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4.xml" ContentType="application/vnd.openxmlformats-officedocument.spreadsheetml.comments+xml"/>
  <Override PartName="/xl/threadedComments/threadedComment4.xml" ContentType="application/vnd.ms-excel.threadedcomments+xml"/>
  <Override PartName="/xl/drawings/drawing3.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pfield/Desktop/"/>
    </mc:Choice>
  </mc:AlternateContent>
  <xr:revisionPtr revIDLastSave="0" documentId="13_ncr:1_{F5682850-33CE-A749-98CF-E1C6CD0C0186}" xr6:coauthVersionLast="47" xr6:coauthVersionMax="47" xr10:uidLastSave="{00000000-0000-0000-0000-000000000000}"/>
  <bookViews>
    <workbookView xWindow="940" yWindow="500" windowWidth="26220" windowHeight="17500" activeTab="1" xr2:uid="{6E725155-F2C3-47F9-906B-B9C7A996D621}"/>
  </bookViews>
  <sheets>
    <sheet name="Strategy Matrix" sheetId="1" r:id="rId1"/>
    <sheet name="Simplified Buckets All Ranked" sheetId="9" r:id="rId2"/>
    <sheet name="Practices-Implemented" sheetId="11" r:id="rId3"/>
    <sheet name="COMET ERCs" sheetId="12" r:id="rId4"/>
    <sheet name="2021VTEQIPCostList" sheetId="10" r:id="rId5"/>
    <sheet name="Simplified Buckets Sorted" sheetId="6" r:id="rId6"/>
    <sheet name="Simplified Buckets" sheetId="3" r:id="rId7"/>
    <sheet name="NRCS Physical Effects" sheetId="5" r:id="rId8"/>
    <sheet name="NRCS Practice Descriptions" sheetId="8" r:id="rId9"/>
    <sheet name="Explanations" sheetId="7" r:id="rId10"/>
    <sheet name="Landuse Definitions" sheetId="2" r:id="rId11"/>
  </sheets>
  <externalReferences>
    <externalReference r:id="rId12"/>
  </externalReferences>
  <definedNames>
    <definedName name="effects">[1]Lookup!$A$4:$A$16</definedName>
    <definedName name="y">[1]Lookup!$A$4:$A$16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12" l="1"/>
  <c r="N49" i="12"/>
  <c r="O48" i="12"/>
  <c r="N48" i="12"/>
  <c r="O47" i="12"/>
  <c r="N47" i="12"/>
  <c r="M45" i="12"/>
  <c r="J45" i="12"/>
  <c r="M44" i="12"/>
  <c r="J44" i="12"/>
  <c r="M43" i="12"/>
  <c r="J43" i="12"/>
  <c r="M42" i="12"/>
  <c r="J42" i="12"/>
  <c r="M41" i="12"/>
  <c r="J41" i="12"/>
  <c r="M40" i="12"/>
  <c r="J40" i="12"/>
  <c r="M39" i="12"/>
  <c r="J39" i="12"/>
  <c r="M38" i="12"/>
  <c r="J38" i="12"/>
  <c r="M37" i="12"/>
  <c r="J37" i="12"/>
  <c r="M36" i="12"/>
  <c r="J36" i="12"/>
  <c r="M35" i="12"/>
  <c r="J35" i="12"/>
  <c r="M34" i="12"/>
  <c r="M47" i="12" s="1"/>
  <c r="J34" i="12"/>
  <c r="J47" i="12" s="1"/>
  <c r="M33" i="12"/>
  <c r="M49" i="12" s="1"/>
  <c r="J33" i="12"/>
  <c r="J49" i="12" s="1"/>
  <c r="M31" i="12"/>
  <c r="J31" i="12"/>
  <c r="M30" i="12"/>
  <c r="J30" i="12"/>
  <c r="M29" i="12"/>
  <c r="J29" i="12"/>
  <c r="M28" i="12"/>
  <c r="J28" i="12"/>
  <c r="M25" i="12"/>
  <c r="J25" i="12"/>
  <c r="M24" i="12"/>
  <c r="J24" i="12"/>
  <c r="M23" i="12"/>
  <c r="J23" i="12"/>
  <c r="M22" i="12"/>
  <c r="J22" i="12"/>
  <c r="M20" i="12"/>
  <c r="J20" i="12"/>
  <c r="M15" i="12"/>
  <c r="J15" i="12"/>
  <c r="M14" i="12"/>
  <c r="J14" i="12"/>
  <c r="M13" i="12"/>
  <c r="J13" i="12"/>
  <c r="M12" i="12"/>
  <c r="J12" i="12"/>
  <c r="M11" i="12"/>
  <c r="J11" i="12"/>
  <c r="M10" i="12"/>
  <c r="J10" i="12"/>
  <c r="M9" i="12"/>
  <c r="J9" i="12"/>
  <c r="M8" i="12"/>
  <c r="J8" i="12"/>
  <c r="M7" i="12"/>
  <c r="J7" i="12"/>
  <c r="M6" i="12"/>
  <c r="J6" i="12"/>
  <c r="J48" i="12" l="1"/>
  <c r="M48" i="12"/>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5"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6" i="9"/>
  <c r="T7" i="9"/>
  <c r="T8" i="9"/>
  <c r="T9" i="9"/>
  <c r="T10" i="9"/>
  <c r="T11" i="9"/>
  <c r="T12" i="9"/>
  <c r="T13" i="9"/>
  <c r="T14" i="9"/>
  <c r="T15" i="9"/>
  <c r="T16" i="9"/>
  <c r="T17" i="9"/>
  <c r="T5" i="9"/>
  <c r="AG5" i="9" l="1"/>
  <c r="L75" i="11"/>
  <c r="N31" i="11"/>
  <c r="L29" i="11"/>
  <c r="L25" i="11"/>
  <c r="L19" i="11"/>
  <c r="L13" i="11"/>
  <c r="L31" i="11" s="1"/>
  <c r="AU114" i="9" l="1"/>
  <c r="AT114" i="9"/>
  <c r="AS114" i="9"/>
  <c r="AR114" i="9"/>
  <c r="AQ114" i="9"/>
  <c r="AP114" i="9"/>
  <c r="AO114" i="9"/>
  <c r="AN114" i="9"/>
  <c r="AM114" i="9"/>
  <c r="AL114" i="9"/>
  <c r="AK114" i="9"/>
  <c r="AJ114" i="9"/>
  <c r="AH114" i="9"/>
  <c r="AG114" i="9"/>
  <c r="AB114" i="9"/>
  <c r="O114" i="9"/>
  <c r="AD114" i="9" s="1"/>
  <c r="E114" i="9"/>
  <c r="AU113" i="9"/>
  <c r="AT113" i="9"/>
  <c r="AS113" i="9"/>
  <c r="AR113" i="9"/>
  <c r="AQ113" i="9"/>
  <c r="AP113" i="9"/>
  <c r="AO113" i="9"/>
  <c r="AN113" i="9"/>
  <c r="AM113" i="9"/>
  <c r="AL113" i="9"/>
  <c r="AK113" i="9"/>
  <c r="AJ113" i="9"/>
  <c r="AH113" i="9"/>
  <c r="AG113" i="9"/>
  <c r="AB113" i="9"/>
  <c r="O113" i="9"/>
  <c r="E113" i="9"/>
  <c r="AU112" i="9"/>
  <c r="AT112" i="9"/>
  <c r="AS112" i="9"/>
  <c r="AR112" i="9"/>
  <c r="AQ112" i="9"/>
  <c r="AP112" i="9"/>
  <c r="AO112" i="9"/>
  <c r="AN112" i="9"/>
  <c r="AM112" i="9"/>
  <c r="AL112" i="9"/>
  <c r="AK112" i="9"/>
  <c r="AJ112" i="9"/>
  <c r="AH112" i="9"/>
  <c r="AG112" i="9"/>
  <c r="AB112" i="9"/>
  <c r="O112" i="9"/>
  <c r="E112" i="9"/>
  <c r="AU111" i="9"/>
  <c r="AT111" i="9"/>
  <c r="AS111" i="9"/>
  <c r="AR111" i="9"/>
  <c r="AQ111" i="9"/>
  <c r="AP111" i="9"/>
  <c r="AO111" i="9"/>
  <c r="AN111" i="9"/>
  <c r="AM111" i="9"/>
  <c r="AL111" i="9"/>
  <c r="AK111" i="9"/>
  <c r="AJ111" i="9"/>
  <c r="AH111" i="9"/>
  <c r="AG111" i="9"/>
  <c r="AB111" i="9"/>
  <c r="O111" i="9"/>
  <c r="E111" i="9"/>
  <c r="AU110" i="9"/>
  <c r="AT110" i="9"/>
  <c r="AS110" i="9"/>
  <c r="AR110" i="9"/>
  <c r="AQ110" i="9"/>
  <c r="AP110" i="9"/>
  <c r="AO110" i="9"/>
  <c r="AN110" i="9"/>
  <c r="AM110" i="9"/>
  <c r="AL110" i="9"/>
  <c r="AK110" i="9"/>
  <c r="AJ110" i="9"/>
  <c r="AH110" i="9"/>
  <c r="AG110" i="9"/>
  <c r="AB110" i="9"/>
  <c r="O110" i="9"/>
  <c r="E110" i="9"/>
  <c r="AU109" i="9"/>
  <c r="AT109" i="9"/>
  <c r="AS109" i="9"/>
  <c r="AR109" i="9"/>
  <c r="AQ109" i="9"/>
  <c r="AP109" i="9"/>
  <c r="AO109" i="9"/>
  <c r="AN109" i="9"/>
  <c r="AM109" i="9"/>
  <c r="AL109" i="9"/>
  <c r="AK109" i="9"/>
  <c r="AJ109" i="9"/>
  <c r="AH109" i="9"/>
  <c r="AG109" i="9"/>
  <c r="AB109" i="9"/>
  <c r="O109" i="9"/>
  <c r="E109" i="9"/>
  <c r="AU108" i="9"/>
  <c r="AT108" i="9"/>
  <c r="AS108" i="9"/>
  <c r="AR108" i="9"/>
  <c r="AQ108" i="9"/>
  <c r="AP108" i="9"/>
  <c r="AO108" i="9"/>
  <c r="AN108" i="9"/>
  <c r="AM108" i="9"/>
  <c r="AL108" i="9"/>
  <c r="AK108" i="9"/>
  <c r="AJ108" i="9"/>
  <c r="AH108" i="9"/>
  <c r="AG108" i="9"/>
  <c r="AB108" i="9"/>
  <c r="O108" i="9"/>
  <c r="E108" i="9"/>
  <c r="AU107" i="9"/>
  <c r="AT107" i="9"/>
  <c r="AS107" i="9"/>
  <c r="AR107" i="9"/>
  <c r="AQ107" i="9"/>
  <c r="AP107" i="9"/>
  <c r="AO107" i="9"/>
  <c r="AN107" i="9"/>
  <c r="AM107" i="9"/>
  <c r="AL107" i="9"/>
  <c r="AK107" i="9"/>
  <c r="AJ107" i="9"/>
  <c r="AH107" i="9"/>
  <c r="AG107" i="9"/>
  <c r="AB107" i="9"/>
  <c r="O107" i="9"/>
  <c r="E107" i="9"/>
  <c r="AU106" i="9"/>
  <c r="AT106" i="9"/>
  <c r="AS106" i="9"/>
  <c r="AR106" i="9"/>
  <c r="AQ106" i="9"/>
  <c r="AP106" i="9"/>
  <c r="AO106" i="9"/>
  <c r="AN106" i="9"/>
  <c r="AM106" i="9"/>
  <c r="AL106" i="9"/>
  <c r="AK106" i="9"/>
  <c r="AJ106" i="9"/>
  <c r="AH106" i="9"/>
  <c r="AG106" i="9"/>
  <c r="AB106" i="9"/>
  <c r="O106" i="9"/>
  <c r="AD106" i="9" s="1"/>
  <c r="E106" i="9"/>
  <c r="AU105" i="9"/>
  <c r="AT105" i="9"/>
  <c r="AS105" i="9"/>
  <c r="AR105" i="9"/>
  <c r="AQ105" i="9"/>
  <c r="AP105" i="9"/>
  <c r="AO105" i="9"/>
  <c r="AN105" i="9"/>
  <c r="AM105" i="9"/>
  <c r="AL105" i="9"/>
  <c r="AK105" i="9"/>
  <c r="AJ105" i="9"/>
  <c r="AH105" i="9"/>
  <c r="AG105" i="9"/>
  <c r="AB105" i="9"/>
  <c r="O105" i="9"/>
  <c r="E105" i="9"/>
  <c r="AU104" i="9"/>
  <c r="AT104" i="9"/>
  <c r="AS104" i="9"/>
  <c r="AR104" i="9"/>
  <c r="AQ104" i="9"/>
  <c r="AP104" i="9"/>
  <c r="AO104" i="9"/>
  <c r="AN104" i="9"/>
  <c r="AM104" i="9"/>
  <c r="AL104" i="9"/>
  <c r="AK104" i="9"/>
  <c r="AJ104" i="9"/>
  <c r="AH104" i="9"/>
  <c r="AG104" i="9"/>
  <c r="AB104" i="9"/>
  <c r="O104" i="9"/>
  <c r="E104" i="9"/>
  <c r="AU103" i="9"/>
  <c r="AT103" i="9"/>
  <c r="AS103" i="9"/>
  <c r="AR103" i="9"/>
  <c r="AQ103" i="9"/>
  <c r="AP103" i="9"/>
  <c r="AO103" i="9"/>
  <c r="AN103" i="9"/>
  <c r="AM103" i="9"/>
  <c r="AL103" i="9"/>
  <c r="AK103" i="9"/>
  <c r="AJ103" i="9"/>
  <c r="AH103" i="9"/>
  <c r="AG103" i="9"/>
  <c r="AB103" i="9"/>
  <c r="O103" i="9"/>
  <c r="E103" i="9"/>
  <c r="AU102" i="9"/>
  <c r="AT102" i="9"/>
  <c r="AS102" i="9"/>
  <c r="AR102" i="9"/>
  <c r="AQ102" i="9"/>
  <c r="AP102" i="9"/>
  <c r="AO102" i="9"/>
  <c r="AN102" i="9"/>
  <c r="AM102" i="9"/>
  <c r="AL102" i="9"/>
  <c r="AK102" i="9"/>
  <c r="AJ102" i="9"/>
  <c r="AH102" i="9"/>
  <c r="AG102" i="9"/>
  <c r="AB102" i="9"/>
  <c r="O102" i="9"/>
  <c r="AD102" i="9" s="1"/>
  <c r="E102" i="9"/>
  <c r="AU101" i="9"/>
  <c r="AT101" i="9"/>
  <c r="AS101" i="9"/>
  <c r="AR101" i="9"/>
  <c r="AQ101" i="9"/>
  <c r="AP101" i="9"/>
  <c r="AO101" i="9"/>
  <c r="AN101" i="9"/>
  <c r="AM101" i="9"/>
  <c r="AL101" i="9"/>
  <c r="AK101" i="9"/>
  <c r="AJ101" i="9"/>
  <c r="AH101" i="9"/>
  <c r="AG101" i="9"/>
  <c r="AB101" i="9"/>
  <c r="O101" i="9"/>
  <c r="E101" i="9"/>
  <c r="AU100" i="9"/>
  <c r="AT100" i="9"/>
  <c r="AS100" i="9"/>
  <c r="AR100" i="9"/>
  <c r="AQ100" i="9"/>
  <c r="AP100" i="9"/>
  <c r="AO100" i="9"/>
  <c r="AN100" i="9"/>
  <c r="AM100" i="9"/>
  <c r="AL100" i="9"/>
  <c r="AK100" i="9"/>
  <c r="AJ100" i="9"/>
  <c r="AH100" i="9"/>
  <c r="AG100" i="9"/>
  <c r="AB100" i="9"/>
  <c r="O100" i="9"/>
  <c r="E100" i="9"/>
  <c r="AU99" i="9"/>
  <c r="AT99" i="9"/>
  <c r="AS99" i="9"/>
  <c r="AR99" i="9"/>
  <c r="AQ99" i="9"/>
  <c r="AP99" i="9"/>
  <c r="AO99" i="9"/>
  <c r="AN99" i="9"/>
  <c r="AM99" i="9"/>
  <c r="AL99" i="9"/>
  <c r="AK99" i="9"/>
  <c r="AJ99" i="9"/>
  <c r="AH99" i="9"/>
  <c r="AG99" i="9"/>
  <c r="AB99" i="9"/>
  <c r="O99" i="9"/>
  <c r="E99" i="9"/>
  <c r="AU98" i="9"/>
  <c r="AT98" i="9"/>
  <c r="AS98" i="9"/>
  <c r="AR98" i="9"/>
  <c r="AQ98" i="9"/>
  <c r="AP98" i="9"/>
  <c r="AO98" i="9"/>
  <c r="AN98" i="9"/>
  <c r="AM98" i="9"/>
  <c r="AL98" i="9"/>
  <c r="AK98" i="9"/>
  <c r="AJ98" i="9"/>
  <c r="AH98" i="9"/>
  <c r="AG98" i="9"/>
  <c r="AB98" i="9"/>
  <c r="O98" i="9"/>
  <c r="AD98" i="9" s="1"/>
  <c r="E98" i="9"/>
  <c r="AU97" i="9"/>
  <c r="AT97" i="9"/>
  <c r="AS97" i="9"/>
  <c r="AR97" i="9"/>
  <c r="AQ97" i="9"/>
  <c r="AP97" i="9"/>
  <c r="AO97" i="9"/>
  <c r="AN97" i="9"/>
  <c r="AM97" i="9"/>
  <c r="AL97" i="9"/>
  <c r="AK97" i="9"/>
  <c r="AJ97" i="9"/>
  <c r="AH97" i="9"/>
  <c r="AG97" i="9"/>
  <c r="AB97" i="9"/>
  <c r="O97" i="9"/>
  <c r="E97" i="9"/>
  <c r="AU96" i="9"/>
  <c r="AT96" i="9"/>
  <c r="AS96" i="9"/>
  <c r="AR96" i="9"/>
  <c r="AQ96" i="9"/>
  <c r="AP96" i="9"/>
  <c r="AO96" i="9"/>
  <c r="AN96" i="9"/>
  <c r="AM96" i="9"/>
  <c r="AL96" i="9"/>
  <c r="AK96" i="9"/>
  <c r="AJ96" i="9"/>
  <c r="AH96" i="9"/>
  <c r="AG96" i="9"/>
  <c r="AB96" i="9"/>
  <c r="O96" i="9"/>
  <c r="E96" i="9"/>
  <c r="AU95" i="9"/>
  <c r="AT95" i="9"/>
  <c r="AS95" i="9"/>
  <c r="AR95" i="9"/>
  <c r="AQ95" i="9"/>
  <c r="AP95" i="9"/>
  <c r="AO95" i="9"/>
  <c r="AN95" i="9"/>
  <c r="AM95" i="9"/>
  <c r="AL95" i="9"/>
  <c r="AK95" i="9"/>
  <c r="AJ95" i="9"/>
  <c r="AH95" i="9"/>
  <c r="AG95" i="9"/>
  <c r="AB95" i="9"/>
  <c r="O95" i="9"/>
  <c r="E95" i="9"/>
  <c r="AU94" i="9"/>
  <c r="AT94" i="9"/>
  <c r="AS94" i="9"/>
  <c r="AR94" i="9"/>
  <c r="AQ94" i="9"/>
  <c r="AP94" i="9"/>
  <c r="AO94" i="9"/>
  <c r="AN94" i="9"/>
  <c r="AM94" i="9"/>
  <c r="AL94" i="9"/>
  <c r="AK94" i="9"/>
  <c r="AJ94" i="9"/>
  <c r="AH94" i="9"/>
  <c r="AG94" i="9"/>
  <c r="AB94" i="9"/>
  <c r="O94" i="9"/>
  <c r="AD94" i="9" s="1"/>
  <c r="E94" i="9"/>
  <c r="AU93" i="9"/>
  <c r="AT93" i="9"/>
  <c r="AS93" i="9"/>
  <c r="AR93" i="9"/>
  <c r="AQ93" i="9"/>
  <c r="AP93" i="9"/>
  <c r="AO93" i="9"/>
  <c r="AN93" i="9"/>
  <c r="AM93" i="9"/>
  <c r="AL93" i="9"/>
  <c r="AK93" i="9"/>
  <c r="AJ93" i="9"/>
  <c r="AH93" i="9"/>
  <c r="AG93" i="9"/>
  <c r="AB93" i="9"/>
  <c r="O93" i="9"/>
  <c r="E93" i="9"/>
  <c r="AU92" i="9"/>
  <c r="AT92" i="9"/>
  <c r="AS92" i="9"/>
  <c r="AR92" i="9"/>
  <c r="AQ92" i="9"/>
  <c r="AP92" i="9"/>
  <c r="AO92" i="9"/>
  <c r="AN92" i="9"/>
  <c r="AM92" i="9"/>
  <c r="AL92" i="9"/>
  <c r="AK92" i="9"/>
  <c r="AJ92" i="9"/>
  <c r="AH92" i="9"/>
  <c r="AG92" i="9"/>
  <c r="AB92" i="9"/>
  <c r="O92" i="9"/>
  <c r="E92" i="9"/>
  <c r="AU91" i="9"/>
  <c r="AT91" i="9"/>
  <c r="AS91" i="9"/>
  <c r="AR91" i="9"/>
  <c r="AQ91" i="9"/>
  <c r="AP91" i="9"/>
  <c r="AO91" i="9"/>
  <c r="AN91" i="9"/>
  <c r="AM91" i="9"/>
  <c r="AL91" i="9"/>
  <c r="AK91" i="9"/>
  <c r="AJ91" i="9"/>
  <c r="AH91" i="9"/>
  <c r="AG91" i="9"/>
  <c r="AB91" i="9"/>
  <c r="O91" i="9"/>
  <c r="E91" i="9"/>
  <c r="AU90" i="9"/>
  <c r="AT90" i="9"/>
  <c r="AS90" i="9"/>
  <c r="AR90" i="9"/>
  <c r="AQ90" i="9"/>
  <c r="AP90" i="9"/>
  <c r="AO90" i="9"/>
  <c r="AN90" i="9"/>
  <c r="AM90" i="9"/>
  <c r="AL90" i="9"/>
  <c r="AK90" i="9"/>
  <c r="AJ90" i="9"/>
  <c r="AH90" i="9"/>
  <c r="AG90" i="9"/>
  <c r="AB90" i="9"/>
  <c r="O90" i="9"/>
  <c r="AD90" i="9" s="1"/>
  <c r="E90" i="9"/>
  <c r="AU89" i="9"/>
  <c r="AT89" i="9"/>
  <c r="AS89" i="9"/>
  <c r="AR89" i="9"/>
  <c r="AQ89" i="9"/>
  <c r="AP89" i="9"/>
  <c r="AO89" i="9"/>
  <c r="AN89" i="9"/>
  <c r="AM89" i="9"/>
  <c r="AL89" i="9"/>
  <c r="AK89" i="9"/>
  <c r="AJ89" i="9"/>
  <c r="AH89" i="9"/>
  <c r="AG89" i="9"/>
  <c r="AB89" i="9"/>
  <c r="O89" i="9"/>
  <c r="E89" i="9"/>
  <c r="AU88" i="9"/>
  <c r="AT88" i="9"/>
  <c r="AS88" i="9"/>
  <c r="AR88" i="9"/>
  <c r="AQ88" i="9"/>
  <c r="AP88" i="9"/>
  <c r="AO88" i="9"/>
  <c r="AN88" i="9"/>
  <c r="AM88" i="9"/>
  <c r="AL88" i="9"/>
  <c r="AK88" i="9"/>
  <c r="AJ88" i="9"/>
  <c r="AH88" i="9"/>
  <c r="AG88" i="9"/>
  <c r="AB88" i="9"/>
  <c r="O88" i="9"/>
  <c r="E88" i="9"/>
  <c r="AU87" i="9"/>
  <c r="AT87" i="9"/>
  <c r="AS87" i="9"/>
  <c r="AR87" i="9"/>
  <c r="AQ87" i="9"/>
  <c r="AP87" i="9"/>
  <c r="AO87" i="9"/>
  <c r="AN87" i="9"/>
  <c r="AM87" i="9"/>
  <c r="AL87" i="9"/>
  <c r="AK87" i="9"/>
  <c r="AJ87" i="9"/>
  <c r="AH87" i="9"/>
  <c r="AG87" i="9"/>
  <c r="AB87" i="9"/>
  <c r="O87" i="9"/>
  <c r="E87" i="9"/>
  <c r="AU86" i="9"/>
  <c r="AT86" i="9"/>
  <c r="AS86" i="9"/>
  <c r="AR86" i="9"/>
  <c r="AQ86" i="9"/>
  <c r="AP86" i="9"/>
  <c r="AO86" i="9"/>
  <c r="AN86" i="9"/>
  <c r="AM86" i="9"/>
  <c r="AL86" i="9"/>
  <c r="AK86" i="9"/>
  <c r="AJ86" i="9"/>
  <c r="AH86" i="9"/>
  <c r="AG86" i="9"/>
  <c r="AB86" i="9"/>
  <c r="O86" i="9"/>
  <c r="AD86" i="9" s="1"/>
  <c r="E86" i="9"/>
  <c r="AU85" i="9"/>
  <c r="AT85" i="9"/>
  <c r="AS85" i="9"/>
  <c r="AR85" i="9"/>
  <c r="AQ85" i="9"/>
  <c r="AP85" i="9"/>
  <c r="AO85" i="9"/>
  <c r="AN85" i="9"/>
  <c r="AM85" i="9"/>
  <c r="AL85" i="9"/>
  <c r="AK85" i="9"/>
  <c r="AJ85" i="9"/>
  <c r="AH85" i="9"/>
  <c r="AG85" i="9"/>
  <c r="AB85" i="9"/>
  <c r="O85" i="9"/>
  <c r="E85" i="9"/>
  <c r="AU84" i="9"/>
  <c r="AT84" i="9"/>
  <c r="AS84" i="9"/>
  <c r="AR84" i="9"/>
  <c r="AQ84" i="9"/>
  <c r="AP84" i="9"/>
  <c r="AO84" i="9"/>
  <c r="AN84" i="9"/>
  <c r="AM84" i="9"/>
  <c r="AL84" i="9"/>
  <c r="AK84" i="9"/>
  <c r="AJ84" i="9"/>
  <c r="AH84" i="9"/>
  <c r="AG84" i="9"/>
  <c r="AB84" i="9"/>
  <c r="O84" i="9"/>
  <c r="E84" i="9"/>
  <c r="AU83" i="9"/>
  <c r="AT83" i="9"/>
  <c r="AS83" i="9"/>
  <c r="AR83" i="9"/>
  <c r="AQ83" i="9"/>
  <c r="AP83" i="9"/>
  <c r="AO83" i="9"/>
  <c r="AN83" i="9"/>
  <c r="AM83" i="9"/>
  <c r="AL83" i="9"/>
  <c r="AK83" i="9"/>
  <c r="AJ83" i="9"/>
  <c r="AH83" i="9"/>
  <c r="AG83" i="9"/>
  <c r="AB83" i="9"/>
  <c r="O83" i="9"/>
  <c r="E83" i="9"/>
  <c r="AU82" i="9"/>
  <c r="AT82" i="9"/>
  <c r="AS82" i="9"/>
  <c r="AR82" i="9"/>
  <c r="AQ82" i="9"/>
  <c r="AP82" i="9"/>
  <c r="AO82" i="9"/>
  <c r="AN82" i="9"/>
  <c r="AM82" i="9"/>
  <c r="AL82" i="9"/>
  <c r="AK82" i="9"/>
  <c r="AJ82" i="9"/>
  <c r="AH82" i="9"/>
  <c r="AG82" i="9"/>
  <c r="AB82" i="9"/>
  <c r="O82" i="9"/>
  <c r="AD82" i="9" s="1"/>
  <c r="E82" i="9"/>
  <c r="AU81" i="9"/>
  <c r="AT81" i="9"/>
  <c r="AS81" i="9"/>
  <c r="AR81" i="9"/>
  <c r="AQ81" i="9"/>
  <c r="AP81" i="9"/>
  <c r="AO81" i="9"/>
  <c r="AN81" i="9"/>
  <c r="AM81" i="9"/>
  <c r="AL81" i="9"/>
  <c r="AK81" i="9"/>
  <c r="AJ81" i="9"/>
  <c r="AH81" i="9"/>
  <c r="AG81" i="9"/>
  <c r="AB81" i="9"/>
  <c r="O81" i="9"/>
  <c r="E81" i="9"/>
  <c r="AB80" i="9"/>
  <c r="O80" i="9"/>
  <c r="E80" i="9"/>
  <c r="AU78" i="9"/>
  <c r="AT78" i="9"/>
  <c r="AS78" i="9"/>
  <c r="AR78" i="9"/>
  <c r="AQ78" i="9"/>
  <c r="AP78" i="9"/>
  <c r="AO78" i="9"/>
  <c r="AN78" i="9"/>
  <c r="AM78" i="9"/>
  <c r="AL78" i="9"/>
  <c r="AK78" i="9"/>
  <c r="AJ78" i="9"/>
  <c r="AI78" i="9"/>
  <c r="AH78" i="9"/>
  <c r="AG78" i="9"/>
  <c r="AB78" i="9"/>
  <c r="O78" i="9"/>
  <c r="E78" i="9"/>
  <c r="AU79" i="9"/>
  <c r="AT79" i="9"/>
  <c r="AS79" i="9"/>
  <c r="AR79" i="9"/>
  <c r="AQ79" i="9"/>
  <c r="AP79" i="9"/>
  <c r="AO79" i="9"/>
  <c r="AN79" i="9"/>
  <c r="AM79" i="9"/>
  <c r="AL79" i="9"/>
  <c r="AK79" i="9"/>
  <c r="AJ79" i="9"/>
  <c r="AI79" i="9"/>
  <c r="AH79" i="9"/>
  <c r="AG79" i="9"/>
  <c r="AB79" i="9"/>
  <c r="O79" i="9"/>
  <c r="E79" i="9"/>
  <c r="AU72" i="9"/>
  <c r="AT72" i="9"/>
  <c r="AS72" i="9"/>
  <c r="AR72" i="9"/>
  <c r="AQ72" i="9"/>
  <c r="AP72" i="9"/>
  <c r="AO72" i="9"/>
  <c r="AN72" i="9"/>
  <c r="AM72" i="9"/>
  <c r="AL72" i="9"/>
  <c r="AK72" i="9"/>
  <c r="AJ72" i="9"/>
  <c r="AI72" i="9"/>
  <c r="AH72" i="9"/>
  <c r="AG72" i="9"/>
  <c r="AB72" i="9"/>
  <c r="O72" i="9"/>
  <c r="E72" i="9"/>
  <c r="AU77" i="9"/>
  <c r="AT77" i="9"/>
  <c r="AS77" i="9"/>
  <c r="AR77" i="9"/>
  <c r="AQ77" i="9"/>
  <c r="AP77" i="9"/>
  <c r="AO77" i="9"/>
  <c r="AN77" i="9"/>
  <c r="AM77" i="9"/>
  <c r="AL77" i="9"/>
  <c r="AK77" i="9"/>
  <c r="AJ77" i="9"/>
  <c r="AI77" i="9"/>
  <c r="AH77" i="9"/>
  <c r="AG77" i="9"/>
  <c r="AB77" i="9"/>
  <c r="O77" i="9"/>
  <c r="E77" i="9"/>
  <c r="AU71" i="9"/>
  <c r="AT71" i="9"/>
  <c r="AS71" i="9"/>
  <c r="AR71" i="9"/>
  <c r="AQ71" i="9"/>
  <c r="AP71" i="9"/>
  <c r="AO71" i="9"/>
  <c r="AN71" i="9"/>
  <c r="AM71" i="9"/>
  <c r="AL71" i="9"/>
  <c r="AK71" i="9"/>
  <c r="AJ71" i="9"/>
  <c r="AI71" i="9"/>
  <c r="AH71" i="9"/>
  <c r="AG71" i="9"/>
  <c r="AB71" i="9"/>
  <c r="O71" i="9"/>
  <c r="E71" i="9"/>
  <c r="AU60" i="9"/>
  <c r="AT60" i="9"/>
  <c r="AS60" i="9"/>
  <c r="AR60" i="9"/>
  <c r="AQ60" i="9"/>
  <c r="AP60" i="9"/>
  <c r="AO60" i="9"/>
  <c r="AN60" i="9"/>
  <c r="AM60" i="9"/>
  <c r="AL60" i="9"/>
  <c r="AK60" i="9"/>
  <c r="AJ60" i="9"/>
  <c r="AI60" i="9"/>
  <c r="AH60" i="9"/>
  <c r="AG60" i="9"/>
  <c r="AB60" i="9"/>
  <c r="O60" i="9"/>
  <c r="E60" i="9"/>
  <c r="AU59" i="9"/>
  <c r="AT59" i="9"/>
  <c r="AS59" i="9"/>
  <c r="AR59" i="9"/>
  <c r="AQ59" i="9"/>
  <c r="AP59" i="9"/>
  <c r="AO59" i="9"/>
  <c r="AN59" i="9"/>
  <c r="AM59" i="9"/>
  <c r="AL59" i="9"/>
  <c r="AK59" i="9"/>
  <c r="AJ59" i="9"/>
  <c r="AI59" i="9"/>
  <c r="AH59" i="9"/>
  <c r="AG59" i="9"/>
  <c r="AB59" i="9"/>
  <c r="O59" i="9"/>
  <c r="E59" i="9"/>
  <c r="AU70" i="9"/>
  <c r="AT70" i="9"/>
  <c r="AS70" i="9"/>
  <c r="AR70" i="9"/>
  <c r="AQ70" i="9"/>
  <c r="AP70" i="9"/>
  <c r="AO70" i="9"/>
  <c r="AN70" i="9"/>
  <c r="AM70" i="9"/>
  <c r="AL70" i="9"/>
  <c r="AK70" i="9"/>
  <c r="AJ70" i="9"/>
  <c r="AI70" i="9"/>
  <c r="AH70" i="9"/>
  <c r="AG70" i="9"/>
  <c r="AB70" i="9"/>
  <c r="O70" i="9"/>
  <c r="E70" i="9"/>
  <c r="AU49" i="9"/>
  <c r="AT49" i="9"/>
  <c r="AS49" i="9"/>
  <c r="AR49" i="9"/>
  <c r="AQ49" i="9"/>
  <c r="AP49" i="9"/>
  <c r="AO49" i="9"/>
  <c r="AN49" i="9"/>
  <c r="AM49" i="9"/>
  <c r="AL49" i="9"/>
  <c r="AK49" i="9"/>
  <c r="AJ49" i="9"/>
  <c r="AI49" i="9"/>
  <c r="AH49" i="9"/>
  <c r="AG49" i="9"/>
  <c r="AB49" i="9"/>
  <c r="O49" i="9"/>
  <c r="E49" i="9"/>
  <c r="AU28" i="9"/>
  <c r="AT28" i="9"/>
  <c r="AS28" i="9"/>
  <c r="AR28" i="9"/>
  <c r="AQ28" i="9"/>
  <c r="AP28" i="9"/>
  <c r="AO28" i="9"/>
  <c r="AN28" i="9"/>
  <c r="AM28" i="9"/>
  <c r="AL28" i="9"/>
  <c r="AK28" i="9"/>
  <c r="AJ28" i="9"/>
  <c r="AI28" i="9"/>
  <c r="AH28" i="9"/>
  <c r="AG28" i="9"/>
  <c r="AB28" i="9"/>
  <c r="O28" i="9"/>
  <c r="E28" i="9"/>
  <c r="AU75" i="9"/>
  <c r="AT75" i="9"/>
  <c r="AS75" i="9"/>
  <c r="AR75" i="9"/>
  <c r="AQ75" i="9"/>
  <c r="AP75" i="9"/>
  <c r="AO75" i="9"/>
  <c r="AN75" i="9"/>
  <c r="AM75" i="9"/>
  <c r="AL75" i="9"/>
  <c r="AK75" i="9"/>
  <c r="AJ75" i="9"/>
  <c r="AI75" i="9"/>
  <c r="AH75" i="9"/>
  <c r="AG75" i="9"/>
  <c r="AB75" i="9"/>
  <c r="O75" i="9"/>
  <c r="E75" i="9"/>
  <c r="AU76" i="9"/>
  <c r="AT76" i="9"/>
  <c r="AS76" i="9"/>
  <c r="AR76" i="9"/>
  <c r="AQ76" i="9"/>
  <c r="AP76" i="9"/>
  <c r="AO76" i="9"/>
  <c r="AN76" i="9"/>
  <c r="AM76" i="9"/>
  <c r="AL76" i="9"/>
  <c r="AK76" i="9"/>
  <c r="AJ76" i="9"/>
  <c r="AI76" i="9"/>
  <c r="AH76" i="9"/>
  <c r="AG76" i="9"/>
  <c r="AB76" i="9"/>
  <c r="O76" i="9"/>
  <c r="E76" i="9"/>
  <c r="AU48" i="9"/>
  <c r="AT48" i="9"/>
  <c r="AS48" i="9"/>
  <c r="AR48" i="9"/>
  <c r="AQ48" i="9"/>
  <c r="AP48" i="9"/>
  <c r="AO48" i="9"/>
  <c r="AN48" i="9"/>
  <c r="AM48" i="9"/>
  <c r="AL48" i="9"/>
  <c r="AK48" i="9"/>
  <c r="AJ48" i="9"/>
  <c r="AI48" i="9"/>
  <c r="AH48" i="9"/>
  <c r="AG48" i="9"/>
  <c r="AB48" i="9"/>
  <c r="O48" i="9"/>
  <c r="E48" i="9"/>
  <c r="AU58" i="9"/>
  <c r="AT58" i="9"/>
  <c r="AS58" i="9"/>
  <c r="AR58" i="9"/>
  <c r="AQ58" i="9"/>
  <c r="AP58" i="9"/>
  <c r="AO58" i="9"/>
  <c r="AN58" i="9"/>
  <c r="AM58" i="9"/>
  <c r="AL58" i="9"/>
  <c r="AK58" i="9"/>
  <c r="AJ58" i="9"/>
  <c r="AI58" i="9"/>
  <c r="AH58" i="9"/>
  <c r="AG58" i="9"/>
  <c r="AB58" i="9"/>
  <c r="O58" i="9"/>
  <c r="E58" i="9"/>
  <c r="AU41" i="9"/>
  <c r="AT41" i="9"/>
  <c r="AS41" i="9"/>
  <c r="AR41" i="9"/>
  <c r="AQ41" i="9"/>
  <c r="AP41" i="9"/>
  <c r="AO41" i="9"/>
  <c r="AN41" i="9"/>
  <c r="AM41" i="9"/>
  <c r="AL41" i="9"/>
  <c r="AK41" i="9"/>
  <c r="AJ41" i="9"/>
  <c r="AI41" i="9"/>
  <c r="AH41" i="9"/>
  <c r="AG41" i="9"/>
  <c r="AB41" i="9"/>
  <c r="O41" i="9"/>
  <c r="E41" i="9"/>
  <c r="AU57" i="9"/>
  <c r="AT57" i="9"/>
  <c r="AS57" i="9"/>
  <c r="AR57" i="9"/>
  <c r="AQ57" i="9"/>
  <c r="AP57" i="9"/>
  <c r="AO57" i="9"/>
  <c r="AN57" i="9"/>
  <c r="AM57" i="9"/>
  <c r="AL57" i="9"/>
  <c r="AK57" i="9"/>
  <c r="AJ57" i="9"/>
  <c r="AI57" i="9"/>
  <c r="AH57" i="9"/>
  <c r="AG57" i="9"/>
  <c r="AB57" i="9"/>
  <c r="O57" i="9"/>
  <c r="E57" i="9"/>
  <c r="AU36" i="9"/>
  <c r="AT36" i="9"/>
  <c r="AS36" i="9"/>
  <c r="AR36" i="9"/>
  <c r="AQ36" i="9"/>
  <c r="AP36" i="9"/>
  <c r="AO36" i="9"/>
  <c r="AN36" i="9"/>
  <c r="AM36" i="9"/>
  <c r="AL36" i="9"/>
  <c r="AK36" i="9"/>
  <c r="AJ36" i="9"/>
  <c r="AI36" i="9"/>
  <c r="AH36" i="9"/>
  <c r="AG36" i="9"/>
  <c r="AB36" i="9"/>
  <c r="O36" i="9"/>
  <c r="E36" i="9"/>
  <c r="AU35" i="9"/>
  <c r="AT35" i="9"/>
  <c r="AS35" i="9"/>
  <c r="AR35" i="9"/>
  <c r="AQ35" i="9"/>
  <c r="AP35" i="9"/>
  <c r="AO35" i="9"/>
  <c r="AN35" i="9"/>
  <c r="AM35" i="9"/>
  <c r="AL35" i="9"/>
  <c r="AK35" i="9"/>
  <c r="AJ35" i="9"/>
  <c r="AI35" i="9"/>
  <c r="AH35" i="9"/>
  <c r="AG35" i="9"/>
  <c r="AB35" i="9"/>
  <c r="O35" i="9"/>
  <c r="E35" i="9"/>
  <c r="AU40" i="9"/>
  <c r="AT40" i="9"/>
  <c r="AS40" i="9"/>
  <c r="AR40" i="9"/>
  <c r="AQ40" i="9"/>
  <c r="AP40" i="9"/>
  <c r="AO40" i="9"/>
  <c r="AN40" i="9"/>
  <c r="AM40" i="9"/>
  <c r="AL40" i="9"/>
  <c r="AK40" i="9"/>
  <c r="AJ40" i="9"/>
  <c r="AI40" i="9"/>
  <c r="AH40" i="9"/>
  <c r="AG40" i="9"/>
  <c r="AB40" i="9"/>
  <c r="O40" i="9"/>
  <c r="E40" i="9"/>
  <c r="AU45" i="9"/>
  <c r="AT45" i="9"/>
  <c r="AS45" i="9"/>
  <c r="AR45" i="9"/>
  <c r="AQ45" i="9"/>
  <c r="AP45" i="9"/>
  <c r="AO45" i="9"/>
  <c r="AN45" i="9"/>
  <c r="AM45" i="9"/>
  <c r="AL45" i="9"/>
  <c r="AK45" i="9"/>
  <c r="AJ45" i="9"/>
  <c r="AI45" i="9"/>
  <c r="AH45" i="9"/>
  <c r="AG45" i="9"/>
  <c r="AB45" i="9"/>
  <c r="O45" i="9"/>
  <c r="E45" i="9"/>
  <c r="AU56" i="9"/>
  <c r="AT56" i="9"/>
  <c r="AS56" i="9"/>
  <c r="AR56" i="9"/>
  <c r="AQ56" i="9"/>
  <c r="AP56" i="9"/>
  <c r="AO56" i="9"/>
  <c r="AN56" i="9"/>
  <c r="AM56" i="9"/>
  <c r="AL56" i="9"/>
  <c r="AK56" i="9"/>
  <c r="AJ56" i="9"/>
  <c r="AI56" i="9"/>
  <c r="AH56" i="9"/>
  <c r="AG56" i="9"/>
  <c r="AB56" i="9"/>
  <c r="O56" i="9"/>
  <c r="E56" i="9"/>
  <c r="AU55" i="9"/>
  <c r="AT55" i="9"/>
  <c r="AS55" i="9"/>
  <c r="AR55" i="9"/>
  <c r="AQ55" i="9"/>
  <c r="AP55" i="9"/>
  <c r="AO55" i="9"/>
  <c r="AN55" i="9"/>
  <c r="AM55" i="9"/>
  <c r="AL55" i="9"/>
  <c r="AK55" i="9"/>
  <c r="AJ55" i="9"/>
  <c r="AI55" i="9"/>
  <c r="AH55" i="9"/>
  <c r="AG55" i="9"/>
  <c r="AB55" i="9"/>
  <c r="O55" i="9"/>
  <c r="E55" i="9"/>
  <c r="AU47" i="9"/>
  <c r="AT47" i="9"/>
  <c r="AS47" i="9"/>
  <c r="AR47" i="9"/>
  <c r="AQ47" i="9"/>
  <c r="AP47" i="9"/>
  <c r="AO47" i="9"/>
  <c r="AN47" i="9"/>
  <c r="AM47" i="9"/>
  <c r="AL47" i="9"/>
  <c r="AK47" i="9"/>
  <c r="AJ47" i="9"/>
  <c r="AI47" i="9"/>
  <c r="AH47" i="9"/>
  <c r="AG47" i="9"/>
  <c r="AB47" i="9"/>
  <c r="O47" i="9"/>
  <c r="E47" i="9"/>
  <c r="AU64" i="9"/>
  <c r="AT64" i="9"/>
  <c r="AS64" i="9"/>
  <c r="AR64" i="9"/>
  <c r="AQ64" i="9"/>
  <c r="AP64" i="9"/>
  <c r="AO64" i="9"/>
  <c r="AN64" i="9"/>
  <c r="AM64" i="9"/>
  <c r="AL64" i="9"/>
  <c r="AK64" i="9"/>
  <c r="AJ64" i="9"/>
  <c r="AI64" i="9"/>
  <c r="AH64" i="9"/>
  <c r="AG64" i="9"/>
  <c r="AB64" i="9"/>
  <c r="O64" i="9"/>
  <c r="E64" i="9"/>
  <c r="AU46" i="9"/>
  <c r="AT46" i="9"/>
  <c r="AS46" i="9"/>
  <c r="AR46" i="9"/>
  <c r="AQ46" i="9"/>
  <c r="AP46" i="9"/>
  <c r="AO46" i="9"/>
  <c r="AN46" i="9"/>
  <c r="AM46" i="9"/>
  <c r="AL46" i="9"/>
  <c r="AK46" i="9"/>
  <c r="AJ46" i="9"/>
  <c r="AI46" i="9"/>
  <c r="AH46" i="9"/>
  <c r="AG46" i="9"/>
  <c r="AB46" i="9"/>
  <c r="O46" i="9"/>
  <c r="E46" i="9"/>
  <c r="AU74" i="9"/>
  <c r="AT74" i="9"/>
  <c r="AS74" i="9"/>
  <c r="AR74" i="9"/>
  <c r="AQ74" i="9"/>
  <c r="AP74" i="9"/>
  <c r="AO74" i="9"/>
  <c r="AN74" i="9"/>
  <c r="AM74" i="9"/>
  <c r="AL74" i="9"/>
  <c r="AK74" i="9"/>
  <c r="AJ74" i="9"/>
  <c r="AI74" i="9"/>
  <c r="AH74" i="9"/>
  <c r="AG74" i="9"/>
  <c r="AB74" i="9"/>
  <c r="O74" i="9"/>
  <c r="E74" i="9"/>
  <c r="AU73" i="9"/>
  <c r="AT73" i="9"/>
  <c r="AS73" i="9"/>
  <c r="AR73" i="9"/>
  <c r="AQ73" i="9"/>
  <c r="AP73" i="9"/>
  <c r="AO73" i="9"/>
  <c r="AN73" i="9"/>
  <c r="AM73" i="9"/>
  <c r="AL73" i="9"/>
  <c r="AK73" i="9"/>
  <c r="AJ73" i="9"/>
  <c r="AI73" i="9"/>
  <c r="AH73" i="9"/>
  <c r="AG73" i="9"/>
  <c r="AB73" i="9"/>
  <c r="O73" i="9"/>
  <c r="E73" i="9"/>
  <c r="AU63" i="9"/>
  <c r="AT63" i="9"/>
  <c r="AS63" i="9"/>
  <c r="AR63" i="9"/>
  <c r="AQ63" i="9"/>
  <c r="AP63" i="9"/>
  <c r="AO63" i="9"/>
  <c r="AN63" i="9"/>
  <c r="AM63" i="9"/>
  <c r="AL63" i="9"/>
  <c r="AK63" i="9"/>
  <c r="AJ63" i="9"/>
  <c r="AI63" i="9"/>
  <c r="AH63" i="9"/>
  <c r="AG63" i="9"/>
  <c r="AB63" i="9"/>
  <c r="O63" i="9"/>
  <c r="E63" i="9"/>
  <c r="AU62" i="9"/>
  <c r="AT62" i="9"/>
  <c r="AS62" i="9"/>
  <c r="AR62" i="9"/>
  <c r="AQ62" i="9"/>
  <c r="AP62" i="9"/>
  <c r="AO62" i="9"/>
  <c r="AN62" i="9"/>
  <c r="AM62" i="9"/>
  <c r="AL62" i="9"/>
  <c r="AK62" i="9"/>
  <c r="AJ62" i="9"/>
  <c r="AI62" i="9"/>
  <c r="AH62" i="9"/>
  <c r="AG62" i="9"/>
  <c r="AB62" i="9"/>
  <c r="O62" i="9"/>
  <c r="E62" i="9"/>
  <c r="AU34" i="9"/>
  <c r="AT34" i="9"/>
  <c r="AS34" i="9"/>
  <c r="AR34" i="9"/>
  <c r="AQ34" i="9"/>
  <c r="AP34" i="9"/>
  <c r="AO34" i="9"/>
  <c r="AN34" i="9"/>
  <c r="AM34" i="9"/>
  <c r="AL34" i="9"/>
  <c r="AK34" i="9"/>
  <c r="AJ34" i="9"/>
  <c r="AI34" i="9"/>
  <c r="AH34" i="9"/>
  <c r="AG34" i="9"/>
  <c r="AB34" i="9"/>
  <c r="O34" i="9"/>
  <c r="E34" i="9"/>
  <c r="AU31" i="9"/>
  <c r="AT31" i="9"/>
  <c r="AS31" i="9"/>
  <c r="AR31" i="9"/>
  <c r="AQ31" i="9"/>
  <c r="AP31" i="9"/>
  <c r="AO31" i="9"/>
  <c r="AN31" i="9"/>
  <c r="AM31" i="9"/>
  <c r="AL31" i="9"/>
  <c r="AK31" i="9"/>
  <c r="AJ31" i="9"/>
  <c r="AI31" i="9"/>
  <c r="AH31" i="9"/>
  <c r="AG31" i="9"/>
  <c r="AB31" i="9"/>
  <c r="O31" i="9"/>
  <c r="E31" i="9"/>
  <c r="AU30" i="9"/>
  <c r="AT30" i="9"/>
  <c r="AS30" i="9"/>
  <c r="AR30" i="9"/>
  <c r="AQ30" i="9"/>
  <c r="AP30" i="9"/>
  <c r="AO30" i="9"/>
  <c r="AN30" i="9"/>
  <c r="AM30" i="9"/>
  <c r="AL30" i="9"/>
  <c r="AK30" i="9"/>
  <c r="AJ30" i="9"/>
  <c r="AI30" i="9"/>
  <c r="AH30" i="9"/>
  <c r="AG30" i="9"/>
  <c r="AB30" i="9"/>
  <c r="O30" i="9"/>
  <c r="E30" i="9"/>
  <c r="AU54" i="9"/>
  <c r="AT54" i="9"/>
  <c r="AS54" i="9"/>
  <c r="AR54" i="9"/>
  <c r="AQ54" i="9"/>
  <c r="AP54" i="9"/>
  <c r="AO54" i="9"/>
  <c r="AN54" i="9"/>
  <c r="AM54" i="9"/>
  <c r="AL54" i="9"/>
  <c r="AK54" i="9"/>
  <c r="AJ54" i="9"/>
  <c r="AI54" i="9"/>
  <c r="AH54" i="9"/>
  <c r="AG54" i="9"/>
  <c r="AB54" i="9"/>
  <c r="O54" i="9"/>
  <c r="E54" i="9"/>
  <c r="AU53" i="9"/>
  <c r="AT53" i="9"/>
  <c r="AS53" i="9"/>
  <c r="AR53" i="9"/>
  <c r="AQ53" i="9"/>
  <c r="AP53" i="9"/>
  <c r="AO53" i="9"/>
  <c r="AN53" i="9"/>
  <c r="AM53" i="9"/>
  <c r="AL53" i="9"/>
  <c r="AK53" i="9"/>
  <c r="AJ53" i="9"/>
  <c r="AI53" i="9"/>
  <c r="AH53" i="9"/>
  <c r="AG53" i="9"/>
  <c r="AB53" i="9"/>
  <c r="O53" i="9"/>
  <c r="E53" i="9"/>
  <c r="AU52" i="9"/>
  <c r="AT52" i="9"/>
  <c r="AS52" i="9"/>
  <c r="AR52" i="9"/>
  <c r="AQ52" i="9"/>
  <c r="AP52" i="9"/>
  <c r="AO52" i="9"/>
  <c r="AN52" i="9"/>
  <c r="AM52" i="9"/>
  <c r="AL52" i="9"/>
  <c r="AK52" i="9"/>
  <c r="AJ52" i="9"/>
  <c r="AI52" i="9"/>
  <c r="AH52" i="9"/>
  <c r="AG52" i="9"/>
  <c r="AB52" i="9"/>
  <c r="O52" i="9"/>
  <c r="E52" i="9"/>
  <c r="AU51" i="9"/>
  <c r="AT51" i="9"/>
  <c r="AS51" i="9"/>
  <c r="AR51" i="9"/>
  <c r="AQ51" i="9"/>
  <c r="AP51" i="9"/>
  <c r="AO51" i="9"/>
  <c r="AN51" i="9"/>
  <c r="AM51" i="9"/>
  <c r="AL51" i="9"/>
  <c r="AK51" i="9"/>
  <c r="AJ51" i="9"/>
  <c r="AI51" i="9"/>
  <c r="AH51" i="9"/>
  <c r="AG51" i="9"/>
  <c r="AB51" i="9"/>
  <c r="O51" i="9"/>
  <c r="E51" i="9"/>
  <c r="AU50" i="9"/>
  <c r="AT50" i="9"/>
  <c r="AS50" i="9"/>
  <c r="AR50" i="9"/>
  <c r="AQ50" i="9"/>
  <c r="AP50" i="9"/>
  <c r="AO50" i="9"/>
  <c r="AN50" i="9"/>
  <c r="AM50" i="9"/>
  <c r="AL50" i="9"/>
  <c r="AK50" i="9"/>
  <c r="AJ50" i="9"/>
  <c r="AI50" i="9"/>
  <c r="AH50" i="9"/>
  <c r="AG50" i="9"/>
  <c r="AB50" i="9"/>
  <c r="O50" i="9"/>
  <c r="E50" i="9"/>
  <c r="AU69" i="9"/>
  <c r="AT69" i="9"/>
  <c r="AS69" i="9"/>
  <c r="AR69" i="9"/>
  <c r="AQ69" i="9"/>
  <c r="AP69" i="9"/>
  <c r="AO69" i="9"/>
  <c r="AN69" i="9"/>
  <c r="AM69" i="9"/>
  <c r="AL69" i="9"/>
  <c r="AK69" i="9"/>
  <c r="AJ69" i="9"/>
  <c r="AI69" i="9"/>
  <c r="AH69" i="9"/>
  <c r="AG69" i="9"/>
  <c r="AB69" i="9"/>
  <c r="O69" i="9"/>
  <c r="E69" i="9"/>
  <c r="AU68" i="9"/>
  <c r="AT68" i="9"/>
  <c r="AS68" i="9"/>
  <c r="AR68" i="9"/>
  <c r="AQ68" i="9"/>
  <c r="AP68" i="9"/>
  <c r="AO68" i="9"/>
  <c r="AN68" i="9"/>
  <c r="AM68" i="9"/>
  <c r="AL68" i="9"/>
  <c r="AK68" i="9"/>
  <c r="AJ68" i="9"/>
  <c r="AI68" i="9"/>
  <c r="AH68" i="9"/>
  <c r="AG68" i="9"/>
  <c r="AB68" i="9"/>
  <c r="O68" i="9"/>
  <c r="E68" i="9"/>
  <c r="AU67" i="9"/>
  <c r="AT67" i="9"/>
  <c r="AS67" i="9"/>
  <c r="AR67" i="9"/>
  <c r="AQ67" i="9"/>
  <c r="AP67" i="9"/>
  <c r="AO67" i="9"/>
  <c r="AN67" i="9"/>
  <c r="AM67" i="9"/>
  <c r="AL67" i="9"/>
  <c r="AK67" i="9"/>
  <c r="AJ67" i="9"/>
  <c r="AI67" i="9"/>
  <c r="AH67" i="9"/>
  <c r="AG67" i="9"/>
  <c r="AB67" i="9"/>
  <c r="O67" i="9"/>
  <c r="E67" i="9"/>
  <c r="AU66" i="9"/>
  <c r="AT66" i="9"/>
  <c r="AS66" i="9"/>
  <c r="AR66" i="9"/>
  <c r="AQ66" i="9"/>
  <c r="AP66" i="9"/>
  <c r="AO66" i="9"/>
  <c r="AN66" i="9"/>
  <c r="AM66" i="9"/>
  <c r="AL66" i="9"/>
  <c r="AK66" i="9"/>
  <c r="AJ66" i="9"/>
  <c r="AI66" i="9"/>
  <c r="AH66" i="9"/>
  <c r="AG66" i="9"/>
  <c r="AB66" i="9"/>
  <c r="O66" i="9"/>
  <c r="E66" i="9"/>
  <c r="AU65" i="9"/>
  <c r="AT65" i="9"/>
  <c r="AS65" i="9"/>
  <c r="AR65" i="9"/>
  <c r="AQ65" i="9"/>
  <c r="AP65" i="9"/>
  <c r="AO65" i="9"/>
  <c r="AN65" i="9"/>
  <c r="AM65" i="9"/>
  <c r="AL65" i="9"/>
  <c r="AK65" i="9"/>
  <c r="AJ65" i="9"/>
  <c r="AI65" i="9"/>
  <c r="AH65" i="9"/>
  <c r="AG65" i="9"/>
  <c r="AB65" i="9"/>
  <c r="O65" i="9"/>
  <c r="E65" i="9"/>
  <c r="AU27" i="9"/>
  <c r="AT27" i="9"/>
  <c r="AS27" i="9"/>
  <c r="AR27" i="9"/>
  <c r="AQ27" i="9"/>
  <c r="AP27" i="9"/>
  <c r="AO27" i="9"/>
  <c r="AN27" i="9"/>
  <c r="AM27" i="9"/>
  <c r="AL27" i="9"/>
  <c r="AK27" i="9"/>
  <c r="AJ27" i="9"/>
  <c r="AI27" i="9"/>
  <c r="AH27" i="9"/>
  <c r="AG27" i="9"/>
  <c r="AB27" i="9"/>
  <c r="O27" i="9"/>
  <c r="E27" i="9"/>
  <c r="AU39" i="9"/>
  <c r="AT39" i="9"/>
  <c r="AS39" i="9"/>
  <c r="AR39" i="9"/>
  <c r="AQ39" i="9"/>
  <c r="AP39" i="9"/>
  <c r="AO39" i="9"/>
  <c r="AN39" i="9"/>
  <c r="AM39" i="9"/>
  <c r="AL39" i="9"/>
  <c r="AK39" i="9"/>
  <c r="AJ39" i="9"/>
  <c r="AI39" i="9"/>
  <c r="AH39" i="9"/>
  <c r="AG39" i="9"/>
  <c r="AB39" i="9"/>
  <c r="O39" i="9"/>
  <c r="E39" i="9"/>
  <c r="AU38" i="9"/>
  <c r="AT38" i="9"/>
  <c r="AS38" i="9"/>
  <c r="AR38" i="9"/>
  <c r="AQ38" i="9"/>
  <c r="AP38" i="9"/>
  <c r="AO38" i="9"/>
  <c r="AN38" i="9"/>
  <c r="AM38" i="9"/>
  <c r="AL38" i="9"/>
  <c r="AK38" i="9"/>
  <c r="AJ38" i="9"/>
  <c r="AI38" i="9"/>
  <c r="AH38" i="9"/>
  <c r="AG38" i="9"/>
  <c r="AB38" i="9"/>
  <c r="O38" i="9"/>
  <c r="E38" i="9"/>
  <c r="AU37" i="9"/>
  <c r="AT37" i="9"/>
  <c r="AS37" i="9"/>
  <c r="AR37" i="9"/>
  <c r="AQ37" i="9"/>
  <c r="AP37" i="9"/>
  <c r="AO37" i="9"/>
  <c r="AN37" i="9"/>
  <c r="AM37" i="9"/>
  <c r="AL37" i="9"/>
  <c r="AK37" i="9"/>
  <c r="AJ37" i="9"/>
  <c r="AI37" i="9"/>
  <c r="AH37" i="9"/>
  <c r="AG37" i="9"/>
  <c r="AB37" i="9"/>
  <c r="O37" i="9"/>
  <c r="E37" i="9"/>
  <c r="AU29" i="9"/>
  <c r="AT29" i="9"/>
  <c r="AS29" i="9"/>
  <c r="AR29" i="9"/>
  <c r="AQ29" i="9"/>
  <c r="AP29" i="9"/>
  <c r="AO29" i="9"/>
  <c r="AN29" i="9"/>
  <c r="AM29" i="9"/>
  <c r="AL29" i="9"/>
  <c r="AK29" i="9"/>
  <c r="AJ29" i="9"/>
  <c r="AI29" i="9"/>
  <c r="AH29" i="9"/>
  <c r="AG29" i="9"/>
  <c r="AB29" i="9"/>
  <c r="O29" i="9"/>
  <c r="E29" i="9"/>
  <c r="AU44" i="9"/>
  <c r="AT44" i="9"/>
  <c r="AS44" i="9"/>
  <c r="AR44" i="9"/>
  <c r="AQ44" i="9"/>
  <c r="AP44" i="9"/>
  <c r="AO44" i="9"/>
  <c r="AN44" i="9"/>
  <c r="AM44" i="9"/>
  <c r="AL44" i="9"/>
  <c r="AK44" i="9"/>
  <c r="AJ44" i="9"/>
  <c r="AI44" i="9"/>
  <c r="AH44" i="9"/>
  <c r="AG44" i="9"/>
  <c r="AB44" i="9"/>
  <c r="O44" i="9"/>
  <c r="E44" i="9"/>
  <c r="AU16" i="9"/>
  <c r="AT16" i="9"/>
  <c r="AS16" i="9"/>
  <c r="AR16" i="9"/>
  <c r="AQ16" i="9"/>
  <c r="AP16" i="9"/>
  <c r="AO16" i="9"/>
  <c r="AN16" i="9"/>
  <c r="AM16" i="9"/>
  <c r="AL16" i="9"/>
  <c r="AK16" i="9"/>
  <c r="AJ16" i="9"/>
  <c r="AI16" i="9"/>
  <c r="AH16" i="9"/>
  <c r="AG16" i="9"/>
  <c r="AB16" i="9"/>
  <c r="O16" i="9"/>
  <c r="E16" i="9"/>
  <c r="AU33" i="9"/>
  <c r="AT33" i="9"/>
  <c r="AS33" i="9"/>
  <c r="AR33" i="9"/>
  <c r="AQ33" i="9"/>
  <c r="AP33" i="9"/>
  <c r="AO33" i="9"/>
  <c r="AN33" i="9"/>
  <c r="AM33" i="9"/>
  <c r="AL33" i="9"/>
  <c r="AK33" i="9"/>
  <c r="AJ33" i="9"/>
  <c r="AI33" i="9"/>
  <c r="AH33" i="9"/>
  <c r="AG33" i="9"/>
  <c r="AB33" i="9"/>
  <c r="O33" i="9"/>
  <c r="E33" i="9"/>
  <c r="AU32" i="9"/>
  <c r="AT32" i="9"/>
  <c r="AS32" i="9"/>
  <c r="AR32" i="9"/>
  <c r="AQ32" i="9"/>
  <c r="AP32" i="9"/>
  <c r="AO32" i="9"/>
  <c r="AN32" i="9"/>
  <c r="AM32" i="9"/>
  <c r="AL32" i="9"/>
  <c r="AK32" i="9"/>
  <c r="AJ32" i="9"/>
  <c r="AI32" i="9"/>
  <c r="AH32" i="9"/>
  <c r="AG32" i="9"/>
  <c r="AB32" i="9"/>
  <c r="O32" i="9"/>
  <c r="E32" i="9"/>
  <c r="AU43" i="9"/>
  <c r="AT43" i="9"/>
  <c r="AS43" i="9"/>
  <c r="AR43" i="9"/>
  <c r="AQ43" i="9"/>
  <c r="AP43" i="9"/>
  <c r="AO43" i="9"/>
  <c r="AN43" i="9"/>
  <c r="AM43" i="9"/>
  <c r="AL43" i="9"/>
  <c r="AK43" i="9"/>
  <c r="AJ43" i="9"/>
  <c r="AI43" i="9"/>
  <c r="AH43" i="9"/>
  <c r="AG43" i="9"/>
  <c r="AB43" i="9"/>
  <c r="O43" i="9"/>
  <c r="E43" i="9"/>
  <c r="AU61" i="9"/>
  <c r="AT61" i="9"/>
  <c r="AS61" i="9"/>
  <c r="AR61" i="9"/>
  <c r="AQ61" i="9"/>
  <c r="AP61" i="9"/>
  <c r="AO61" i="9"/>
  <c r="AN61" i="9"/>
  <c r="AM61" i="9"/>
  <c r="AL61" i="9"/>
  <c r="AK61" i="9"/>
  <c r="AJ61" i="9"/>
  <c r="AI61" i="9"/>
  <c r="AH61" i="9"/>
  <c r="AG61" i="9"/>
  <c r="AB61" i="9"/>
  <c r="O61" i="9"/>
  <c r="E61" i="9"/>
  <c r="AU42" i="9"/>
  <c r="AT42" i="9"/>
  <c r="AS42" i="9"/>
  <c r="AR42" i="9"/>
  <c r="AQ42" i="9"/>
  <c r="AP42" i="9"/>
  <c r="AO42" i="9"/>
  <c r="AN42" i="9"/>
  <c r="AM42" i="9"/>
  <c r="AL42" i="9"/>
  <c r="AK42" i="9"/>
  <c r="AJ42" i="9"/>
  <c r="AI42" i="9"/>
  <c r="AH42" i="9"/>
  <c r="AG42" i="9"/>
  <c r="AB42" i="9"/>
  <c r="O42" i="9"/>
  <c r="E42" i="9"/>
  <c r="AU10" i="9"/>
  <c r="AT10" i="9"/>
  <c r="AS10" i="9"/>
  <c r="AR10" i="9"/>
  <c r="AQ10" i="9"/>
  <c r="AP10" i="9"/>
  <c r="AO10" i="9"/>
  <c r="AN10" i="9"/>
  <c r="AM10" i="9"/>
  <c r="AL10" i="9"/>
  <c r="AK10" i="9"/>
  <c r="AJ10" i="9"/>
  <c r="AI10" i="9"/>
  <c r="AH10" i="9"/>
  <c r="AG10" i="9"/>
  <c r="AB10" i="9"/>
  <c r="O10" i="9"/>
  <c r="E10" i="9"/>
  <c r="AU14" i="9"/>
  <c r="AT14" i="9"/>
  <c r="AS14" i="9"/>
  <c r="AR14" i="9"/>
  <c r="AQ14" i="9"/>
  <c r="AP14" i="9"/>
  <c r="AO14" i="9"/>
  <c r="AN14" i="9"/>
  <c r="AM14" i="9"/>
  <c r="AL14" i="9"/>
  <c r="AK14" i="9"/>
  <c r="AJ14" i="9"/>
  <c r="AI14" i="9"/>
  <c r="AH14" i="9"/>
  <c r="AG14" i="9"/>
  <c r="AB14" i="9"/>
  <c r="O14" i="9"/>
  <c r="E14" i="9"/>
  <c r="AU26" i="9"/>
  <c r="AT26" i="9"/>
  <c r="AS26" i="9"/>
  <c r="AR26" i="9"/>
  <c r="AQ26" i="9"/>
  <c r="AP26" i="9"/>
  <c r="AO26" i="9"/>
  <c r="AN26" i="9"/>
  <c r="AM26" i="9"/>
  <c r="AL26" i="9"/>
  <c r="AK26" i="9"/>
  <c r="AJ26" i="9"/>
  <c r="AI26" i="9"/>
  <c r="AH26" i="9"/>
  <c r="AG26" i="9"/>
  <c r="AB26" i="9"/>
  <c r="O26" i="9"/>
  <c r="E26" i="9"/>
  <c r="AU12" i="9"/>
  <c r="AT12" i="9"/>
  <c r="AS12" i="9"/>
  <c r="AR12" i="9"/>
  <c r="AQ12" i="9"/>
  <c r="AP12" i="9"/>
  <c r="AO12" i="9"/>
  <c r="AN12" i="9"/>
  <c r="AM12" i="9"/>
  <c r="AL12" i="9"/>
  <c r="AK12" i="9"/>
  <c r="AJ12" i="9"/>
  <c r="AI12" i="9"/>
  <c r="AH12" i="9"/>
  <c r="AG12" i="9"/>
  <c r="AB12" i="9"/>
  <c r="O12" i="9"/>
  <c r="E12" i="9"/>
  <c r="AU22" i="9"/>
  <c r="AT22" i="9"/>
  <c r="AS22" i="9"/>
  <c r="AR22" i="9"/>
  <c r="AQ22" i="9"/>
  <c r="AP22" i="9"/>
  <c r="AO22" i="9"/>
  <c r="AN22" i="9"/>
  <c r="AM22" i="9"/>
  <c r="AL22" i="9"/>
  <c r="AK22" i="9"/>
  <c r="AJ22" i="9"/>
  <c r="AI22" i="9"/>
  <c r="AH22" i="9"/>
  <c r="AG22" i="9"/>
  <c r="AB22" i="9"/>
  <c r="O22" i="9"/>
  <c r="E22" i="9"/>
  <c r="AU15" i="9"/>
  <c r="AT15" i="9"/>
  <c r="AS15" i="9"/>
  <c r="AR15" i="9"/>
  <c r="AQ15" i="9"/>
  <c r="AP15" i="9"/>
  <c r="AO15" i="9"/>
  <c r="AN15" i="9"/>
  <c r="AM15" i="9"/>
  <c r="AL15" i="9"/>
  <c r="AK15" i="9"/>
  <c r="AJ15" i="9"/>
  <c r="AI15" i="9"/>
  <c r="AH15" i="9"/>
  <c r="AG15" i="9"/>
  <c r="AB15" i="9"/>
  <c r="O15" i="9"/>
  <c r="E15" i="9"/>
  <c r="AU21" i="9"/>
  <c r="AT21" i="9"/>
  <c r="AS21" i="9"/>
  <c r="AR21" i="9"/>
  <c r="AQ21" i="9"/>
  <c r="AP21" i="9"/>
  <c r="AO21" i="9"/>
  <c r="AN21" i="9"/>
  <c r="AM21" i="9"/>
  <c r="AL21" i="9"/>
  <c r="AK21" i="9"/>
  <c r="AJ21" i="9"/>
  <c r="AI21" i="9"/>
  <c r="AH21" i="9"/>
  <c r="AG21" i="9"/>
  <c r="AB21" i="9"/>
  <c r="O21" i="9"/>
  <c r="E21" i="9"/>
  <c r="AU25" i="9"/>
  <c r="AT25" i="9"/>
  <c r="AS25" i="9"/>
  <c r="AR25" i="9"/>
  <c r="AQ25" i="9"/>
  <c r="AP25" i="9"/>
  <c r="AO25" i="9"/>
  <c r="AN25" i="9"/>
  <c r="AM25" i="9"/>
  <c r="AL25" i="9"/>
  <c r="AK25" i="9"/>
  <c r="AJ25" i="9"/>
  <c r="AI25" i="9"/>
  <c r="AH25" i="9"/>
  <c r="AG25" i="9"/>
  <c r="AB25" i="9"/>
  <c r="O25" i="9"/>
  <c r="E25" i="9"/>
  <c r="AU18" i="9"/>
  <c r="AT18" i="9"/>
  <c r="AS18" i="9"/>
  <c r="AR18" i="9"/>
  <c r="AQ18" i="9"/>
  <c r="AP18" i="9"/>
  <c r="AO18" i="9"/>
  <c r="AN18" i="9"/>
  <c r="AM18" i="9"/>
  <c r="AL18" i="9"/>
  <c r="AK18" i="9"/>
  <c r="AJ18" i="9"/>
  <c r="AI18" i="9"/>
  <c r="AH18" i="9"/>
  <c r="AG18" i="9"/>
  <c r="AB18" i="9"/>
  <c r="O18" i="9"/>
  <c r="E18" i="9"/>
  <c r="AU20" i="9"/>
  <c r="AT20" i="9"/>
  <c r="AS20" i="9"/>
  <c r="AR20" i="9"/>
  <c r="AQ20" i="9"/>
  <c r="AP20" i="9"/>
  <c r="AO20" i="9"/>
  <c r="AN20" i="9"/>
  <c r="AM20" i="9"/>
  <c r="AL20" i="9"/>
  <c r="AK20" i="9"/>
  <c r="AJ20" i="9"/>
  <c r="AI20" i="9"/>
  <c r="AH20" i="9"/>
  <c r="AG20" i="9"/>
  <c r="AB20" i="9"/>
  <c r="O20" i="9"/>
  <c r="E20" i="9"/>
  <c r="AU19" i="9"/>
  <c r="AT19" i="9"/>
  <c r="AS19" i="9"/>
  <c r="AR19" i="9"/>
  <c r="AQ19" i="9"/>
  <c r="AP19" i="9"/>
  <c r="AO19" i="9"/>
  <c r="AN19" i="9"/>
  <c r="AM19" i="9"/>
  <c r="AL19" i="9"/>
  <c r="AK19" i="9"/>
  <c r="AJ19" i="9"/>
  <c r="AI19" i="9"/>
  <c r="AH19" i="9"/>
  <c r="AG19" i="9"/>
  <c r="AB19" i="9"/>
  <c r="O19" i="9"/>
  <c r="E19" i="9"/>
  <c r="AU24" i="9"/>
  <c r="AT24" i="9"/>
  <c r="AS24" i="9"/>
  <c r="AR24" i="9"/>
  <c r="AQ24" i="9"/>
  <c r="AP24" i="9"/>
  <c r="AO24" i="9"/>
  <c r="AN24" i="9"/>
  <c r="AM24" i="9"/>
  <c r="AL24" i="9"/>
  <c r="AK24" i="9"/>
  <c r="AJ24" i="9"/>
  <c r="AI24" i="9"/>
  <c r="AH24" i="9"/>
  <c r="AG24" i="9"/>
  <c r="AB24" i="9"/>
  <c r="O24" i="9"/>
  <c r="E24" i="9"/>
  <c r="AU23" i="9"/>
  <c r="AT23" i="9"/>
  <c r="AS23" i="9"/>
  <c r="AR23" i="9"/>
  <c r="AQ23" i="9"/>
  <c r="AP23" i="9"/>
  <c r="AO23" i="9"/>
  <c r="AN23" i="9"/>
  <c r="AM23" i="9"/>
  <c r="AL23" i="9"/>
  <c r="AK23" i="9"/>
  <c r="AJ23" i="9"/>
  <c r="AI23" i="9"/>
  <c r="AH23" i="9"/>
  <c r="AG23" i="9"/>
  <c r="AB23" i="9"/>
  <c r="O23" i="9"/>
  <c r="E23" i="9"/>
  <c r="AU13" i="9"/>
  <c r="AT13" i="9"/>
  <c r="AS13" i="9"/>
  <c r="AR13" i="9"/>
  <c r="AQ13" i="9"/>
  <c r="AP13" i="9"/>
  <c r="AO13" i="9"/>
  <c r="AN13" i="9"/>
  <c r="AM13" i="9"/>
  <c r="AL13" i="9"/>
  <c r="AK13" i="9"/>
  <c r="AJ13" i="9"/>
  <c r="AI13" i="9"/>
  <c r="AH13" i="9"/>
  <c r="AG13" i="9"/>
  <c r="AB13" i="9"/>
  <c r="O13" i="9"/>
  <c r="E13" i="9"/>
  <c r="AU17" i="9"/>
  <c r="AT17" i="9"/>
  <c r="AS17" i="9"/>
  <c r="AR17" i="9"/>
  <c r="AQ17" i="9"/>
  <c r="AP17" i="9"/>
  <c r="AO17" i="9"/>
  <c r="AN17" i="9"/>
  <c r="AM17" i="9"/>
  <c r="AL17" i="9"/>
  <c r="AK17" i="9"/>
  <c r="AJ17" i="9"/>
  <c r="AI17" i="9"/>
  <c r="AH17" i="9"/>
  <c r="AG17" i="9"/>
  <c r="AB17" i="9"/>
  <c r="O17" i="9"/>
  <c r="E17" i="9"/>
  <c r="AU11" i="9"/>
  <c r="AT11" i="9"/>
  <c r="AS11" i="9"/>
  <c r="AR11" i="9"/>
  <c r="AQ11" i="9"/>
  <c r="AP11" i="9"/>
  <c r="AO11" i="9"/>
  <c r="AN11" i="9"/>
  <c r="AM11" i="9"/>
  <c r="AL11" i="9"/>
  <c r="AK11" i="9"/>
  <c r="AJ11" i="9"/>
  <c r="AI11" i="9"/>
  <c r="AH11" i="9"/>
  <c r="AG11" i="9"/>
  <c r="AB11" i="9"/>
  <c r="O11" i="9"/>
  <c r="E11" i="9"/>
  <c r="AU8" i="9"/>
  <c r="AT8" i="9"/>
  <c r="AS8" i="9"/>
  <c r="AR8" i="9"/>
  <c r="AQ8" i="9"/>
  <c r="AP8" i="9"/>
  <c r="AO8" i="9"/>
  <c r="AN8" i="9"/>
  <c r="AM8" i="9"/>
  <c r="AL8" i="9"/>
  <c r="AK8" i="9"/>
  <c r="AJ8" i="9"/>
  <c r="AI8" i="9"/>
  <c r="AH8" i="9"/>
  <c r="AG8" i="9"/>
  <c r="AB8" i="9"/>
  <c r="O8" i="9"/>
  <c r="E8" i="9"/>
  <c r="AU5" i="9"/>
  <c r="AT5" i="9"/>
  <c r="AS5" i="9"/>
  <c r="AR5" i="9"/>
  <c r="AQ5" i="9"/>
  <c r="AP5" i="9"/>
  <c r="AO5" i="9"/>
  <c r="AN5" i="9"/>
  <c r="AM5" i="9"/>
  <c r="AL5" i="9"/>
  <c r="AK5" i="9"/>
  <c r="AJ5" i="9"/>
  <c r="AI5" i="9"/>
  <c r="AH5" i="9"/>
  <c r="AB5" i="9"/>
  <c r="O5" i="9"/>
  <c r="E5" i="9"/>
  <c r="AU7" i="9"/>
  <c r="AT7" i="9"/>
  <c r="AS7" i="9"/>
  <c r="AR7" i="9"/>
  <c r="AQ7" i="9"/>
  <c r="AP7" i="9"/>
  <c r="AO7" i="9"/>
  <c r="AN7" i="9"/>
  <c r="AM7" i="9"/>
  <c r="AL7" i="9"/>
  <c r="AK7" i="9"/>
  <c r="AJ7" i="9"/>
  <c r="AI7" i="9"/>
  <c r="AH7" i="9"/>
  <c r="AG7" i="9"/>
  <c r="AB7" i="9"/>
  <c r="O7" i="9"/>
  <c r="E7" i="9"/>
  <c r="AU6" i="9"/>
  <c r="AT6" i="9"/>
  <c r="AS6" i="9"/>
  <c r="AR6" i="9"/>
  <c r="AQ6" i="9"/>
  <c r="AP6" i="9"/>
  <c r="AO6" i="9"/>
  <c r="AN6" i="9"/>
  <c r="AM6" i="9"/>
  <c r="AL6" i="9"/>
  <c r="AK6" i="9"/>
  <c r="AJ6" i="9"/>
  <c r="AI6" i="9"/>
  <c r="AH6" i="9"/>
  <c r="AG6" i="9"/>
  <c r="AB6" i="9"/>
  <c r="O6" i="9"/>
  <c r="E6" i="9"/>
  <c r="AU9" i="9"/>
  <c r="AT9" i="9"/>
  <c r="AS9" i="9"/>
  <c r="AR9" i="9"/>
  <c r="AQ9" i="9"/>
  <c r="AP9" i="9"/>
  <c r="AO9" i="9"/>
  <c r="AN9" i="9"/>
  <c r="AM9" i="9"/>
  <c r="AL9" i="9"/>
  <c r="AK9" i="9"/>
  <c r="AJ9" i="9"/>
  <c r="AI9" i="9"/>
  <c r="AH9" i="9"/>
  <c r="AG9" i="9"/>
  <c r="AB9" i="9"/>
  <c r="O9" i="9"/>
  <c r="E9" i="9"/>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AC12" i="6"/>
  <c r="AC11" i="6"/>
  <c r="AC10" i="6"/>
  <c r="AC9" i="6"/>
  <c r="AC8" i="6"/>
  <c r="AC7" i="6"/>
  <c r="AC6" i="6"/>
  <c r="AC5" i="6"/>
  <c r="AB5" i="6"/>
  <c r="AD81" i="9" l="1"/>
  <c r="AD85" i="9"/>
  <c r="AD89" i="9"/>
  <c r="AD93" i="9"/>
  <c r="AD97" i="9"/>
  <c r="AD101" i="9"/>
  <c r="AD105" i="9"/>
  <c r="AD109" i="9"/>
  <c r="AD113" i="9"/>
  <c r="AD84" i="9"/>
  <c r="AD88" i="9"/>
  <c r="AD92" i="9"/>
  <c r="AD96" i="9"/>
  <c r="AD100" i="9"/>
  <c r="AD104" i="9"/>
  <c r="AD108" i="9"/>
  <c r="AD112" i="9"/>
  <c r="AG122" i="9"/>
  <c r="AD110" i="9"/>
  <c r="AD6" i="9"/>
  <c r="AD5" i="9"/>
  <c r="AD44" i="9"/>
  <c r="AD67" i="9"/>
  <c r="AD34" i="9"/>
  <c r="AD63" i="9"/>
  <c r="AD74" i="9"/>
  <c r="AD58" i="9"/>
  <c r="AD28" i="9"/>
  <c r="AD11" i="9"/>
  <c r="AD13" i="9"/>
  <c r="AD24" i="9"/>
  <c r="AD25" i="9"/>
  <c r="AD12" i="9"/>
  <c r="AD14" i="9"/>
  <c r="AD42" i="9"/>
  <c r="AD39" i="9"/>
  <c r="AD51" i="9"/>
  <c r="AD30" i="9"/>
  <c r="AD45" i="9"/>
  <c r="AD60" i="9"/>
  <c r="AD79" i="9"/>
  <c r="AD87" i="9"/>
  <c r="AD95" i="9"/>
  <c r="AD107" i="9"/>
  <c r="AD111" i="9"/>
  <c r="AD20" i="9"/>
  <c r="AD15" i="9"/>
  <c r="AD43" i="9"/>
  <c r="AD33" i="9"/>
  <c r="AD37" i="9"/>
  <c r="AD65" i="9"/>
  <c r="AD69" i="9"/>
  <c r="AD53" i="9"/>
  <c r="AD64" i="9"/>
  <c r="AD55" i="9"/>
  <c r="AD35" i="9"/>
  <c r="AD57" i="9"/>
  <c r="AD76" i="9"/>
  <c r="AD70" i="9"/>
  <c r="AD77" i="9"/>
  <c r="AD80" i="9"/>
  <c r="AD9" i="9"/>
  <c r="AD83" i="9"/>
  <c r="AD91" i="9"/>
  <c r="AD99" i="9"/>
  <c r="AD103" i="9"/>
  <c r="AD7" i="9"/>
  <c r="AF5" i="9"/>
  <c r="AD8" i="9"/>
  <c r="AF11" i="9"/>
  <c r="AD17" i="9"/>
  <c r="AD23" i="9"/>
  <c r="AD19" i="9"/>
  <c r="AD18" i="9"/>
  <c r="AD21" i="9"/>
  <c r="AD22" i="9"/>
  <c r="AD26" i="9"/>
  <c r="AD10" i="9"/>
  <c r="AD61" i="9"/>
  <c r="AD32" i="9"/>
  <c r="AF33" i="9"/>
  <c r="AD16" i="9"/>
  <c r="AF44" i="9"/>
  <c r="AD29" i="9"/>
  <c r="AF37" i="9"/>
  <c r="AD38" i="9"/>
  <c r="AF39" i="9"/>
  <c r="AD27" i="9"/>
  <c r="AF65" i="9"/>
  <c r="AD66" i="9"/>
  <c r="AF67" i="9"/>
  <c r="AD68" i="9"/>
  <c r="AF69" i="9"/>
  <c r="AD50" i="9"/>
  <c r="AF51" i="9"/>
  <c r="AD52" i="9"/>
  <c r="AF53" i="9"/>
  <c r="AD54" i="9"/>
  <c r="AF30" i="9"/>
  <c r="AD31" i="9"/>
  <c r="AF34" i="9"/>
  <c r="AD62" i="9"/>
  <c r="AF63" i="9"/>
  <c r="AD73" i="9"/>
  <c r="AF74" i="9"/>
  <c r="AD46" i="9"/>
  <c r="AF64" i="9"/>
  <c r="AD47" i="9"/>
  <c r="AF55" i="9"/>
  <c r="AD56" i="9"/>
  <c r="AF45" i="9"/>
  <c r="AD40" i="9"/>
  <c r="AF35" i="9"/>
  <c r="AD36" i="9"/>
  <c r="AD41" i="9"/>
  <c r="AF58" i="9"/>
  <c r="AD48" i="9"/>
  <c r="AF76" i="9"/>
  <c r="AD75" i="9"/>
  <c r="AF28" i="9"/>
  <c r="AD49" i="9"/>
  <c r="AF70" i="9"/>
  <c r="AD59" i="9"/>
  <c r="AD71" i="9"/>
  <c r="AD72" i="9"/>
  <c r="AD78" i="9"/>
  <c r="AF7" i="9"/>
  <c r="AF22" i="9"/>
  <c r="AF26" i="9"/>
  <c r="AF10" i="9"/>
  <c r="AF61" i="9"/>
  <c r="AF32" i="9"/>
  <c r="AF16" i="9"/>
  <c r="AF29" i="9"/>
  <c r="AF38" i="9"/>
  <c r="AF27" i="9"/>
  <c r="AF68" i="9"/>
  <c r="AF50" i="9"/>
  <c r="AF52" i="9"/>
  <c r="AF54" i="9"/>
  <c r="AF31" i="9"/>
  <c r="AF62" i="9"/>
  <c r="AF73" i="9"/>
  <c r="AF46" i="9"/>
  <c r="AF47" i="9"/>
  <c r="AF56" i="9"/>
  <c r="AF40" i="9"/>
  <c r="AF36" i="9"/>
  <c r="AF41" i="9"/>
  <c r="AF48" i="9"/>
  <c r="AF75" i="9"/>
  <c r="AF49" i="9"/>
  <c r="AF59" i="9"/>
  <c r="AF71" i="9"/>
  <c r="AF72" i="9"/>
  <c r="AF78" i="9"/>
  <c r="AF8" i="9"/>
  <c r="AG134" i="9"/>
  <c r="AG126" i="9"/>
  <c r="AG121" i="9"/>
  <c r="AF17" i="9"/>
  <c r="AF19" i="9"/>
  <c r="AF20" i="9"/>
  <c r="AF25" i="9"/>
  <c r="AF15" i="9"/>
  <c r="AF12" i="9"/>
  <c r="AF14" i="9"/>
  <c r="AF57" i="9"/>
  <c r="AF60" i="9"/>
  <c r="AF77" i="9"/>
  <c r="AF79" i="9"/>
  <c r="AG130" i="9"/>
  <c r="AG119" i="9"/>
  <c r="AG127" i="9"/>
  <c r="AH124" i="9"/>
  <c r="AG133" i="9"/>
  <c r="AG124" i="9"/>
  <c r="AH126" i="9"/>
  <c r="AF13" i="9"/>
  <c r="AH128" i="9"/>
  <c r="AF6" i="9"/>
  <c r="AH132" i="9"/>
  <c r="AH130" i="9"/>
  <c r="AF24" i="9"/>
  <c r="AH120" i="9"/>
  <c r="AF42" i="9"/>
  <c r="AF43" i="9"/>
  <c r="AH121" i="9"/>
  <c r="AH125" i="9"/>
  <c r="AF9" i="9"/>
  <c r="AG135" i="9"/>
  <c r="AG128" i="9"/>
  <c r="AH119" i="9"/>
  <c r="AF23" i="9"/>
  <c r="AH127" i="9"/>
  <c r="AF18" i="9"/>
  <c r="AH133" i="9"/>
  <c r="AH135" i="9"/>
  <c r="AF21" i="9"/>
  <c r="AF66" i="9"/>
  <c r="AH122" i="9"/>
  <c r="AH134" i="9"/>
  <c r="AG132" i="9"/>
  <c r="AG120" i="9"/>
  <c r="AG125" i="9"/>
  <c r="AF121" i="9" l="1"/>
  <c r="AF122" i="9"/>
  <c r="AF135" i="9"/>
  <c r="AF126" i="9"/>
  <c r="AF127" i="9"/>
  <c r="AF133" i="9"/>
  <c r="AF130" i="9"/>
  <c r="AF128" i="9"/>
  <c r="AF124" i="9"/>
  <c r="AF125" i="9"/>
  <c r="AF119" i="9"/>
  <c r="AF120" i="9"/>
  <c r="AF134" i="9"/>
  <c r="AF132" i="9"/>
  <c r="E5" i="6" l="1"/>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O6" i="6"/>
  <c r="O7" i="6"/>
  <c r="O9" i="6"/>
  <c r="O10" i="6"/>
  <c r="O8" i="6"/>
  <c r="O11" i="6"/>
  <c r="X11" i="6" s="1"/>
  <c r="O12" i="6"/>
  <c r="O13" i="6"/>
  <c r="O15" i="6"/>
  <c r="O14" i="6"/>
  <c r="O16" i="6"/>
  <c r="O17" i="6"/>
  <c r="O18" i="6"/>
  <c r="O19" i="6"/>
  <c r="O23" i="6"/>
  <c r="O20" i="6"/>
  <c r="O21" i="6"/>
  <c r="O22" i="6"/>
  <c r="X22" i="6" s="1"/>
  <c r="O24" i="6"/>
  <c r="O25" i="6"/>
  <c r="O26" i="6"/>
  <c r="O27" i="6"/>
  <c r="X27" i="6" s="1"/>
  <c r="O30" i="6"/>
  <c r="O28" i="6"/>
  <c r="O31" i="6"/>
  <c r="O29" i="6"/>
  <c r="O34" i="6"/>
  <c r="O35" i="6"/>
  <c r="O32" i="6"/>
  <c r="O36" i="6"/>
  <c r="X36" i="6" s="1"/>
  <c r="O33" i="6"/>
  <c r="O37" i="6"/>
  <c r="O38" i="6"/>
  <c r="O44" i="6"/>
  <c r="O45" i="6"/>
  <c r="O46" i="6"/>
  <c r="O39" i="6"/>
  <c r="O40" i="6"/>
  <c r="O41" i="6"/>
  <c r="O42" i="6"/>
  <c r="O50" i="6"/>
  <c r="O47" i="6"/>
  <c r="O43" i="6"/>
  <c r="O48" i="6"/>
  <c r="O49" i="6"/>
  <c r="O52" i="6"/>
  <c r="X52" i="6" s="1"/>
  <c r="O53" i="6"/>
  <c r="O54" i="6"/>
  <c r="O65" i="6"/>
  <c r="O66" i="6"/>
  <c r="O55" i="6"/>
  <c r="O56" i="6"/>
  <c r="O57" i="6"/>
  <c r="O58" i="6"/>
  <c r="X58" i="6" s="1"/>
  <c r="O67" i="6"/>
  <c r="O59" i="6"/>
  <c r="O60" i="6"/>
  <c r="O51" i="6"/>
  <c r="X51" i="6" s="1"/>
  <c r="O61" i="6"/>
  <c r="O62" i="6"/>
  <c r="O63" i="6"/>
  <c r="O64" i="6"/>
  <c r="O68" i="6"/>
  <c r="O69" i="6"/>
  <c r="O70" i="6"/>
  <c r="O71" i="6"/>
  <c r="X71" i="6" s="1"/>
  <c r="O72" i="6"/>
  <c r="O73" i="6"/>
  <c r="O74" i="6"/>
  <c r="O75" i="6"/>
  <c r="O76" i="6"/>
  <c r="O77" i="6"/>
  <c r="O78" i="6"/>
  <c r="O79" i="6"/>
  <c r="O80" i="6"/>
  <c r="O81" i="6"/>
  <c r="O82" i="6"/>
  <c r="O83" i="6"/>
  <c r="X83" i="6" s="1"/>
  <c r="O84" i="6"/>
  <c r="O85" i="6"/>
  <c r="O86" i="6"/>
  <c r="O87" i="6"/>
  <c r="X87" i="6" s="1"/>
  <c r="O88" i="6"/>
  <c r="O89" i="6"/>
  <c r="O90" i="6"/>
  <c r="O91" i="6"/>
  <c r="O92" i="6"/>
  <c r="O93" i="6"/>
  <c r="O94" i="6"/>
  <c r="O95" i="6"/>
  <c r="X95" i="6" s="1"/>
  <c r="O96" i="6"/>
  <c r="O97" i="6"/>
  <c r="O98" i="6"/>
  <c r="O99" i="6"/>
  <c r="O100" i="6"/>
  <c r="X100" i="6" s="1"/>
  <c r="O101" i="6"/>
  <c r="O102" i="6"/>
  <c r="O103" i="6"/>
  <c r="O104" i="6"/>
  <c r="O105" i="6"/>
  <c r="O106" i="6"/>
  <c r="O107" i="6"/>
  <c r="O108" i="6"/>
  <c r="O109" i="6"/>
  <c r="O110" i="6"/>
  <c r="O111" i="6"/>
  <c r="O112" i="6"/>
  <c r="O113" i="6"/>
  <c r="O114" i="6"/>
  <c r="O5" i="6"/>
  <c r="V6" i="6"/>
  <c r="V7" i="6"/>
  <c r="V9" i="6"/>
  <c r="V10" i="6"/>
  <c r="V8" i="6"/>
  <c r="V11" i="6"/>
  <c r="V12" i="6"/>
  <c r="V13" i="6"/>
  <c r="V15" i="6"/>
  <c r="V14" i="6"/>
  <c r="V16" i="6"/>
  <c r="V17" i="6"/>
  <c r="V18" i="6"/>
  <c r="V19" i="6"/>
  <c r="V23" i="6"/>
  <c r="V20" i="6"/>
  <c r="V21" i="6"/>
  <c r="V22" i="6"/>
  <c r="V24" i="6"/>
  <c r="V25" i="6"/>
  <c r="X25" i="6" s="1"/>
  <c r="V26" i="6"/>
  <c r="V27" i="6"/>
  <c r="V30" i="6"/>
  <c r="V28" i="6"/>
  <c r="V31" i="6"/>
  <c r="V29" i="6"/>
  <c r="V34" i="6"/>
  <c r="V35" i="6"/>
  <c r="V32" i="6"/>
  <c r="V36" i="6"/>
  <c r="V33" i="6"/>
  <c r="V37" i="6"/>
  <c r="X37" i="6" s="1"/>
  <c r="V38" i="6"/>
  <c r="V44" i="6"/>
  <c r="V45" i="6"/>
  <c r="X45" i="6" s="1"/>
  <c r="V46" i="6"/>
  <c r="V39" i="6"/>
  <c r="V40" i="6"/>
  <c r="V41" i="6"/>
  <c r="V42" i="6"/>
  <c r="V50" i="6"/>
  <c r="V47" i="6"/>
  <c r="V43" i="6"/>
  <c r="V48" i="6"/>
  <c r="X48" i="6" s="1"/>
  <c r="V49" i="6"/>
  <c r="V52" i="6"/>
  <c r="V53" i="6"/>
  <c r="X53" i="6" s="1"/>
  <c r="V54" i="6"/>
  <c r="V65" i="6"/>
  <c r="V66" i="6"/>
  <c r="V55" i="6"/>
  <c r="V56" i="6"/>
  <c r="V57" i="6"/>
  <c r="V58" i="6"/>
  <c r="V67" i="6"/>
  <c r="V59" i="6"/>
  <c r="X59" i="6" s="1"/>
  <c r="V60" i="6"/>
  <c r="V51" i="6"/>
  <c r="V61" i="6"/>
  <c r="X61" i="6" s="1"/>
  <c r="V62" i="6"/>
  <c r="V63" i="6"/>
  <c r="V64" i="6"/>
  <c r="V68" i="6"/>
  <c r="V69" i="6"/>
  <c r="V70" i="6"/>
  <c r="V71" i="6"/>
  <c r="V72" i="6"/>
  <c r="V73" i="6"/>
  <c r="X73" i="6" s="1"/>
  <c r="V74" i="6"/>
  <c r="V75" i="6"/>
  <c r="V76" i="6"/>
  <c r="X76" i="6" s="1"/>
  <c r="V77" i="6"/>
  <c r="V78" i="6"/>
  <c r="V79" i="6"/>
  <c r="V80" i="6"/>
  <c r="V81" i="6"/>
  <c r="V82" i="6"/>
  <c r="V83" i="6"/>
  <c r="V84" i="6"/>
  <c r="V85" i="6"/>
  <c r="X85" i="6" s="1"/>
  <c r="V86" i="6"/>
  <c r="V87" i="6"/>
  <c r="V88" i="6"/>
  <c r="V89" i="6"/>
  <c r="V90" i="6"/>
  <c r="V91" i="6"/>
  <c r="V92" i="6"/>
  <c r="V93" i="6"/>
  <c r="V94" i="6"/>
  <c r="V95" i="6"/>
  <c r="V96" i="6"/>
  <c r="X96" i="6" s="1"/>
  <c r="V97" i="6"/>
  <c r="X97" i="6" s="1"/>
  <c r="V98" i="6"/>
  <c r="V99" i="6"/>
  <c r="V100" i="6"/>
  <c r="V101" i="6"/>
  <c r="V102" i="6"/>
  <c r="V103" i="6"/>
  <c r="V104" i="6"/>
  <c r="V105" i="6"/>
  <c r="V106" i="6"/>
  <c r="V107" i="6"/>
  <c r="V108" i="6"/>
  <c r="V109" i="6"/>
  <c r="X109" i="6" s="1"/>
  <c r="V110" i="6"/>
  <c r="V111" i="6"/>
  <c r="V112" i="6"/>
  <c r="X112" i="6" s="1"/>
  <c r="V113" i="6"/>
  <c r="V114" i="6"/>
  <c r="V5" i="6"/>
  <c r="X13" i="6"/>
  <c r="X47" i="6"/>
  <c r="X68" i="6"/>
  <c r="X88" i="6"/>
  <c r="X106" i="6"/>
  <c r="X107" i="6"/>
  <c r="AO74" i="6"/>
  <c r="AN74" i="6"/>
  <c r="AM74" i="6"/>
  <c r="AL74" i="6"/>
  <c r="AK74" i="6"/>
  <c r="AJ74" i="6"/>
  <c r="AI74" i="6"/>
  <c r="AA74" i="6"/>
  <c r="AH74" i="6"/>
  <c r="AG74" i="6"/>
  <c r="AF74" i="6"/>
  <c r="AE74" i="6"/>
  <c r="AD74" i="6"/>
  <c r="AB74" i="6"/>
  <c r="AO77" i="6"/>
  <c r="AN77" i="6"/>
  <c r="AM77" i="6"/>
  <c r="AL77" i="6"/>
  <c r="AK77" i="6"/>
  <c r="AJ77" i="6"/>
  <c r="AI77" i="6"/>
  <c r="AA77" i="6"/>
  <c r="AH77" i="6"/>
  <c r="AG77" i="6"/>
  <c r="AF77" i="6"/>
  <c r="AE77" i="6"/>
  <c r="AD77" i="6"/>
  <c r="AB77" i="6"/>
  <c r="AO73" i="6"/>
  <c r="AN73" i="6"/>
  <c r="AM73" i="6"/>
  <c r="AL73" i="6"/>
  <c r="AK73" i="6"/>
  <c r="AJ73" i="6"/>
  <c r="AI73" i="6"/>
  <c r="AA73" i="6"/>
  <c r="AH73" i="6"/>
  <c r="AG73" i="6"/>
  <c r="AF73" i="6"/>
  <c r="AE73" i="6"/>
  <c r="AD73" i="6"/>
  <c r="AB73" i="6"/>
  <c r="AO72" i="6"/>
  <c r="AN72" i="6"/>
  <c r="AM72" i="6"/>
  <c r="AL72" i="6"/>
  <c r="AK72" i="6"/>
  <c r="AJ72" i="6"/>
  <c r="AI72" i="6"/>
  <c r="AA72" i="6"/>
  <c r="AH72" i="6"/>
  <c r="AG72" i="6"/>
  <c r="AF72" i="6"/>
  <c r="AE72" i="6"/>
  <c r="AD72" i="6"/>
  <c r="AB72" i="6"/>
  <c r="AO78" i="6"/>
  <c r="AN78" i="6"/>
  <c r="AM78" i="6"/>
  <c r="AL78" i="6"/>
  <c r="AK78" i="6"/>
  <c r="AJ78" i="6"/>
  <c r="AI78" i="6"/>
  <c r="AA78" i="6"/>
  <c r="AH78" i="6"/>
  <c r="AG78" i="6"/>
  <c r="AF78" i="6"/>
  <c r="AE78" i="6"/>
  <c r="AD78" i="6"/>
  <c r="AB78" i="6"/>
  <c r="AO75" i="6"/>
  <c r="AN75" i="6"/>
  <c r="AM75" i="6"/>
  <c r="AL75" i="6"/>
  <c r="AK75" i="6"/>
  <c r="AJ75" i="6"/>
  <c r="AI75" i="6"/>
  <c r="AA75" i="6"/>
  <c r="AH75" i="6"/>
  <c r="AG75" i="6"/>
  <c r="AF75" i="6"/>
  <c r="AE75" i="6"/>
  <c r="AD75" i="6"/>
  <c r="AB75" i="6"/>
  <c r="AO79" i="6"/>
  <c r="AN79" i="6"/>
  <c r="AM79" i="6"/>
  <c r="AL79" i="6"/>
  <c r="AK79" i="6"/>
  <c r="AJ79" i="6"/>
  <c r="AI79" i="6"/>
  <c r="AA79" i="6"/>
  <c r="AH79" i="6"/>
  <c r="AG79" i="6"/>
  <c r="AF79" i="6"/>
  <c r="AE79" i="6"/>
  <c r="AD79" i="6"/>
  <c r="AB79" i="6"/>
  <c r="AO19" i="6"/>
  <c r="AN19" i="6"/>
  <c r="AM19" i="6"/>
  <c r="AL19" i="6"/>
  <c r="AK19" i="6"/>
  <c r="AJ19" i="6"/>
  <c r="AI19" i="6"/>
  <c r="AA19" i="6"/>
  <c r="AH19" i="6"/>
  <c r="AG19" i="6"/>
  <c r="AF19" i="6"/>
  <c r="AE19" i="6"/>
  <c r="AD19" i="6"/>
  <c r="AB19" i="6"/>
  <c r="AO38" i="6"/>
  <c r="AN38" i="6"/>
  <c r="AM38" i="6"/>
  <c r="AL38" i="6"/>
  <c r="AK38" i="6"/>
  <c r="AJ38" i="6"/>
  <c r="AI38" i="6"/>
  <c r="AA38" i="6"/>
  <c r="AH38" i="6"/>
  <c r="AG38" i="6"/>
  <c r="AF38" i="6"/>
  <c r="AE38" i="6"/>
  <c r="AD38" i="6"/>
  <c r="AB38" i="6"/>
  <c r="AO71" i="6"/>
  <c r="AN71" i="6"/>
  <c r="AM71" i="6"/>
  <c r="AL71" i="6"/>
  <c r="AK71" i="6"/>
  <c r="AJ71" i="6"/>
  <c r="AI71" i="6"/>
  <c r="AA71" i="6"/>
  <c r="AH71" i="6"/>
  <c r="AG71" i="6"/>
  <c r="AF71" i="6"/>
  <c r="AE71" i="6"/>
  <c r="AD71" i="6"/>
  <c r="AB71" i="6"/>
  <c r="AO70" i="6"/>
  <c r="AN70" i="6"/>
  <c r="AM70" i="6"/>
  <c r="AL70" i="6"/>
  <c r="AK70" i="6"/>
  <c r="AJ70" i="6"/>
  <c r="AI70" i="6"/>
  <c r="AA70" i="6"/>
  <c r="AH70" i="6"/>
  <c r="AG70" i="6"/>
  <c r="AF70" i="6"/>
  <c r="AE70" i="6"/>
  <c r="AD70" i="6"/>
  <c r="AB70" i="6"/>
  <c r="AO64" i="6"/>
  <c r="AN64" i="6"/>
  <c r="AM64" i="6"/>
  <c r="AL64" i="6"/>
  <c r="AK64" i="6"/>
  <c r="AJ64" i="6"/>
  <c r="AI64" i="6"/>
  <c r="AA64" i="6"/>
  <c r="AH64" i="6"/>
  <c r="AG64" i="6"/>
  <c r="AF64" i="6"/>
  <c r="AE64" i="6"/>
  <c r="AD64" i="6"/>
  <c r="AB64" i="6"/>
  <c r="AO63" i="6"/>
  <c r="AN63" i="6"/>
  <c r="AM63" i="6"/>
  <c r="AL63" i="6"/>
  <c r="AK63" i="6"/>
  <c r="AJ63" i="6"/>
  <c r="AI63" i="6"/>
  <c r="AA63" i="6"/>
  <c r="AH63" i="6"/>
  <c r="AG63" i="6"/>
  <c r="AF63" i="6"/>
  <c r="AE63" i="6"/>
  <c r="AD63" i="6"/>
  <c r="AB63" i="6"/>
  <c r="AO114" i="6"/>
  <c r="AN114" i="6"/>
  <c r="AM114" i="6"/>
  <c r="AL114" i="6"/>
  <c r="AK114" i="6"/>
  <c r="AJ114" i="6"/>
  <c r="AI114" i="6"/>
  <c r="AA114" i="6"/>
  <c r="AH114" i="6"/>
  <c r="AG114" i="6"/>
  <c r="AF114" i="6"/>
  <c r="AE114" i="6"/>
  <c r="AD114" i="6"/>
  <c r="AB114" i="6"/>
  <c r="AO62" i="6"/>
  <c r="AN62" i="6"/>
  <c r="AM62" i="6"/>
  <c r="AL62" i="6"/>
  <c r="AK62" i="6"/>
  <c r="AJ62" i="6"/>
  <c r="AI62" i="6"/>
  <c r="AA62" i="6"/>
  <c r="AH62" i="6"/>
  <c r="AG62" i="6"/>
  <c r="AF62" i="6"/>
  <c r="AE62" i="6"/>
  <c r="AD62" i="6"/>
  <c r="AB62" i="6"/>
  <c r="AO49" i="6"/>
  <c r="AN49" i="6"/>
  <c r="AM49" i="6"/>
  <c r="AL49" i="6"/>
  <c r="AK49" i="6"/>
  <c r="AJ49" i="6"/>
  <c r="AI49" i="6"/>
  <c r="AA49" i="6"/>
  <c r="AH49" i="6"/>
  <c r="AG49" i="6"/>
  <c r="AF49" i="6"/>
  <c r="AE49" i="6"/>
  <c r="AD49" i="6"/>
  <c r="AB49" i="6"/>
  <c r="AO48" i="6"/>
  <c r="AN48" i="6"/>
  <c r="AM48" i="6"/>
  <c r="AL48" i="6"/>
  <c r="AK48" i="6"/>
  <c r="AJ48" i="6"/>
  <c r="AI48" i="6"/>
  <c r="AA48" i="6"/>
  <c r="AH48" i="6"/>
  <c r="AG48" i="6"/>
  <c r="AF48" i="6"/>
  <c r="AE48" i="6"/>
  <c r="AD48" i="6"/>
  <c r="AB48" i="6"/>
  <c r="AO37" i="6"/>
  <c r="AN37" i="6"/>
  <c r="AM37" i="6"/>
  <c r="AL37" i="6"/>
  <c r="AK37" i="6"/>
  <c r="AJ37" i="6"/>
  <c r="AI37" i="6"/>
  <c r="AA37" i="6"/>
  <c r="AH37" i="6"/>
  <c r="AG37" i="6"/>
  <c r="AF37" i="6"/>
  <c r="AE37" i="6"/>
  <c r="AD37" i="6"/>
  <c r="AB37" i="6"/>
  <c r="AO61" i="6"/>
  <c r="AN61" i="6"/>
  <c r="AM61" i="6"/>
  <c r="AL61" i="6"/>
  <c r="AK61" i="6"/>
  <c r="AJ61" i="6"/>
  <c r="AI61" i="6"/>
  <c r="AA61" i="6"/>
  <c r="AH61" i="6"/>
  <c r="AG61" i="6"/>
  <c r="AF61" i="6"/>
  <c r="AE61" i="6"/>
  <c r="AD61" i="6"/>
  <c r="AB61" i="6"/>
  <c r="AO113" i="6"/>
  <c r="AN113" i="6"/>
  <c r="AM113" i="6"/>
  <c r="AL113" i="6"/>
  <c r="AK113" i="6"/>
  <c r="AJ113" i="6"/>
  <c r="AI113" i="6"/>
  <c r="AA113" i="6"/>
  <c r="AH113" i="6"/>
  <c r="AG113" i="6"/>
  <c r="AF113" i="6"/>
  <c r="AE113" i="6"/>
  <c r="AD113" i="6"/>
  <c r="AB113" i="6"/>
  <c r="AO112" i="6"/>
  <c r="AN112" i="6"/>
  <c r="AM112" i="6"/>
  <c r="AL112" i="6"/>
  <c r="AK112" i="6"/>
  <c r="AJ112" i="6"/>
  <c r="AI112" i="6"/>
  <c r="AA112" i="6"/>
  <c r="AH112" i="6"/>
  <c r="AG112" i="6"/>
  <c r="AF112" i="6"/>
  <c r="AE112" i="6"/>
  <c r="AD112" i="6"/>
  <c r="AB112" i="6"/>
  <c r="AO111" i="6"/>
  <c r="AN111" i="6"/>
  <c r="AM111" i="6"/>
  <c r="AL111" i="6"/>
  <c r="AK111" i="6"/>
  <c r="AJ111" i="6"/>
  <c r="AI111" i="6"/>
  <c r="AA111" i="6"/>
  <c r="AH111" i="6"/>
  <c r="AG111" i="6"/>
  <c r="AF111" i="6"/>
  <c r="AE111" i="6"/>
  <c r="AD111" i="6"/>
  <c r="AB111" i="6"/>
  <c r="AO110" i="6"/>
  <c r="AN110" i="6"/>
  <c r="AM110" i="6"/>
  <c r="AL110" i="6"/>
  <c r="AK110" i="6"/>
  <c r="AJ110" i="6"/>
  <c r="AI110" i="6"/>
  <c r="AA110" i="6"/>
  <c r="AH110" i="6"/>
  <c r="AG110" i="6"/>
  <c r="AF110" i="6"/>
  <c r="AE110" i="6"/>
  <c r="AD110" i="6"/>
  <c r="AB110" i="6"/>
  <c r="AO43" i="6"/>
  <c r="AN43" i="6"/>
  <c r="AM43" i="6"/>
  <c r="AL43" i="6"/>
  <c r="AK43" i="6"/>
  <c r="AJ43" i="6"/>
  <c r="AI43" i="6"/>
  <c r="AA43" i="6"/>
  <c r="AH43" i="6"/>
  <c r="AG43" i="6"/>
  <c r="AF43" i="6"/>
  <c r="AE43" i="6"/>
  <c r="AD43" i="6"/>
  <c r="AB43" i="6"/>
  <c r="AO51" i="6"/>
  <c r="AN51" i="6"/>
  <c r="AM51" i="6"/>
  <c r="AL51" i="6"/>
  <c r="AK51" i="6"/>
  <c r="AJ51" i="6"/>
  <c r="AI51" i="6"/>
  <c r="AA51" i="6"/>
  <c r="AH51" i="6"/>
  <c r="AG51" i="6"/>
  <c r="AF51" i="6"/>
  <c r="AE51" i="6"/>
  <c r="AD51" i="6"/>
  <c r="AB51" i="6"/>
  <c r="AO33" i="6"/>
  <c r="AN33" i="6"/>
  <c r="AM33" i="6"/>
  <c r="AL33" i="6"/>
  <c r="AK33" i="6"/>
  <c r="AJ33" i="6"/>
  <c r="AI33" i="6"/>
  <c r="AA33" i="6"/>
  <c r="AH33" i="6"/>
  <c r="AG33" i="6"/>
  <c r="AF33" i="6"/>
  <c r="AE33" i="6"/>
  <c r="AD33" i="6"/>
  <c r="AB33" i="6"/>
  <c r="AO36" i="6"/>
  <c r="AN36" i="6"/>
  <c r="AM36" i="6"/>
  <c r="AL36" i="6"/>
  <c r="AK36" i="6"/>
  <c r="AJ36" i="6"/>
  <c r="AI36" i="6"/>
  <c r="AA36" i="6"/>
  <c r="AH36" i="6"/>
  <c r="AG36" i="6"/>
  <c r="AF36" i="6"/>
  <c r="AE36" i="6"/>
  <c r="AD36" i="6"/>
  <c r="AB36" i="6"/>
  <c r="AO25" i="6"/>
  <c r="AN25" i="6"/>
  <c r="AM25" i="6"/>
  <c r="AL25" i="6"/>
  <c r="AK25" i="6"/>
  <c r="AJ25" i="6"/>
  <c r="AI25" i="6"/>
  <c r="AA25" i="6"/>
  <c r="AH25" i="6"/>
  <c r="AG25" i="6"/>
  <c r="AF25" i="6"/>
  <c r="AE25" i="6"/>
  <c r="AD25" i="6"/>
  <c r="AB25" i="6"/>
  <c r="AO7" i="6"/>
  <c r="AN7" i="6"/>
  <c r="AM7" i="6"/>
  <c r="AL7" i="6"/>
  <c r="AK7" i="6"/>
  <c r="AJ7" i="6"/>
  <c r="AI7" i="6"/>
  <c r="AA7" i="6"/>
  <c r="AH7" i="6"/>
  <c r="AG7" i="6"/>
  <c r="AF7" i="6"/>
  <c r="AE7" i="6"/>
  <c r="AD7" i="6"/>
  <c r="AB7" i="6"/>
  <c r="AO6" i="6"/>
  <c r="AN6" i="6"/>
  <c r="AM6" i="6"/>
  <c r="AL6" i="6"/>
  <c r="AK6" i="6"/>
  <c r="AJ6" i="6"/>
  <c r="AI6" i="6"/>
  <c r="AA6" i="6"/>
  <c r="AH6" i="6"/>
  <c r="AG6" i="6"/>
  <c r="AF6" i="6"/>
  <c r="AE6" i="6"/>
  <c r="AD6" i="6"/>
  <c r="AB6" i="6"/>
  <c r="AO8" i="6"/>
  <c r="AN8" i="6"/>
  <c r="AM8" i="6"/>
  <c r="AL8" i="6"/>
  <c r="AK8" i="6"/>
  <c r="AJ8" i="6"/>
  <c r="AI8" i="6"/>
  <c r="AA8" i="6"/>
  <c r="AH8" i="6"/>
  <c r="AG8" i="6"/>
  <c r="AF8" i="6"/>
  <c r="AE8" i="6"/>
  <c r="AD8" i="6"/>
  <c r="AB8" i="6"/>
  <c r="AO109" i="6"/>
  <c r="AN109" i="6"/>
  <c r="AM109" i="6"/>
  <c r="AL109" i="6"/>
  <c r="AK109" i="6"/>
  <c r="AJ109" i="6"/>
  <c r="AI109" i="6"/>
  <c r="AA109" i="6"/>
  <c r="AH109" i="6"/>
  <c r="AG109" i="6"/>
  <c r="AF109" i="6"/>
  <c r="AE109" i="6"/>
  <c r="AD109" i="6"/>
  <c r="AB109" i="6"/>
  <c r="AO108" i="6"/>
  <c r="AN108" i="6"/>
  <c r="AM108" i="6"/>
  <c r="AL108" i="6"/>
  <c r="AK108" i="6"/>
  <c r="AJ108" i="6"/>
  <c r="AI108" i="6"/>
  <c r="AA108" i="6"/>
  <c r="AH108" i="6"/>
  <c r="AG108" i="6"/>
  <c r="AF108" i="6"/>
  <c r="AE108" i="6"/>
  <c r="AD108" i="6"/>
  <c r="AB108" i="6"/>
  <c r="AO107" i="6"/>
  <c r="AN107" i="6"/>
  <c r="AM107" i="6"/>
  <c r="AL107" i="6"/>
  <c r="AK107" i="6"/>
  <c r="AJ107" i="6"/>
  <c r="AI107" i="6"/>
  <c r="AA107" i="6"/>
  <c r="AH107" i="6"/>
  <c r="AG107" i="6"/>
  <c r="AF107" i="6"/>
  <c r="AE107" i="6"/>
  <c r="AD107" i="6"/>
  <c r="AB107" i="6"/>
  <c r="AO60" i="6"/>
  <c r="AN60" i="6"/>
  <c r="AM60" i="6"/>
  <c r="AL60" i="6"/>
  <c r="AK60" i="6"/>
  <c r="AJ60" i="6"/>
  <c r="AI60" i="6"/>
  <c r="AA60" i="6"/>
  <c r="AH60" i="6"/>
  <c r="AG60" i="6"/>
  <c r="AF60" i="6"/>
  <c r="AE60" i="6"/>
  <c r="AD60" i="6"/>
  <c r="AB60" i="6"/>
  <c r="AO59" i="6"/>
  <c r="AN59" i="6"/>
  <c r="AM59" i="6"/>
  <c r="AL59" i="6"/>
  <c r="AK59" i="6"/>
  <c r="AJ59" i="6"/>
  <c r="AI59" i="6"/>
  <c r="AA59" i="6"/>
  <c r="AH59" i="6"/>
  <c r="AG59" i="6"/>
  <c r="AF59" i="6"/>
  <c r="AE59" i="6"/>
  <c r="AD59" i="6"/>
  <c r="AB59" i="6"/>
  <c r="AO29" i="6"/>
  <c r="AN29" i="6"/>
  <c r="AM29" i="6"/>
  <c r="AL29" i="6"/>
  <c r="AK29" i="6"/>
  <c r="AJ29" i="6"/>
  <c r="AI29" i="6"/>
  <c r="AA29" i="6"/>
  <c r="AH29" i="6"/>
  <c r="AG29" i="6"/>
  <c r="AF29" i="6"/>
  <c r="AE29" i="6"/>
  <c r="AD29" i="6"/>
  <c r="AB29" i="6"/>
  <c r="AO18" i="6"/>
  <c r="AN18" i="6"/>
  <c r="AM18" i="6"/>
  <c r="AL18" i="6"/>
  <c r="AK18" i="6"/>
  <c r="AJ18" i="6"/>
  <c r="AI18" i="6"/>
  <c r="AA18" i="6"/>
  <c r="AH18" i="6"/>
  <c r="AG18" i="6"/>
  <c r="AF18" i="6"/>
  <c r="AE18" i="6"/>
  <c r="AD18" i="6"/>
  <c r="AB18" i="6"/>
  <c r="AO31" i="6"/>
  <c r="AN31" i="6"/>
  <c r="AM31" i="6"/>
  <c r="AL31" i="6"/>
  <c r="AK31" i="6"/>
  <c r="AJ31" i="6"/>
  <c r="AI31" i="6"/>
  <c r="AA31" i="6"/>
  <c r="AH31" i="6"/>
  <c r="AG31" i="6"/>
  <c r="AF31" i="6"/>
  <c r="AE31" i="6"/>
  <c r="AD31" i="6"/>
  <c r="AB31" i="6"/>
  <c r="AO17" i="6"/>
  <c r="AN17" i="6"/>
  <c r="AM17" i="6"/>
  <c r="AL17" i="6"/>
  <c r="AK17" i="6"/>
  <c r="AJ17" i="6"/>
  <c r="AI17" i="6"/>
  <c r="AA17" i="6"/>
  <c r="AH17" i="6"/>
  <c r="AG17" i="6"/>
  <c r="AF17" i="6"/>
  <c r="AE17" i="6"/>
  <c r="AD17" i="6"/>
  <c r="AB17" i="6"/>
  <c r="AO24" i="6"/>
  <c r="AN24" i="6"/>
  <c r="AM24" i="6"/>
  <c r="AL24" i="6"/>
  <c r="AK24" i="6"/>
  <c r="AJ24" i="6"/>
  <c r="AI24" i="6"/>
  <c r="AA24" i="6"/>
  <c r="AH24" i="6"/>
  <c r="AG24" i="6"/>
  <c r="AF24" i="6"/>
  <c r="AE24" i="6"/>
  <c r="AD24" i="6"/>
  <c r="AB24" i="6"/>
  <c r="AO106" i="6"/>
  <c r="AN106" i="6"/>
  <c r="AM106" i="6"/>
  <c r="AL106" i="6"/>
  <c r="AK106" i="6"/>
  <c r="AJ106" i="6"/>
  <c r="AI106" i="6"/>
  <c r="AA106" i="6"/>
  <c r="AH106" i="6"/>
  <c r="AG106" i="6"/>
  <c r="AF106" i="6"/>
  <c r="AE106" i="6"/>
  <c r="AD106" i="6"/>
  <c r="AB106" i="6"/>
  <c r="AO67" i="6"/>
  <c r="AN67" i="6"/>
  <c r="AM67" i="6"/>
  <c r="AL67" i="6"/>
  <c r="AK67" i="6"/>
  <c r="AJ67" i="6"/>
  <c r="AI67" i="6"/>
  <c r="AA67" i="6"/>
  <c r="AH67" i="6"/>
  <c r="AG67" i="6"/>
  <c r="AF67" i="6"/>
  <c r="AE67" i="6"/>
  <c r="AD67" i="6"/>
  <c r="AB67" i="6"/>
  <c r="AO32" i="6"/>
  <c r="AN32" i="6"/>
  <c r="AM32" i="6"/>
  <c r="AL32" i="6"/>
  <c r="AK32" i="6"/>
  <c r="AJ32" i="6"/>
  <c r="AI32" i="6"/>
  <c r="AA32" i="6"/>
  <c r="AH32" i="6"/>
  <c r="AG32" i="6"/>
  <c r="AF32" i="6"/>
  <c r="AE32" i="6"/>
  <c r="AD32" i="6"/>
  <c r="AB32" i="6"/>
  <c r="AO16" i="6"/>
  <c r="AN16" i="6"/>
  <c r="AM16" i="6"/>
  <c r="AL16" i="6"/>
  <c r="AK16" i="6"/>
  <c r="AJ16" i="6"/>
  <c r="AI16" i="6"/>
  <c r="AA16" i="6"/>
  <c r="AH16" i="6"/>
  <c r="AG16" i="6"/>
  <c r="AF16" i="6"/>
  <c r="AE16" i="6"/>
  <c r="AD16" i="6"/>
  <c r="AB16" i="6"/>
  <c r="AO105" i="6"/>
  <c r="AN105" i="6"/>
  <c r="AM105" i="6"/>
  <c r="AL105" i="6"/>
  <c r="AK105" i="6"/>
  <c r="AJ105" i="6"/>
  <c r="AI105" i="6"/>
  <c r="AA105" i="6"/>
  <c r="AH105" i="6"/>
  <c r="AG105" i="6"/>
  <c r="AF105" i="6"/>
  <c r="AE105" i="6"/>
  <c r="AD105" i="6"/>
  <c r="AB105" i="6"/>
  <c r="AO58" i="6"/>
  <c r="AN58" i="6"/>
  <c r="AM58" i="6"/>
  <c r="AL58" i="6"/>
  <c r="AK58" i="6"/>
  <c r="AJ58" i="6"/>
  <c r="AI58" i="6"/>
  <c r="AA58" i="6"/>
  <c r="AH58" i="6"/>
  <c r="AG58" i="6"/>
  <c r="AF58" i="6"/>
  <c r="AE58" i="6"/>
  <c r="AD58" i="6"/>
  <c r="AB58" i="6"/>
  <c r="AO14" i="6"/>
  <c r="AN14" i="6"/>
  <c r="AM14" i="6"/>
  <c r="AL14" i="6"/>
  <c r="AK14" i="6"/>
  <c r="AJ14" i="6"/>
  <c r="AI14" i="6"/>
  <c r="AA14" i="6"/>
  <c r="AH14" i="6"/>
  <c r="AG14" i="6"/>
  <c r="AF14" i="6"/>
  <c r="AE14" i="6"/>
  <c r="AD14" i="6"/>
  <c r="AB14" i="6"/>
  <c r="AO104" i="6"/>
  <c r="AN104" i="6"/>
  <c r="AM104" i="6"/>
  <c r="AL104" i="6"/>
  <c r="AK104" i="6"/>
  <c r="AJ104" i="6"/>
  <c r="AI104" i="6"/>
  <c r="AA104" i="6"/>
  <c r="AH104" i="6"/>
  <c r="AG104" i="6"/>
  <c r="AF104" i="6"/>
  <c r="AE104" i="6"/>
  <c r="AD104" i="6"/>
  <c r="AB104" i="6"/>
  <c r="AO22" i="6"/>
  <c r="AN22" i="6"/>
  <c r="AM22" i="6"/>
  <c r="AL22" i="6"/>
  <c r="AK22" i="6"/>
  <c r="AJ22" i="6"/>
  <c r="AI22" i="6"/>
  <c r="AA22" i="6"/>
  <c r="AH22" i="6"/>
  <c r="AG22" i="6"/>
  <c r="AF22" i="6"/>
  <c r="AE22" i="6"/>
  <c r="AD22" i="6"/>
  <c r="AB22" i="6"/>
  <c r="AO15" i="6"/>
  <c r="AN15" i="6"/>
  <c r="AM15" i="6"/>
  <c r="AL15" i="6"/>
  <c r="AK15" i="6"/>
  <c r="AJ15" i="6"/>
  <c r="AI15" i="6"/>
  <c r="AA15" i="6"/>
  <c r="AH15" i="6"/>
  <c r="AG15" i="6"/>
  <c r="AF15" i="6"/>
  <c r="AE15" i="6"/>
  <c r="AD15" i="6"/>
  <c r="AB15" i="6"/>
  <c r="AO103" i="6"/>
  <c r="AN103" i="6"/>
  <c r="AM103" i="6"/>
  <c r="AL103" i="6"/>
  <c r="AK103" i="6"/>
  <c r="AJ103" i="6"/>
  <c r="AI103" i="6"/>
  <c r="AA103" i="6"/>
  <c r="AH103" i="6"/>
  <c r="AG103" i="6"/>
  <c r="AF103" i="6"/>
  <c r="AE103" i="6"/>
  <c r="AD103" i="6"/>
  <c r="AB103" i="6"/>
  <c r="AO76" i="6"/>
  <c r="AN76" i="6"/>
  <c r="AM76" i="6"/>
  <c r="AL76" i="6"/>
  <c r="AK76" i="6"/>
  <c r="AJ76" i="6"/>
  <c r="AI76" i="6"/>
  <c r="AA76" i="6"/>
  <c r="AH76" i="6"/>
  <c r="AG76" i="6"/>
  <c r="AF76" i="6"/>
  <c r="AE76" i="6"/>
  <c r="AD76" i="6"/>
  <c r="AB76" i="6"/>
  <c r="AO69" i="6"/>
  <c r="AN69" i="6"/>
  <c r="AM69" i="6"/>
  <c r="AL69" i="6"/>
  <c r="AK69" i="6"/>
  <c r="AJ69" i="6"/>
  <c r="AI69" i="6"/>
  <c r="AA69" i="6"/>
  <c r="AH69" i="6"/>
  <c r="AG69" i="6"/>
  <c r="AF69" i="6"/>
  <c r="AE69" i="6"/>
  <c r="AD69" i="6"/>
  <c r="AB69" i="6"/>
  <c r="AO57" i="6"/>
  <c r="AN57" i="6"/>
  <c r="AM57" i="6"/>
  <c r="AL57" i="6"/>
  <c r="AK57" i="6"/>
  <c r="AJ57" i="6"/>
  <c r="AI57" i="6"/>
  <c r="AA57" i="6"/>
  <c r="AH57" i="6"/>
  <c r="AG57" i="6"/>
  <c r="AF57" i="6"/>
  <c r="AE57" i="6"/>
  <c r="AD57" i="6"/>
  <c r="AB57" i="6"/>
  <c r="AO47" i="6"/>
  <c r="AN47" i="6"/>
  <c r="AM47" i="6"/>
  <c r="AL47" i="6"/>
  <c r="AK47" i="6"/>
  <c r="AJ47" i="6"/>
  <c r="AI47" i="6"/>
  <c r="AA47" i="6"/>
  <c r="AH47" i="6"/>
  <c r="AG47" i="6"/>
  <c r="AF47" i="6"/>
  <c r="AE47" i="6"/>
  <c r="AD47" i="6"/>
  <c r="AB47" i="6"/>
  <c r="AO56" i="6"/>
  <c r="AN56" i="6"/>
  <c r="AM56" i="6"/>
  <c r="AL56" i="6"/>
  <c r="AK56" i="6"/>
  <c r="AJ56" i="6"/>
  <c r="AI56" i="6"/>
  <c r="AA56" i="6"/>
  <c r="AH56" i="6"/>
  <c r="AG56" i="6"/>
  <c r="AF56" i="6"/>
  <c r="AE56" i="6"/>
  <c r="AD56" i="6"/>
  <c r="AB56" i="6"/>
  <c r="AO55" i="6"/>
  <c r="AN55" i="6"/>
  <c r="AM55" i="6"/>
  <c r="AL55" i="6"/>
  <c r="AK55" i="6"/>
  <c r="AJ55" i="6"/>
  <c r="AI55" i="6"/>
  <c r="AA55" i="6"/>
  <c r="AH55" i="6"/>
  <c r="AG55" i="6"/>
  <c r="AF55" i="6"/>
  <c r="AE55" i="6"/>
  <c r="AD55" i="6"/>
  <c r="AB55" i="6"/>
  <c r="AO102" i="6"/>
  <c r="AN102" i="6"/>
  <c r="AM102" i="6"/>
  <c r="AL102" i="6"/>
  <c r="AK102" i="6"/>
  <c r="AJ102" i="6"/>
  <c r="AI102" i="6"/>
  <c r="AA102" i="6"/>
  <c r="AH102" i="6"/>
  <c r="AG102" i="6"/>
  <c r="AF102" i="6"/>
  <c r="AE102" i="6"/>
  <c r="AD102" i="6"/>
  <c r="AB102" i="6"/>
  <c r="AO66" i="6"/>
  <c r="AN66" i="6"/>
  <c r="AM66" i="6"/>
  <c r="AL66" i="6"/>
  <c r="AK66" i="6"/>
  <c r="AJ66" i="6"/>
  <c r="AI66" i="6"/>
  <c r="AA66" i="6"/>
  <c r="AH66" i="6"/>
  <c r="AG66" i="6"/>
  <c r="AF66" i="6"/>
  <c r="AE66" i="6"/>
  <c r="AD66" i="6"/>
  <c r="AB66" i="6"/>
  <c r="AO65" i="6"/>
  <c r="AN65" i="6"/>
  <c r="AM65" i="6"/>
  <c r="AL65" i="6"/>
  <c r="AK65" i="6"/>
  <c r="AJ65" i="6"/>
  <c r="AI65" i="6"/>
  <c r="AA65" i="6"/>
  <c r="AH65" i="6"/>
  <c r="AG65" i="6"/>
  <c r="AF65" i="6"/>
  <c r="AE65" i="6"/>
  <c r="AD65" i="6"/>
  <c r="AB65" i="6"/>
  <c r="AO101" i="6"/>
  <c r="AN101" i="6"/>
  <c r="AM101" i="6"/>
  <c r="AL101" i="6"/>
  <c r="AK101" i="6"/>
  <c r="AJ101" i="6"/>
  <c r="AI101" i="6"/>
  <c r="AA101" i="6"/>
  <c r="AH101" i="6"/>
  <c r="AG101" i="6"/>
  <c r="AF101" i="6"/>
  <c r="AE101" i="6"/>
  <c r="AD101" i="6"/>
  <c r="AB101" i="6"/>
  <c r="AO100" i="6"/>
  <c r="AN100" i="6"/>
  <c r="AM100" i="6"/>
  <c r="AL100" i="6"/>
  <c r="AK100" i="6"/>
  <c r="AJ100" i="6"/>
  <c r="AI100" i="6"/>
  <c r="AA100" i="6"/>
  <c r="AH100" i="6"/>
  <c r="AG100" i="6"/>
  <c r="AF100" i="6"/>
  <c r="AE100" i="6"/>
  <c r="AD100" i="6"/>
  <c r="AB100" i="6"/>
  <c r="AO99" i="6"/>
  <c r="AN99" i="6"/>
  <c r="AM99" i="6"/>
  <c r="AL99" i="6"/>
  <c r="AK99" i="6"/>
  <c r="AJ99" i="6"/>
  <c r="AI99" i="6"/>
  <c r="AA99" i="6"/>
  <c r="AH99" i="6"/>
  <c r="AG99" i="6"/>
  <c r="AF99" i="6"/>
  <c r="AE99" i="6"/>
  <c r="AD99" i="6"/>
  <c r="AB99" i="6"/>
  <c r="AO98" i="6"/>
  <c r="AN98" i="6"/>
  <c r="AM98" i="6"/>
  <c r="AL98" i="6"/>
  <c r="AK98" i="6"/>
  <c r="AJ98" i="6"/>
  <c r="AI98" i="6"/>
  <c r="AA98" i="6"/>
  <c r="AH98" i="6"/>
  <c r="AG98" i="6"/>
  <c r="AF98" i="6"/>
  <c r="AE98" i="6"/>
  <c r="AD98" i="6"/>
  <c r="AB98" i="6"/>
  <c r="AO97" i="6"/>
  <c r="AN97" i="6"/>
  <c r="AM97" i="6"/>
  <c r="AL97" i="6"/>
  <c r="AK97" i="6"/>
  <c r="AJ97" i="6"/>
  <c r="AI97" i="6"/>
  <c r="AA97" i="6"/>
  <c r="AH97" i="6"/>
  <c r="AG97" i="6"/>
  <c r="AF97" i="6"/>
  <c r="AE97" i="6"/>
  <c r="AD97" i="6"/>
  <c r="AB97" i="6"/>
  <c r="AO96" i="6"/>
  <c r="AN96" i="6"/>
  <c r="AM96" i="6"/>
  <c r="AL96" i="6"/>
  <c r="AK96" i="6"/>
  <c r="AJ96" i="6"/>
  <c r="AI96" i="6"/>
  <c r="AA96" i="6"/>
  <c r="AH96" i="6"/>
  <c r="AG96" i="6"/>
  <c r="AF96" i="6"/>
  <c r="AE96" i="6"/>
  <c r="AD96" i="6"/>
  <c r="AB96" i="6"/>
  <c r="AO95" i="6"/>
  <c r="AN95" i="6"/>
  <c r="AM95" i="6"/>
  <c r="AL95" i="6"/>
  <c r="AK95" i="6"/>
  <c r="AJ95" i="6"/>
  <c r="AI95" i="6"/>
  <c r="AA95" i="6"/>
  <c r="AH95" i="6"/>
  <c r="AG95" i="6"/>
  <c r="AF95" i="6"/>
  <c r="AE95" i="6"/>
  <c r="AD95" i="6"/>
  <c r="AB95" i="6"/>
  <c r="AO94" i="6"/>
  <c r="AN94" i="6"/>
  <c r="AM94" i="6"/>
  <c r="AL94" i="6"/>
  <c r="AK94" i="6"/>
  <c r="AJ94" i="6"/>
  <c r="AI94" i="6"/>
  <c r="AA94" i="6"/>
  <c r="AH94" i="6"/>
  <c r="AG94" i="6"/>
  <c r="AF94" i="6"/>
  <c r="AE94" i="6"/>
  <c r="AD94" i="6"/>
  <c r="AB94" i="6"/>
  <c r="AO93" i="6"/>
  <c r="AN93" i="6"/>
  <c r="AM93" i="6"/>
  <c r="AL93" i="6"/>
  <c r="AK93" i="6"/>
  <c r="AJ93" i="6"/>
  <c r="AI93" i="6"/>
  <c r="AA93" i="6"/>
  <c r="AH93" i="6"/>
  <c r="AG93" i="6"/>
  <c r="AF93" i="6"/>
  <c r="AE93" i="6"/>
  <c r="AD93" i="6"/>
  <c r="AB93" i="6"/>
  <c r="AO13" i="6"/>
  <c r="AN13" i="6"/>
  <c r="AM13" i="6"/>
  <c r="AL13" i="6"/>
  <c r="AK13" i="6"/>
  <c r="AJ13" i="6"/>
  <c r="AI13" i="6"/>
  <c r="AA13" i="6"/>
  <c r="AH13" i="6"/>
  <c r="AG13" i="6"/>
  <c r="AF13" i="6"/>
  <c r="AE13" i="6"/>
  <c r="AD13" i="6"/>
  <c r="AB13" i="6"/>
  <c r="AO92" i="6"/>
  <c r="AN92" i="6"/>
  <c r="AM92" i="6"/>
  <c r="AL92" i="6"/>
  <c r="AK92" i="6"/>
  <c r="AJ92" i="6"/>
  <c r="AI92" i="6"/>
  <c r="AA92" i="6"/>
  <c r="AH92" i="6"/>
  <c r="AG92" i="6"/>
  <c r="AF92" i="6"/>
  <c r="AE92" i="6"/>
  <c r="AD92" i="6"/>
  <c r="AB92" i="6"/>
  <c r="AO91" i="6"/>
  <c r="AN91" i="6"/>
  <c r="AM91" i="6"/>
  <c r="AL91" i="6"/>
  <c r="AK91" i="6"/>
  <c r="AJ91" i="6"/>
  <c r="AI91" i="6"/>
  <c r="AA91" i="6"/>
  <c r="AH91" i="6"/>
  <c r="AG91" i="6"/>
  <c r="AF91" i="6"/>
  <c r="AE91" i="6"/>
  <c r="AD91" i="6"/>
  <c r="AB91" i="6"/>
  <c r="AO12" i="6"/>
  <c r="AN12" i="6"/>
  <c r="AM12" i="6"/>
  <c r="AL12" i="6"/>
  <c r="AK12" i="6"/>
  <c r="AJ12" i="6"/>
  <c r="AI12" i="6"/>
  <c r="AA12" i="6"/>
  <c r="AH12" i="6"/>
  <c r="AG12" i="6"/>
  <c r="AF12" i="6"/>
  <c r="AE12" i="6"/>
  <c r="AD12" i="6"/>
  <c r="AB12" i="6"/>
  <c r="AO21" i="6"/>
  <c r="AN21" i="6"/>
  <c r="AM21" i="6"/>
  <c r="AL21" i="6"/>
  <c r="AK21" i="6"/>
  <c r="AJ21" i="6"/>
  <c r="AI21" i="6"/>
  <c r="AA21" i="6"/>
  <c r="AH21" i="6"/>
  <c r="AG21" i="6"/>
  <c r="AF21" i="6"/>
  <c r="AE21" i="6"/>
  <c r="AD21" i="6"/>
  <c r="AB21" i="6"/>
  <c r="AO20" i="6"/>
  <c r="AN20" i="6"/>
  <c r="AM20" i="6"/>
  <c r="AL20" i="6"/>
  <c r="AK20" i="6"/>
  <c r="AJ20" i="6"/>
  <c r="AI20" i="6"/>
  <c r="AA20" i="6"/>
  <c r="AH20" i="6"/>
  <c r="AG20" i="6"/>
  <c r="AF20" i="6"/>
  <c r="AE20" i="6"/>
  <c r="AD20" i="6"/>
  <c r="AB20" i="6"/>
  <c r="AO35" i="6"/>
  <c r="AN35" i="6"/>
  <c r="AM35" i="6"/>
  <c r="AL35" i="6"/>
  <c r="AK35" i="6"/>
  <c r="AJ35" i="6"/>
  <c r="AI35" i="6"/>
  <c r="AA35" i="6"/>
  <c r="AH35" i="6"/>
  <c r="AG35" i="6"/>
  <c r="AF35" i="6"/>
  <c r="AE35" i="6"/>
  <c r="AD35" i="6"/>
  <c r="AB35" i="6"/>
  <c r="AO34" i="6"/>
  <c r="AN34" i="6"/>
  <c r="AM34" i="6"/>
  <c r="AL34" i="6"/>
  <c r="AK34" i="6"/>
  <c r="AJ34" i="6"/>
  <c r="AI34" i="6"/>
  <c r="AA34" i="6"/>
  <c r="AH34" i="6"/>
  <c r="AG34" i="6"/>
  <c r="AF34" i="6"/>
  <c r="AE34" i="6"/>
  <c r="AD34" i="6"/>
  <c r="AB34" i="6"/>
  <c r="AO5" i="6"/>
  <c r="AN5" i="6"/>
  <c r="AM5" i="6"/>
  <c r="AL5" i="6"/>
  <c r="AK5" i="6"/>
  <c r="AJ5" i="6"/>
  <c r="AI5" i="6"/>
  <c r="AA5" i="6"/>
  <c r="AH5" i="6"/>
  <c r="AG5" i="6"/>
  <c r="AF5" i="6"/>
  <c r="AE5" i="6"/>
  <c r="AD5" i="6"/>
  <c r="AO50" i="6"/>
  <c r="AN50" i="6"/>
  <c r="AM50" i="6"/>
  <c r="AL50" i="6"/>
  <c r="AK50" i="6"/>
  <c r="AJ50" i="6"/>
  <c r="AI50" i="6"/>
  <c r="AA50" i="6"/>
  <c r="AH50" i="6"/>
  <c r="AG50" i="6"/>
  <c r="AF50" i="6"/>
  <c r="AE50" i="6"/>
  <c r="AD50" i="6"/>
  <c r="AB50" i="6"/>
  <c r="AO10" i="6"/>
  <c r="AN10" i="6"/>
  <c r="AM10" i="6"/>
  <c r="AL10" i="6"/>
  <c r="AK10" i="6"/>
  <c r="AJ10" i="6"/>
  <c r="AI10" i="6"/>
  <c r="AA10" i="6"/>
  <c r="AH10" i="6"/>
  <c r="AG10" i="6"/>
  <c r="AF10" i="6"/>
  <c r="AE10" i="6"/>
  <c r="AD10" i="6"/>
  <c r="AB10" i="6"/>
  <c r="AO9" i="6"/>
  <c r="AN9" i="6"/>
  <c r="AM9" i="6"/>
  <c r="AL9" i="6"/>
  <c r="AK9" i="6"/>
  <c r="AJ9" i="6"/>
  <c r="AI9" i="6"/>
  <c r="AA9" i="6"/>
  <c r="AH9" i="6"/>
  <c r="AG9" i="6"/>
  <c r="AF9" i="6"/>
  <c r="AE9" i="6"/>
  <c r="AD9" i="6"/>
  <c r="AB9" i="6"/>
  <c r="AO23" i="6"/>
  <c r="AN23" i="6"/>
  <c r="AM23" i="6"/>
  <c r="AL23" i="6"/>
  <c r="AK23" i="6"/>
  <c r="AJ23" i="6"/>
  <c r="AI23" i="6"/>
  <c r="AA23" i="6"/>
  <c r="AH23" i="6"/>
  <c r="AG23" i="6"/>
  <c r="AF23" i="6"/>
  <c r="AE23" i="6"/>
  <c r="AD23" i="6"/>
  <c r="AB23" i="6"/>
  <c r="AO90" i="6"/>
  <c r="AN90" i="6"/>
  <c r="AM90" i="6"/>
  <c r="AL90" i="6"/>
  <c r="AK90" i="6"/>
  <c r="AJ90" i="6"/>
  <c r="AI90" i="6"/>
  <c r="AA90" i="6"/>
  <c r="AH90" i="6"/>
  <c r="AG90" i="6"/>
  <c r="AF90" i="6"/>
  <c r="AE90" i="6"/>
  <c r="AD90" i="6"/>
  <c r="AB90" i="6"/>
  <c r="AO11" i="6"/>
  <c r="AN11" i="6"/>
  <c r="AM11" i="6"/>
  <c r="AL11" i="6"/>
  <c r="AK11" i="6"/>
  <c r="AJ11" i="6"/>
  <c r="AI11" i="6"/>
  <c r="AA11" i="6"/>
  <c r="AH11" i="6"/>
  <c r="AG11" i="6"/>
  <c r="AF11" i="6"/>
  <c r="AE11" i="6"/>
  <c r="AD11" i="6"/>
  <c r="AB11" i="6"/>
  <c r="AO68" i="6"/>
  <c r="AN68" i="6"/>
  <c r="AM68" i="6"/>
  <c r="AL68" i="6"/>
  <c r="AK68" i="6"/>
  <c r="AJ68" i="6"/>
  <c r="AI68" i="6"/>
  <c r="AA68" i="6"/>
  <c r="AH68" i="6"/>
  <c r="AG68" i="6"/>
  <c r="AF68" i="6"/>
  <c r="AE68" i="6"/>
  <c r="AD68" i="6"/>
  <c r="AB68" i="6"/>
  <c r="AO54" i="6"/>
  <c r="AN54" i="6"/>
  <c r="AM54" i="6"/>
  <c r="AL54" i="6"/>
  <c r="AK54" i="6"/>
  <c r="AJ54" i="6"/>
  <c r="AI54" i="6"/>
  <c r="AA54" i="6"/>
  <c r="AH54" i="6"/>
  <c r="AG54" i="6"/>
  <c r="AF54" i="6"/>
  <c r="AE54" i="6"/>
  <c r="AD54" i="6"/>
  <c r="AB54" i="6"/>
  <c r="AO42" i="6"/>
  <c r="AN42" i="6"/>
  <c r="AM42" i="6"/>
  <c r="AL42" i="6"/>
  <c r="AK42" i="6"/>
  <c r="AJ42" i="6"/>
  <c r="AI42" i="6"/>
  <c r="AA42" i="6"/>
  <c r="AH42" i="6"/>
  <c r="AG42" i="6"/>
  <c r="AF42" i="6"/>
  <c r="AE42" i="6"/>
  <c r="AD42" i="6"/>
  <c r="AB42" i="6"/>
  <c r="AO41" i="6"/>
  <c r="AN41" i="6"/>
  <c r="AM41" i="6"/>
  <c r="AL41" i="6"/>
  <c r="AK41" i="6"/>
  <c r="AJ41" i="6"/>
  <c r="AI41" i="6"/>
  <c r="AA41" i="6"/>
  <c r="AH41" i="6"/>
  <c r="AG41" i="6"/>
  <c r="AF41" i="6"/>
  <c r="AE41" i="6"/>
  <c r="AD41" i="6"/>
  <c r="AB41" i="6"/>
  <c r="AO40" i="6"/>
  <c r="AN40" i="6"/>
  <c r="AM40" i="6"/>
  <c r="AL40" i="6"/>
  <c r="AK40" i="6"/>
  <c r="AJ40" i="6"/>
  <c r="AI40" i="6"/>
  <c r="AA40" i="6"/>
  <c r="AH40" i="6"/>
  <c r="AG40" i="6"/>
  <c r="AF40" i="6"/>
  <c r="AE40" i="6"/>
  <c r="AD40" i="6"/>
  <c r="AB40" i="6"/>
  <c r="AO39" i="6"/>
  <c r="AN39" i="6"/>
  <c r="AM39" i="6"/>
  <c r="AL39" i="6"/>
  <c r="AK39" i="6"/>
  <c r="AJ39" i="6"/>
  <c r="AI39" i="6"/>
  <c r="AA39" i="6"/>
  <c r="AH39" i="6"/>
  <c r="AG39" i="6"/>
  <c r="AF39" i="6"/>
  <c r="AE39" i="6"/>
  <c r="AD39" i="6"/>
  <c r="AB39" i="6"/>
  <c r="AO89" i="6"/>
  <c r="AN89" i="6"/>
  <c r="AM89" i="6"/>
  <c r="AL89" i="6"/>
  <c r="AK89" i="6"/>
  <c r="AJ89" i="6"/>
  <c r="AI89" i="6"/>
  <c r="AA89" i="6"/>
  <c r="AH89" i="6"/>
  <c r="AG89" i="6"/>
  <c r="AF89" i="6"/>
  <c r="AE89" i="6"/>
  <c r="AD89" i="6"/>
  <c r="AB89" i="6"/>
  <c r="AO46" i="6"/>
  <c r="AN46" i="6"/>
  <c r="AM46" i="6"/>
  <c r="AL46" i="6"/>
  <c r="AK46" i="6"/>
  <c r="AJ46" i="6"/>
  <c r="AI46" i="6"/>
  <c r="AA46" i="6"/>
  <c r="AH46" i="6"/>
  <c r="AG46" i="6"/>
  <c r="AF46" i="6"/>
  <c r="AE46" i="6"/>
  <c r="AD46" i="6"/>
  <c r="AB46" i="6"/>
  <c r="AO88" i="6"/>
  <c r="AN88" i="6"/>
  <c r="AM88" i="6"/>
  <c r="AL88" i="6"/>
  <c r="AK88" i="6"/>
  <c r="AJ88" i="6"/>
  <c r="AI88" i="6"/>
  <c r="AA88" i="6"/>
  <c r="AH88" i="6"/>
  <c r="AG88" i="6"/>
  <c r="AF88" i="6"/>
  <c r="AE88" i="6"/>
  <c r="AD88" i="6"/>
  <c r="AB88" i="6"/>
  <c r="AO87" i="6"/>
  <c r="AN87" i="6"/>
  <c r="AM87" i="6"/>
  <c r="AL87" i="6"/>
  <c r="AK87" i="6"/>
  <c r="AJ87" i="6"/>
  <c r="AI87" i="6"/>
  <c r="AA87" i="6"/>
  <c r="AH87" i="6"/>
  <c r="AG87" i="6"/>
  <c r="AF87" i="6"/>
  <c r="AE87" i="6"/>
  <c r="AD87" i="6"/>
  <c r="AB87" i="6"/>
  <c r="AO86" i="6"/>
  <c r="AN86" i="6"/>
  <c r="AM86" i="6"/>
  <c r="AL86" i="6"/>
  <c r="AK86" i="6"/>
  <c r="AJ86" i="6"/>
  <c r="AI86" i="6"/>
  <c r="AA86" i="6"/>
  <c r="AH86" i="6"/>
  <c r="AG86" i="6"/>
  <c r="AF86" i="6"/>
  <c r="AE86" i="6"/>
  <c r="AD86" i="6"/>
  <c r="AB86" i="6"/>
  <c r="AO28" i="6"/>
  <c r="AN28" i="6"/>
  <c r="AM28" i="6"/>
  <c r="AL28" i="6"/>
  <c r="AK28" i="6"/>
  <c r="AJ28" i="6"/>
  <c r="AI28" i="6"/>
  <c r="AA28" i="6"/>
  <c r="AH28" i="6"/>
  <c r="AG28" i="6"/>
  <c r="AF28" i="6"/>
  <c r="AE28" i="6"/>
  <c r="AD28" i="6"/>
  <c r="AB28" i="6"/>
  <c r="AO85" i="6"/>
  <c r="AN85" i="6"/>
  <c r="AM85" i="6"/>
  <c r="AL85" i="6"/>
  <c r="AK85" i="6"/>
  <c r="AJ85" i="6"/>
  <c r="AI85" i="6"/>
  <c r="AA85" i="6"/>
  <c r="AH85" i="6"/>
  <c r="AG85" i="6"/>
  <c r="AF85" i="6"/>
  <c r="AE85" i="6"/>
  <c r="AD85" i="6"/>
  <c r="AB85" i="6"/>
  <c r="AO84" i="6"/>
  <c r="AN84" i="6"/>
  <c r="AM84" i="6"/>
  <c r="AL84" i="6"/>
  <c r="AK84" i="6"/>
  <c r="AJ84" i="6"/>
  <c r="AI84" i="6"/>
  <c r="AA84" i="6"/>
  <c r="AH84" i="6"/>
  <c r="AG84" i="6"/>
  <c r="AF84" i="6"/>
  <c r="AE84" i="6"/>
  <c r="AD84" i="6"/>
  <c r="AB84" i="6"/>
  <c r="AO30" i="6"/>
  <c r="AN30" i="6"/>
  <c r="AM30" i="6"/>
  <c r="AL30" i="6"/>
  <c r="AK30" i="6"/>
  <c r="AJ30" i="6"/>
  <c r="AI30" i="6"/>
  <c r="AA30" i="6"/>
  <c r="AH30" i="6"/>
  <c r="AG30" i="6"/>
  <c r="AF30" i="6"/>
  <c r="AE30" i="6"/>
  <c r="AD30" i="6"/>
  <c r="AB30" i="6"/>
  <c r="AO53" i="6"/>
  <c r="AN53" i="6"/>
  <c r="AM53" i="6"/>
  <c r="AL53" i="6"/>
  <c r="AK53" i="6"/>
  <c r="AJ53" i="6"/>
  <c r="AI53" i="6"/>
  <c r="AA53" i="6"/>
  <c r="AH53" i="6"/>
  <c r="AG53" i="6"/>
  <c r="AF53" i="6"/>
  <c r="AE53" i="6"/>
  <c r="AD53" i="6"/>
  <c r="AB53" i="6"/>
  <c r="AO83" i="6"/>
  <c r="AN83" i="6"/>
  <c r="AM83" i="6"/>
  <c r="AL83" i="6"/>
  <c r="AK83" i="6"/>
  <c r="AJ83" i="6"/>
  <c r="AI83" i="6"/>
  <c r="AA83" i="6"/>
  <c r="AH83" i="6"/>
  <c r="AG83" i="6"/>
  <c r="AF83" i="6"/>
  <c r="AE83" i="6"/>
  <c r="AD83" i="6"/>
  <c r="AB83" i="6"/>
  <c r="AO52" i="6"/>
  <c r="AN52" i="6"/>
  <c r="AM52" i="6"/>
  <c r="AL52" i="6"/>
  <c r="AK52" i="6"/>
  <c r="AJ52" i="6"/>
  <c r="AI52" i="6"/>
  <c r="AA52" i="6"/>
  <c r="AH52" i="6"/>
  <c r="AG52" i="6"/>
  <c r="AF52" i="6"/>
  <c r="AE52" i="6"/>
  <c r="AD52" i="6"/>
  <c r="AB52" i="6"/>
  <c r="AO82" i="6"/>
  <c r="AN82" i="6"/>
  <c r="AM82" i="6"/>
  <c r="AL82" i="6"/>
  <c r="AK82" i="6"/>
  <c r="AJ82" i="6"/>
  <c r="AI82" i="6"/>
  <c r="AA82" i="6"/>
  <c r="AH82" i="6"/>
  <c r="AG82" i="6"/>
  <c r="AF82" i="6"/>
  <c r="AE82" i="6"/>
  <c r="AD82" i="6"/>
  <c r="AB82" i="6"/>
  <c r="AO45" i="6"/>
  <c r="AN45" i="6"/>
  <c r="AM45" i="6"/>
  <c r="AL45" i="6"/>
  <c r="AK45" i="6"/>
  <c r="AJ45" i="6"/>
  <c r="AI45" i="6"/>
  <c r="AA45" i="6"/>
  <c r="AH45" i="6"/>
  <c r="AG45" i="6"/>
  <c r="AF45" i="6"/>
  <c r="AE45" i="6"/>
  <c r="AD45" i="6"/>
  <c r="AB45" i="6"/>
  <c r="AO44" i="6"/>
  <c r="AN44" i="6"/>
  <c r="AM44" i="6"/>
  <c r="AL44" i="6"/>
  <c r="AK44" i="6"/>
  <c r="AJ44" i="6"/>
  <c r="AI44" i="6"/>
  <c r="AA44" i="6"/>
  <c r="AH44" i="6"/>
  <c r="AG44" i="6"/>
  <c r="AF44" i="6"/>
  <c r="AE44" i="6"/>
  <c r="AD44" i="6"/>
  <c r="AB44" i="6"/>
  <c r="AO81" i="6"/>
  <c r="AN81" i="6"/>
  <c r="AM81" i="6"/>
  <c r="AL81" i="6"/>
  <c r="AK81" i="6"/>
  <c r="AJ81" i="6"/>
  <c r="AI81" i="6"/>
  <c r="AA81" i="6"/>
  <c r="AH81" i="6"/>
  <c r="AG81" i="6"/>
  <c r="AF81" i="6"/>
  <c r="AE81" i="6"/>
  <c r="AD81" i="6"/>
  <c r="AB81" i="6"/>
  <c r="AO27" i="6"/>
  <c r="AN27" i="6"/>
  <c r="AM27" i="6"/>
  <c r="AL27" i="6"/>
  <c r="AK27" i="6"/>
  <c r="AJ27" i="6"/>
  <c r="AI27" i="6"/>
  <c r="AA27" i="6"/>
  <c r="AH27" i="6"/>
  <c r="AG27" i="6"/>
  <c r="AF27" i="6"/>
  <c r="AE27" i="6"/>
  <c r="AD27" i="6"/>
  <c r="AB27" i="6"/>
  <c r="AO26" i="6"/>
  <c r="AN26" i="6"/>
  <c r="AM26" i="6"/>
  <c r="AL26" i="6"/>
  <c r="AK26" i="6"/>
  <c r="AJ26" i="6"/>
  <c r="AI26" i="6"/>
  <c r="AA26" i="6"/>
  <c r="AH26" i="6"/>
  <c r="AG26" i="6"/>
  <c r="AF26" i="6"/>
  <c r="AE26" i="6"/>
  <c r="AD26" i="6"/>
  <c r="AB26" i="6"/>
  <c r="U6" i="3"/>
  <c r="V6" i="3"/>
  <c r="W6" i="3"/>
  <c r="X6" i="3"/>
  <c r="Y6" i="3"/>
  <c r="Z6" i="3"/>
  <c r="U7" i="3"/>
  <c r="V7" i="3"/>
  <c r="W7" i="3"/>
  <c r="X7" i="3"/>
  <c r="Y7" i="3"/>
  <c r="Z7" i="3"/>
  <c r="U8" i="3"/>
  <c r="V8" i="3"/>
  <c r="W8" i="3"/>
  <c r="X8" i="3"/>
  <c r="Y8" i="3"/>
  <c r="Z8" i="3"/>
  <c r="U9" i="3"/>
  <c r="V9" i="3"/>
  <c r="W9" i="3"/>
  <c r="X9" i="3"/>
  <c r="Y9" i="3"/>
  <c r="Z9" i="3"/>
  <c r="U10" i="3"/>
  <c r="V10" i="3"/>
  <c r="W10" i="3"/>
  <c r="X10" i="3"/>
  <c r="Y10" i="3"/>
  <c r="Z10" i="3"/>
  <c r="U11" i="3"/>
  <c r="V11" i="3"/>
  <c r="W11" i="3"/>
  <c r="X11" i="3"/>
  <c r="Y11" i="3"/>
  <c r="Z11" i="3"/>
  <c r="U12" i="3"/>
  <c r="V12" i="3"/>
  <c r="W12" i="3"/>
  <c r="X12" i="3"/>
  <c r="Y12" i="3"/>
  <c r="Z12" i="3"/>
  <c r="U13" i="3"/>
  <c r="V13" i="3"/>
  <c r="W13" i="3"/>
  <c r="X13" i="3"/>
  <c r="Y13" i="3"/>
  <c r="Z13" i="3"/>
  <c r="U14" i="3"/>
  <c r="V14" i="3"/>
  <c r="W14" i="3"/>
  <c r="X14" i="3"/>
  <c r="Y14" i="3"/>
  <c r="Z14" i="3"/>
  <c r="U15" i="3"/>
  <c r="V15" i="3"/>
  <c r="W15" i="3"/>
  <c r="X15" i="3"/>
  <c r="Y15" i="3"/>
  <c r="Z15" i="3"/>
  <c r="U16" i="3"/>
  <c r="V16" i="3"/>
  <c r="W16" i="3"/>
  <c r="X16" i="3"/>
  <c r="Y16" i="3"/>
  <c r="Z16" i="3"/>
  <c r="U17" i="3"/>
  <c r="V17" i="3"/>
  <c r="W17" i="3"/>
  <c r="X17" i="3"/>
  <c r="Y17" i="3"/>
  <c r="Z17" i="3"/>
  <c r="U18" i="3"/>
  <c r="V18" i="3"/>
  <c r="W18" i="3"/>
  <c r="X18" i="3"/>
  <c r="Y18" i="3"/>
  <c r="Z18" i="3"/>
  <c r="U19" i="3"/>
  <c r="V19" i="3"/>
  <c r="W19" i="3"/>
  <c r="X19" i="3"/>
  <c r="Y19" i="3"/>
  <c r="Z19" i="3"/>
  <c r="U20" i="3"/>
  <c r="V20" i="3"/>
  <c r="W20" i="3"/>
  <c r="X20" i="3"/>
  <c r="Y20" i="3"/>
  <c r="Z20" i="3"/>
  <c r="U21" i="3"/>
  <c r="V21" i="3"/>
  <c r="W21" i="3"/>
  <c r="X21" i="3"/>
  <c r="Y21" i="3"/>
  <c r="Z21" i="3"/>
  <c r="U22" i="3"/>
  <c r="V22" i="3"/>
  <c r="W22" i="3"/>
  <c r="X22" i="3"/>
  <c r="Y22" i="3"/>
  <c r="Z22" i="3"/>
  <c r="U23" i="3"/>
  <c r="V23" i="3"/>
  <c r="W23" i="3"/>
  <c r="X23" i="3"/>
  <c r="Y23" i="3"/>
  <c r="Z23" i="3"/>
  <c r="U24" i="3"/>
  <c r="V24" i="3"/>
  <c r="W24" i="3"/>
  <c r="X24" i="3"/>
  <c r="Y24" i="3"/>
  <c r="Z24" i="3"/>
  <c r="U25" i="3"/>
  <c r="V25" i="3"/>
  <c r="W25" i="3"/>
  <c r="X25" i="3"/>
  <c r="Y25" i="3"/>
  <c r="Z25" i="3"/>
  <c r="U26" i="3"/>
  <c r="V26" i="3"/>
  <c r="W26" i="3"/>
  <c r="X26" i="3"/>
  <c r="Y26" i="3"/>
  <c r="Z26" i="3"/>
  <c r="U27" i="3"/>
  <c r="V27" i="3"/>
  <c r="W27" i="3"/>
  <c r="X27" i="3"/>
  <c r="Y27" i="3"/>
  <c r="Z27" i="3"/>
  <c r="U28" i="3"/>
  <c r="V28" i="3"/>
  <c r="W28" i="3"/>
  <c r="X28" i="3"/>
  <c r="Y28" i="3"/>
  <c r="Z28" i="3"/>
  <c r="U29" i="3"/>
  <c r="V29" i="3"/>
  <c r="W29" i="3"/>
  <c r="X29" i="3"/>
  <c r="Y29" i="3"/>
  <c r="Z29" i="3"/>
  <c r="U30" i="3"/>
  <c r="V30" i="3"/>
  <c r="W30" i="3"/>
  <c r="X30" i="3"/>
  <c r="Y30" i="3"/>
  <c r="Z30" i="3"/>
  <c r="U31" i="3"/>
  <c r="V31" i="3"/>
  <c r="W31" i="3"/>
  <c r="X31" i="3"/>
  <c r="Y31" i="3"/>
  <c r="Z31" i="3"/>
  <c r="U32" i="3"/>
  <c r="V32" i="3"/>
  <c r="W32" i="3"/>
  <c r="X32" i="3"/>
  <c r="Y32" i="3"/>
  <c r="Z32" i="3"/>
  <c r="U33" i="3"/>
  <c r="V33" i="3"/>
  <c r="W33" i="3"/>
  <c r="X33" i="3"/>
  <c r="Y33" i="3"/>
  <c r="Z33" i="3"/>
  <c r="U34" i="3"/>
  <c r="V34" i="3"/>
  <c r="W34" i="3"/>
  <c r="X34" i="3"/>
  <c r="Y34" i="3"/>
  <c r="Z34" i="3"/>
  <c r="U35" i="3"/>
  <c r="V35" i="3"/>
  <c r="W35" i="3"/>
  <c r="X35" i="3"/>
  <c r="Y35" i="3"/>
  <c r="Z35" i="3"/>
  <c r="U36" i="3"/>
  <c r="V36" i="3"/>
  <c r="W36" i="3"/>
  <c r="X36" i="3"/>
  <c r="Y36" i="3"/>
  <c r="Z36" i="3"/>
  <c r="U37" i="3"/>
  <c r="V37" i="3"/>
  <c r="W37" i="3"/>
  <c r="X37" i="3"/>
  <c r="Y37" i="3"/>
  <c r="Z37" i="3"/>
  <c r="U38" i="3"/>
  <c r="V38" i="3"/>
  <c r="W38" i="3"/>
  <c r="X38" i="3"/>
  <c r="Y38" i="3"/>
  <c r="Z38" i="3"/>
  <c r="U39" i="3"/>
  <c r="V39" i="3"/>
  <c r="W39" i="3"/>
  <c r="X39" i="3"/>
  <c r="Y39" i="3"/>
  <c r="Z39" i="3"/>
  <c r="U40" i="3"/>
  <c r="V40" i="3"/>
  <c r="W40" i="3"/>
  <c r="X40" i="3"/>
  <c r="Y40" i="3"/>
  <c r="Z40" i="3"/>
  <c r="U41" i="3"/>
  <c r="V41" i="3"/>
  <c r="W41" i="3"/>
  <c r="X41" i="3"/>
  <c r="Y41" i="3"/>
  <c r="Z41" i="3"/>
  <c r="U42" i="3"/>
  <c r="V42" i="3"/>
  <c r="W42" i="3"/>
  <c r="X42" i="3"/>
  <c r="Y42" i="3"/>
  <c r="Z42" i="3"/>
  <c r="U43" i="3"/>
  <c r="V43" i="3"/>
  <c r="W43" i="3"/>
  <c r="X43" i="3"/>
  <c r="Y43" i="3"/>
  <c r="Z43" i="3"/>
  <c r="U44" i="3"/>
  <c r="V44" i="3"/>
  <c r="W44" i="3"/>
  <c r="X44" i="3"/>
  <c r="Y44" i="3"/>
  <c r="Z44" i="3"/>
  <c r="U45" i="3"/>
  <c r="V45" i="3"/>
  <c r="W45" i="3"/>
  <c r="X45" i="3"/>
  <c r="Y45" i="3"/>
  <c r="Z45" i="3"/>
  <c r="U46" i="3"/>
  <c r="V46" i="3"/>
  <c r="W46" i="3"/>
  <c r="X46" i="3"/>
  <c r="Y46" i="3"/>
  <c r="Z46" i="3"/>
  <c r="U47" i="3"/>
  <c r="V47" i="3"/>
  <c r="W47" i="3"/>
  <c r="X47" i="3"/>
  <c r="Y47" i="3"/>
  <c r="Z47" i="3"/>
  <c r="U48" i="3"/>
  <c r="V48" i="3"/>
  <c r="W48" i="3"/>
  <c r="X48" i="3"/>
  <c r="Y48" i="3"/>
  <c r="Z48" i="3"/>
  <c r="U49" i="3"/>
  <c r="V49" i="3"/>
  <c r="W49" i="3"/>
  <c r="X49" i="3"/>
  <c r="Y49" i="3"/>
  <c r="Z49" i="3"/>
  <c r="U50" i="3"/>
  <c r="V50" i="3"/>
  <c r="W50" i="3"/>
  <c r="X50" i="3"/>
  <c r="Y50" i="3"/>
  <c r="Z50" i="3"/>
  <c r="U51" i="3"/>
  <c r="V51" i="3"/>
  <c r="W51" i="3"/>
  <c r="X51" i="3"/>
  <c r="Y51" i="3"/>
  <c r="Z51" i="3"/>
  <c r="U52" i="3"/>
  <c r="V52" i="3"/>
  <c r="W52" i="3"/>
  <c r="X52" i="3"/>
  <c r="Y52" i="3"/>
  <c r="Z52" i="3"/>
  <c r="U53" i="3"/>
  <c r="V53" i="3"/>
  <c r="W53" i="3"/>
  <c r="X53" i="3"/>
  <c r="Y53" i="3"/>
  <c r="Z53" i="3"/>
  <c r="U54" i="3"/>
  <c r="V54" i="3"/>
  <c r="W54" i="3"/>
  <c r="X54" i="3"/>
  <c r="Y54" i="3"/>
  <c r="Z54" i="3"/>
  <c r="U55" i="3"/>
  <c r="V55" i="3"/>
  <c r="W55" i="3"/>
  <c r="X55" i="3"/>
  <c r="Y55" i="3"/>
  <c r="Z55" i="3"/>
  <c r="U56" i="3"/>
  <c r="V56" i="3"/>
  <c r="W56" i="3"/>
  <c r="X56" i="3"/>
  <c r="Y56" i="3"/>
  <c r="Z56" i="3"/>
  <c r="U57" i="3"/>
  <c r="V57" i="3"/>
  <c r="W57" i="3"/>
  <c r="X57" i="3"/>
  <c r="Y57" i="3"/>
  <c r="Z57" i="3"/>
  <c r="U58" i="3"/>
  <c r="V58" i="3"/>
  <c r="W58" i="3"/>
  <c r="X58" i="3"/>
  <c r="Y58" i="3"/>
  <c r="Z58" i="3"/>
  <c r="U59" i="3"/>
  <c r="V59" i="3"/>
  <c r="W59" i="3"/>
  <c r="X59" i="3"/>
  <c r="Y59" i="3"/>
  <c r="Z59" i="3"/>
  <c r="U60" i="3"/>
  <c r="V60" i="3"/>
  <c r="W60" i="3"/>
  <c r="X60" i="3"/>
  <c r="Y60" i="3"/>
  <c r="Z60" i="3"/>
  <c r="U61" i="3"/>
  <c r="V61" i="3"/>
  <c r="W61" i="3"/>
  <c r="X61" i="3"/>
  <c r="Y61" i="3"/>
  <c r="Z61" i="3"/>
  <c r="U62" i="3"/>
  <c r="V62" i="3"/>
  <c r="W62" i="3"/>
  <c r="X62" i="3"/>
  <c r="Y62" i="3"/>
  <c r="Z62" i="3"/>
  <c r="U63" i="3"/>
  <c r="V63" i="3"/>
  <c r="W63" i="3"/>
  <c r="X63" i="3"/>
  <c r="Y63" i="3"/>
  <c r="Z63" i="3"/>
  <c r="U64" i="3"/>
  <c r="V64" i="3"/>
  <c r="W64" i="3"/>
  <c r="X64" i="3"/>
  <c r="Y64" i="3"/>
  <c r="Z64" i="3"/>
  <c r="U65" i="3"/>
  <c r="V65" i="3"/>
  <c r="W65" i="3"/>
  <c r="X65" i="3"/>
  <c r="Y65" i="3"/>
  <c r="Z65" i="3"/>
  <c r="U66" i="3"/>
  <c r="V66" i="3"/>
  <c r="W66" i="3"/>
  <c r="X66" i="3"/>
  <c r="Y66" i="3"/>
  <c r="Z66" i="3"/>
  <c r="U67" i="3"/>
  <c r="V67" i="3"/>
  <c r="W67" i="3"/>
  <c r="X67" i="3"/>
  <c r="Y67" i="3"/>
  <c r="Z67" i="3"/>
  <c r="U68" i="3"/>
  <c r="V68" i="3"/>
  <c r="W68" i="3"/>
  <c r="X68" i="3"/>
  <c r="Y68" i="3"/>
  <c r="Z68" i="3"/>
  <c r="U69" i="3"/>
  <c r="V69" i="3"/>
  <c r="W69" i="3"/>
  <c r="X69" i="3"/>
  <c r="Y69" i="3"/>
  <c r="Z69" i="3"/>
  <c r="U70" i="3"/>
  <c r="V70" i="3"/>
  <c r="W70" i="3"/>
  <c r="X70" i="3"/>
  <c r="Y70" i="3"/>
  <c r="Z70" i="3"/>
  <c r="U71" i="3"/>
  <c r="V71" i="3"/>
  <c r="W71" i="3"/>
  <c r="X71" i="3"/>
  <c r="Y71" i="3"/>
  <c r="Z71" i="3"/>
  <c r="U72" i="3"/>
  <c r="V72" i="3"/>
  <c r="W72" i="3"/>
  <c r="X72" i="3"/>
  <c r="Y72" i="3"/>
  <c r="Z72" i="3"/>
  <c r="U73" i="3"/>
  <c r="V73" i="3"/>
  <c r="W73" i="3"/>
  <c r="X73" i="3"/>
  <c r="Y73" i="3"/>
  <c r="Z73" i="3"/>
  <c r="U74" i="3"/>
  <c r="V74" i="3"/>
  <c r="W74" i="3"/>
  <c r="X74" i="3"/>
  <c r="Y74" i="3"/>
  <c r="Z74" i="3"/>
  <c r="U75" i="3"/>
  <c r="V75" i="3"/>
  <c r="W75" i="3"/>
  <c r="X75" i="3"/>
  <c r="Y75" i="3"/>
  <c r="Z75" i="3"/>
  <c r="U76" i="3"/>
  <c r="V76" i="3"/>
  <c r="W76" i="3"/>
  <c r="X76" i="3"/>
  <c r="Y76" i="3"/>
  <c r="Z76" i="3"/>
  <c r="U77" i="3"/>
  <c r="V77" i="3"/>
  <c r="W77" i="3"/>
  <c r="X77" i="3"/>
  <c r="Y77" i="3"/>
  <c r="Z77" i="3"/>
  <c r="U78" i="3"/>
  <c r="V78" i="3"/>
  <c r="W78" i="3"/>
  <c r="X78" i="3"/>
  <c r="Y78" i="3"/>
  <c r="Z78" i="3"/>
  <c r="U79" i="3"/>
  <c r="V79" i="3"/>
  <c r="W79" i="3"/>
  <c r="X79" i="3"/>
  <c r="Y79" i="3"/>
  <c r="Z79" i="3"/>
  <c r="U80" i="3"/>
  <c r="V80" i="3"/>
  <c r="W80" i="3"/>
  <c r="X80" i="3"/>
  <c r="Y80" i="3"/>
  <c r="Z80" i="3"/>
  <c r="U81" i="3"/>
  <c r="V81" i="3"/>
  <c r="W81" i="3"/>
  <c r="X81" i="3"/>
  <c r="Y81" i="3"/>
  <c r="Z81" i="3"/>
  <c r="U82" i="3"/>
  <c r="V82" i="3"/>
  <c r="W82" i="3"/>
  <c r="X82" i="3"/>
  <c r="Y82" i="3"/>
  <c r="Z82" i="3"/>
  <c r="U83" i="3"/>
  <c r="V83" i="3"/>
  <c r="W83" i="3"/>
  <c r="X83" i="3"/>
  <c r="Y83" i="3"/>
  <c r="Z83" i="3"/>
  <c r="U84" i="3"/>
  <c r="V84" i="3"/>
  <c r="W84" i="3"/>
  <c r="X84" i="3"/>
  <c r="Y84" i="3"/>
  <c r="Z84" i="3"/>
  <c r="U85" i="3"/>
  <c r="V85" i="3"/>
  <c r="W85" i="3"/>
  <c r="X85" i="3"/>
  <c r="Y85" i="3"/>
  <c r="Z85" i="3"/>
  <c r="U86" i="3"/>
  <c r="V86" i="3"/>
  <c r="W86" i="3"/>
  <c r="X86" i="3"/>
  <c r="Y86" i="3"/>
  <c r="Z86" i="3"/>
  <c r="U87" i="3"/>
  <c r="V87" i="3"/>
  <c r="W87" i="3"/>
  <c r="X87" i="3"/>
  <c r="Y87" i="3"/>
  <c r="Z87" i="3"/>
  <c r="U88" i="3"/>
  <c r="V88" i="3"/>
  <c r="W88" i="3"/>
  <c r="X88" i="3"/>
  <c r="Y88" i="3"/>
  <c r="Z88" i="3"/>
  <c r="U89" i="3"/>
  <c r="V89" i="3"/>
  <c r="W89" i="3"/>
  <c r="X89" i="3"/>
  <c r="Y89" i="3"/>
  <c r="Z89" i="3"/>
  <c r="U90" i="3"/>
  <c r="V90" i="3"/>
  <c r="W90" i="3"/>
  <c r="X90" i="3"/>
  <c r="Y90" i="3"/>
  <c r="Z90" i="3"/>
  <c r="U91" i="3"/>
  <c r="V91" i="3"/>
  <c r="W91" i="3"/>
  <c r="X91" i="3"/>
  <c r="Y91" i="3"/>
  <c r="Z91" i="3"/>
  <c r="U92" i="3"/>
  <c r="V92" i="3"/>
  <c r="W92" i="3"/>
  <c r="X92" i="3"/>
  <c r="Y92" i="3"/>
  <c r="Z92" i="3"/>
  <c r="U93" i="3"/>
  <c r="V93" i="3"/>
  <c r="W93" i="3"/>
  <c r="X93" i="3"/>
  <c r="Y93" i="3"/>
  <c r="Z93" i="3"/>
  <c r="U94" i="3"/>
  <c r="V94" i="3"/>
  <c r="W94" i="3"/>
  <c r="X94" i="3"/>
  <c r="Y94" i="3"/>
  <c r="Z94" i="3"/>
  <c r="U95" i="3"/>
  <c r="V95" i="3"/>
  <c r="W95" i="3"/>
  <c r="X95" i="3"/>
  <c r="Y95" i="3"/>
  <c r="Z95" i="3"/>
  <c r="U96" i="3"/>
  <c r="V96" i="3"/>
  <c r="W96" i="3"/>
  <c r="X96" i="3"/>
  <c r="Y96" i="3"/>
  <c r="Z96" i="3"/>
  <c r="U97" i="3"/>
  <c r="V97" i="3"/>
  <c r="W97" i="3"/>
  <c r="X97" i="3"/>
  <c r="Y97" i="3"/>
  <c r="Z97" i="3"/>
  <c r="U98" i="3"/>
  <c r="V98" i="3"/>
  <c r="W98" i="3"/>
  <c r="X98" i="3"/>
  <c r="Y98" i="3"/>
  <c r="Z98" i="3"/>
  <c r="U99" i="3"/>
  <c r="V99" i="3"/>
  <c r="W99" i="3"/>
  <c r="X99" i="3"/>
  <c r="Y99" i="3"/>
  <c r="Z99" i="3"/>
  <c r="U100" i="3"/>
  <c r="V100" i="3"/>
  <c r="W100" i="3"/>
  <c r="X100" i="3"/>
  <c r="Y100" i="3"/>
  <c r="Z100" i="3"/>
  <c r="U101" i="3"/>
  <c r="V101" i="3"/>
  <c r="W101" i="3"/>
  <c r="X101" i="3"/>
  <c r="Y101" i="3"/>
  <c r="Z101" i="3"/>
  <c r="U102" i="3"/>
  <c r="V102" i="3"/>
  <c r="W102" i="3"/>
  <c r="X102" i="3"/>
  <c r="Y102" i="3"/>
  <c r="Z102" i="3"/>
  <c r="U103" i="3"/>
  <c r="V103" i="3"/>
  <c r="W103" i="3"/>
  <c r="X103" i="3"/>
  <c r="Y103" i="3"/>
  <c r="Z103" i="3"/>
  <c r="U104" i="3"/>
  <c r="V104" i="3"/>
  <c r="W104" i="3"/>
  <c r="X104" i="3"/>
  <c r="Y104" i="3"/>
  <c r="Z104" i="3"/>
  <c r="U105" i="3"/>
  <c r="V105" i="3"/>
  <c r="W105" i="3"/>
  <c r="X105" i="3"/>
  <c r="Y105" i="3"/>
  <c r="Z105" i="3"/>
  <c r="U106" i="3"/>
  <c r="V106" i="3"/>
  <c r="W106" i="3"/>
  <c r="X106" i="3"/>
  <c r="Y106" i="3"/>
  <c r="Z106" i="3"/>
  <c r="U107" i="3"/>
  <c r="V107" i="3"/>
  <c r="W107" i="3"/>
  <c r="X107" i="3"/>
  <c r="Y107" i="3"/>
  <c r="Z107" i="3"/>
  <c r="U108" i="3"/>
  <c r="V108" i="3"/>
  <c r="W108" i="3"/>
  <c r="X108" i="3"/>
  <c r="Y108" i="3"/>
  <c r="Z108" i="3"/>
  <c r="U109" i="3"/>
  <c r="V109" i="3"/>
  <c r="W109" i="3"/>
  <c r="X109" i="3"/>
  <c r="Y109" i="3"/>
  <c r="Z109" i="3"/>
  <c r="U110" i="3"/>
  <c r="V110" i="3"/>
  <c r="W110" i="3"/>
  <c r="X110" i="3"/>
  <c r="Y110" i="3"/>
  <c r="Z110" i="3"/>
  <c r="U111" i="3"/>
  <c r="V111" i="3"/>
  <c r="W111" i="3"/>
  <c r="X111" i="3"/>
  <c r="Y111" i="3"/>
  <c r="Z111" i="3"/>
  <c r="U112" i="3"/>
  <c r="V112" i="3"/>
  <c r="W112" i="3"/>
  <c r="X112" i="3"/>
  <c r="Y112" i="3"/>
  <c r="Z112" i="3"/>
  <c r="U113" i="3"/>
  <c r="V113" i="3"/>
  <c r="W113" i="3"/>
  <c r="X113" i="3"/>
  <c r="Y113" i="3"/>
  <c r="Z113" i="3"/>
  <c r="U114" i="3"/>
  <c r="V114" i="3"/>
  <c r="W114" i="3"/>
  <c r="X114" i="3"/>
  <c r="Y114" i="3"/>
  <c r="Z114" i="3"/>
  <c r="U115" i="3"/>
  <c r="V115" i="3"/>
  <c r="W115" i="3"/>
  <c r="X115" i="3"/>
  <c r="Y115" i="3"/>
  <c r="Z115" i="3"/>
  <c r="Z5" i="3"/>
  <c r="V5" i="3"/>
  <c r="W5" i="3"/>
  <c r="X5" i="3"/>
  <c r="Y5" i="3"/>
  <c r="AA6" i="3"/>
  <c r="AB6" i="3"/>
  <c r="AC6" i="3"/>
  <c r="AD6" i="3"/>
  <c r="AE6" i="3"/>
  <c r="AF6" i="3"/>
  <c r="AG6" i="3"/>
  <c r="AH6" i="3"/>
  <c r="AA7" i="3"/>
  <c r="AB7" i="3"/>
  <c r="AC7" i="3"/>
  <c r="AD7" i="3"/>
  <c r="AE7" i="3"/>
  <c r="AF7" i="3"/>
  <c r="AG7" i="3"/>
  <c r="AH7" i="3"/>
  <c r="AA8" i="3"/>
  <c r="AB8" i="3"/>
  <c r="AC8" i="3"/>
  <c r="AD8" i="3"/>
  <c r="AE8" i="3"/>
  <c r="AF8" i="3"/>
  <c r="AG8" i="3"/>
  <c r="AH8" i="3"/>
  <c r="AA9" i="3"/>
  <c r="AB9" i="3"/>
  <c r="AC9" i="3"/>
  <c r="AD9" i="3"/>
  <c r="AE9" i="3"/>
  <c r="AF9" i="3"/>
  <c r="AG9" i="3"/>
  <c r="AH9" i="3"/>
  <c r="AA10" i="3"/>
  <c r="AB10" i="3"/>
  <c r="AC10" i="3"/>
  <c r="AD10" i="3"/>
  <c r="AE10" i="3"/>
  <c r="AF10" i="3"/>
  <c r="AG10" i="3"/>
  <c r="AH10" i="3"/>
  <c r="AA11" i="3"/>
  <c r="AB11" i="3"/>
  <c r="AC11" i="3"/>
  <c r="AD11" i="3"/>
  <c r="AE11" i="3"/>
  <c r="AF11" i="3"/>
  <c r="AG11" i="3"/>
  <c r="AH11" i="3"/>
  <c r="AA12" i="3"/>
  <c r="AB12" i="3"/>
  <c r="AC12" i="3"/>
  <c r="AD12" i="3"/>
  <c r="AE12" i="3"/>
  <c r="AF12" i="3"/>
  <c r="AG12" i="3"/>
  <c r="AH12" i="3"/>
  <c r="AA13" i="3"/>
  <c r="AB13" i="3"/>
  <c r="AC13" i="3"/>
  <c r="AD13" i="3"/>
  <c r="AE13" i="3"/>
  <c r="AF13" i="3"/>
  <c r="AG13" i="3"/>
  <c r="AH13" i="3"/>
  <c r="AA14" i="3"/>
  <c r="AB14" i="3"/>
  <c r="AC14" i="3"/>
  <c r="AD14" i="3"/>
  <c r="AE14" i="3"/>
  <c r="AF14" i="3"/>
  <c r="AG14" i="3"/>
  <c r="AH14" i="3"/>
  <c r="AA15" i="3"/>
  <c r="AB15" i="3"/>
  <c r="AC15" i="3"/>
  <c r="AD15" i="3"/>
  <c r="AE15" i="3"/>
  <c r="AF15" i="3"/>
  <c r="AG15" i="3"/>
  <c r="AH15" i="3"/>
  <c r="AA16" i="3"/>
  <c r="AB16" i="3"/>
  <c r="AC16" i="3"/>
  <c r="AD16" i="3"/>
  <c r="AE16" i="3"/>
  <c r="AF16" i="3"/>
  <c r="AG16" i="3"/>
  <c r="AH16" i="3"/>
  <c r="AA17" i="3"/>
  <c r="AB17" i="3"/>
  <c r="AC17" i="3"/>
  <c r="AD17" i="3"/>
  <c r="AE17" i="3"/>
  <c r="AF17" i="3"/>
  <c r="AG17" i="3"/>
  <c r="AH17" i="3"/>
  <c r="AA18" i="3"/>
  <c r="AB18" i="3"/>
  <c r="AC18" i="3"/>
  <c r="AD18" i="3"/>
  <c r="AE18" i="3"/>
  <c r="AF18" i="3"/>
  <c r="AG18" i="3"/>
  <c r="AH18" i="3"/>
  <c r="AA19" i="3"/>
  <c r="AB19" i="3"/>
  <c r="AC19" i="3"/>
  <c r="AD19" i="3"/>
  <c r="AE19" i="3"/>
  <c r="AF19" i="3"/>
  <c r="AG19" i="3"/>
  <c r="AH19" i="3"/>
  <c r="AA20" i="3"/>
  <c r="AB20" i="3"/>
  <c r="AC20" i="3"/>
  <c r="AD20" i="3"/>
  <c r="AE20" i="3"/>
  <c r="AF20" i="3"/>
  <c r="AG20" i="3"/>
  <c r="AH20" i="3"/>
  <c r="AA21" i="3"/>
  <c r="AB21" i="3"/>
  <c r="AC21" i="3"/>
  <c r="AD21" i="3"/>
  <c r="AE21" i="3"/>
  <c r="AF21" i="3"/>
  <c r="AG21" i="3"/>
  <c r="AH21" i="3"/>
  <c r="AA22" i="3"/>
  <c r="AB22" i="3"/>
  <c r="AC22" i="3"/>
  <c r="AD22" i="3"/>
  <c r="AE22" i="3"/>
  <c r="AF22" i="3"/>
  <c r="AG22" i="3"/>
  <c r="AH22" i="3"/>
  <c r="AA23" i="3"/>
  <c r="AB23" i="3"/>
  <c r="AC23" i="3"/>
  <c r="AD23" i="3"/>
  <c r="AE23" i="3"/>
  <c r="AF23" i="3"/>
  <c r="AG23" i="3"/>
  <c r="AH23" i="3"/>
  <c r="AA24" i="3"/>
  <c r="AB24" i="3"/>
  <c r="AC24" i="3"/>
  <c r="AD24" i="3"/>
  <c r="AE24" i="3"/>
  <c r="AF24" i="3"/>
  <c r="AG24" i="3"/>
  <c r="AH24" i="3"/>
  <c r="AA25" i="3"/>
  <c r="AB25" i="3"/>
  <c r="AC25" i="3"/>
  <c r="AD25" i="3"/>
  <c r="AE25" i="3"/>
  <c r="AF25" i="3"/>
  <c r="AG25" i="3"/>
  <c r="AH25" i="3"/>
  <c r="AA26" i="3"/>
  <c r="AB26" i="3"/>
  <c r="AC26" i="3"/>
  <c r="AD26" i="3"/>
  <c r="AE26" i="3"/>
  <c r="AF26" i="3"/>
  <c r="AG26" i="3"/>
  <c r="AH26" i="3"/>
  <c r="AA27" i="3"/>
  <c r="AB27" i="3"/>
  <c r="AC27" i="3"/>
  <c r="AD27" i="3"/>
  <c r="AE27" i="3"/>
  <c r="AF27" i="3"/>
  <c r="AG27" i="3"/>
  <c r="AH27" i="3"/>
  <c r="AA28" i="3"/>
  <c r="AB28" i="3"/>
  <c r="AC28" i="3"/>
  <c r="AD28" i="3"/>
  <c r="AE28" i="3"/>
  <c r="AF28" i="3"/>
  <c r="AG28" i="3"/>
  <c r="AH28" i="3"/>
  <c r="AA29" i="3"/>
  <c r="AB29" i="3"/>
  <c r="AC29" i="3"/>
  <c r="AD29" i="3"/>
  <c r="AE29" i="3"/>
  <c r="AF29" i="3"/>
  <c r="AG29" i="3"/>
  <c r="AH29" i="3"/>
  <c r="AA30" i="3"/>
  <c r="AB30" i="3"/>
  <c r="AC30" i="3"/>
  <c r="AD30" i="3"/>
  <c r="AE30" i="3"/>
  <c r="AF30" i="3"/>
  <c r="AG30" i="3"/>
  <c r="AH30" i="3"/>
  <c r="AA31" i="3"/>
  <c r="AB31" i="3"/>
  <c r="AC31" i="3"/>
  <c r="AD31" i="3"/>
  <c r="AE31" i="3"/>
  <c r="AF31" i="3"/>
  <c r="AG31" i="3"/>
  <c r="AH31" i="3"/>
  <c r="AA32" i="3"/>
  <c r="AB32" i="3"/>
  <c r="AC32" i="3"/>
  <c r="AD32" i="3"/>
  <c r="AE32" i="3"/>
  <c r="AF32" i="3"/>
  <c r="AG32" i="3"/>
  <c r="AH32" i="3"/>
  <c r="AA33" i="3"/>
  <c r="AB33" i="3"/>
  <c r="AC33" i="3"/>
  <c r="AD33" i="3"/>
  <c r="AE33" i="3"/>
  <c r="AF33" i="3"/>
  <c r="AG33" i="3"/>
  <c r="AH33" i="3"/>
  <c r="AA34" i="3"/>
  <c r="AB34" i="3"/>
  <c r="AC34" i="3"/>
  <c r="AD34" i="3"/>
  <c r="AE34" i="3"/>
  <c r="AF34" i="3"/>
  <c r="AG34" i="3"/>
  <c r="AH34" i="3"/>
  <c r="AA35" i="3"/>
  <c r="AB35" i="3"/>
  <c r="AC35" i="3"/>
  <c r="AD35" i="3"/>
  <c r="AE35" i="3"/>
  <c r="AF35" i="3"/>
  <c r="AG35" i="3"/>
  <c r="AH35" i="3"/>
  <c r="AA36" i="3"/>
  <c r="AB36" i="3"/>
  <c r="AC36" i="3"/>
  <c r="AD36" i="3"/>
  <c r="AE36" i="3"/>
  <c r="AF36" i="3"/>
  <c r="AG36" i="3"/>
  <c r="AH36" i="3"/>
  <c r="AA37" i="3"/>
  <c r="AB37" i="3"/>
  <c r="AC37" i="3"/>
  <c r="AD37" i="3"/>
  <c r="AE37" i="3"/>
  <c r="AF37" i="3"/>
  <c r="AG37" i="3"/>
  <c r="AH37" i="3"/>
  <c r="AA38" i="3"/>
  <c r="AB38" i="3"/>
  <c r="AC38" i="3"/>
  <c r="AD38" i="3"/>
  <c r="AE38" i="3"/>
  <c r="AF38" i="3"/>
  <c r="AG38" i="3"/>
  <c r="AH38" i="3"/>
  <c r="AA39" i="3"/>
  <c r="AB39" i="3"/>
  <c r="AC39" i="3"/>
  <c r="AD39" i="3"/>
  <c r="AE39" i="3"/>
  <c r="AF39" i="3"/>
  <c r="AG39" i="3"/>
  <c r="AH39" i="3"/>
  <c r="AA40" i="3"/>
  <c r="AB40" i="3"/>
  <c r="AC40" i="3"/>
  <c r="AD40" i="3"/>
  <c r="AE40" i="3"/>
  <c r="AF40" i="3"/>
  <c r="AG40" i="3"/>
  <c r="AH40" i="3"/>
  <c r="AA41" i="3"/>
  <c r="AB41" i="3"/>
  <c r="AC41" i="3"/>
  <c r="AD41" i="3"/>
  <c r="AE41" i="3"/>
  <c r="AF41" i="3"/>
  <c r="AG41" i="3"/>
  <c r="AH41" i="3"/>
  <c r="AA42" i="3"/>
  <c r="AB42" i="3"/>
  <c r="AC42" i="3"/>
  <c r="AD42" i="3"/>
  <c r="AE42" i="3"/>
  <c r="AF42" i="3"/>
  <c r="AG42" i="3"/>
  <c r="AH42" i="3"/>
  <c r="AA43" i="3"/>
  <c r="AB43" i="3"/>
  <c r="AC43" i="3"/>
  <c r="AD43" i="3"/>
  <c r="AE43" i="3"/>
  <c r="AF43" i="3"/>
  <c r="AG43" i="3"/>
  <c r="AH43" i="3"/>
  <c r="AA44" i="3"/>
  <c r="AB44" i="3"/>
  <c r="AC44" i="3"/>
  <c r="AD44" i="3"/>
  <c r="AE44" i="3"/>
  <c r="AF44" i="3"/>
  <c r="AG44" i="3"/>
  <c r="AH44" i="3"/>
  <c r="AA45" i="3"/>
  <c r="AB45" i="3"/>
  <c r="AC45" i="3"/>
  <c r="AD45" i="3"/>
  <c r="AE45" i="3"/>
  <c r="AF45" i="3"/>
  <c r="AG45" i="3"/>
  <c r="AH45" i="3"/>
  <c r="AA46" i="3"/>
  <c r="AB46" i="3"/>
  <c r="AC46" i="3"/>
  <c r="AD46" i="3"/>
  <c r="AE46" i="3"/>
  <c r="AF46" i="3"/>
  <c r="AG46" i="3"/>
  <c r="AH46" i="3"/>
  <c r="AA47" i="3"/>
  <c r="AB47" i="3"/>
  <c r="AC47" i="3"/>
  <c r="AD47" i="3"/>
  <c r="AE47" i="3"/>
  <c r="AF47" i="3"/>
  <c r="AG47" i="3"/>
  <c r="AH47" i="3"/>
  <c r="AA48" i="3"/>
  <c r="AB48" i="3"/>
  <c r="AC48" i="3"/>
  <c r="AD48" i="3"/>
  <c r="AE48" i="3"/>
  <c r="AF48" i="3"/>
  <c r="AG48" i="3"/>
  <c r="AH48" i="3"/>
  <c r="AA49" i="3"/>
  <c r="AB49" i="3"/>
  <c r="AC49" i="3"/>
  <c r="AD49" i="3"/>
  <c r="AE49" i="3"/>
  <c r="AF49" i="3"/>
  <c r="AG49" i="3"/>
  <c r="AH49" i="3"/>
  <c r="AA50" i="3"/>
  <c r="AB50" i="3"/>
  <c r="AC50" i="3"/>
  <c r="AD50" i="3"/>
  <c r="AE50" i="3"/>
  <c r="AF50" i="3"/>
  <c r="AG50" i="3"/>
  <c r="AH50" i="3"/>
  <c r="AA51" i="3"/>
  <c r="AB51" i="3"/>
  <c r="AC51" i="3"/>
  <c r="AD51" i="3"/>
  <c r="AE51" i="3"/>
  <c r="AF51" i="3"/>
  <c r="AG51" i="3"/>
  <c r="AH51" i="3"/>
  <c r="AA52" i="3"/>
  <c r="AB52" i="3"/>
  <c r="AC52" i="3"/>
  <c r="AD52" i="3"/>
  <c r="AE52" i="3"/>
  <c r="AF52" i="3"/>
  <c r="AG52" i="3"/>
  <c r="AH52" i="3"/>
  <c r="AA53" i="3"/>
  <c r="AB53" i="3"/>
  <c r="AC53" i="3"/>
  <c r="AD53" i="3"/>
  <c r="AE53" i="3"/>
  <c r="AF53" i="3"/>
  <c r="AG53" i="3"/>
  <c r="AH53" i="3"/>
  <c r="AA54" i="3"/>
  <c r="AB54" i="3"/>
  <c r="AC54" i="3"/>
  <c r="AD54" i="3"/>
  <c r="AE54" i="3"/>
  <c r="AF54" i="3"/>
  <c r="AG54" i="3"/>
  <c r="AH54" i="3"/>
  <c r="AA55" i="3"/>
  <c r="AB55" i="3"/>
  <c r="AC55" i="3"/>
  <c r="AD55" i="3"/>
  <c r="AE55" i="3"/>
  <c r="AF55" i="3"/>
  <c r="AG55" i="3"/>
  <c r="AH55" i="3"/>
  <c r="AA56" i="3"/>
  <c r="AB56" i="3"/>
  <c r="AC56" i="3"/>
  <c r="AD56" i="3"/>
  <c r="AE56" i="3"/>
  <c r="AF56" i="3"/>
  <c r="AG56" i="3"/>
  <c r="AH56" i="3"/>
  <c r="AA57" i="3"/>
  <c r="AB57" i="3"/>
  <c r="AC57" i="3"/>
  <c r="AD57" i="3"/>
  <c r="AE57" i="3"/>
  <c r="AF57" i="3"/>
  <c r="AG57" i="3"/>
  <c r="AH57" i="3"/>
  <c r="AA58" i="3"/>
  <c r="AB58" i="3"/>
  <c r="AC58" i="3"/>
  <c r="AD58" i="3"/>
  <c r="AE58" i="3"/>
  <c r="AF58" i="3"/>
  <c r="AG58" i="3"/>
  <c r="AH58" i="3"/>
  <c r="AA59" i="3"/>
  <c r="AB59" i="3"/>
  <c r="AC59" i="3"/>
  <c r="AD59" i="3"/>
  <c r="AE59" i="3"/>
  <c r="AF59" i="3"/>
  <c r="AG59" i="3"/>
  <c r="AH59" i="3"/>
  <c r="AA60" i="3"/>
  <c r="AB60" i="3"/>
  <c r="AC60" i="3"/>
  <c r="AD60" i="3"/>
  <c r="AE60" i="3"/>
  <c r="AF60" i="3"/>
  <c r="AG60" i="3"/>
  <c r="AH60" i="3"/>
  <c r="AA61" i="3"/>
  <c r="AB61" i="3"/>
  <c r="AC61" i="3"/>
  <c r="AD61" i="3"/>
  <c r="AE61" i="3"/>
  <c r="AF61" i="3"/>
  <c r="AG61" i="3"/>
  <c r="AH61" i="3"/>
  <c r="AA62" i="3"/>
  <c r="AB62" i="3"/>
  <c r="AC62" i="3"/>
  <c r="AD62" i="3"/>
  <c r="AE62" i="3"/>
  <c r="AF62" i="3"/>
  <c r="AG62" i="3"/>
  <c r="AH62" i="3"/>
  <c r="AA63" i="3"/>
  <c r="AB63" i="3"/>
  <c r="AC63" i="3"/>
  <c r="AD63" i="3"/>
  <c r="AE63" i="3"/>
  <c r="AF63" i="3"/>
  <c r="AG63" i="3"/>
  <c r="AH63" i="3"/>
  <c r="AA64" i="3"/>
  <c r="AB64" i="3"/>
  <c r="AC64" i="3"/>
  <c r="AD64" i="3"/>
  <c r="AE64" i="3"/>
  <c r="AF64" i="3"/>
  <c r="AG64" i="3"/>
  <c r="AH64" i="3"/>
  <c r="AA65" i="3"/>
  <c r="AB65" i="3"/>
  <c r="AC65" i="3"/>
  <c r="AD65" i="3"/>
  <c r="AE65" i="3"/>
  <c r="AF65" i="3"/>
  <c r="AG65" i="3"/>
  <c r="AH65" i="3"/>
  <c r="AA66" i="3"/>
  <c r="AB66" i="3"/>
  <c r="AC66" i="3"/>
  <c r="AD66" i="3"/>
  <c r="AE66" i="3"/>
  <c r="AF66" i="3"/>
  <c r="AG66" i="3"/>
  <c r="AH66" i="3"/>
  <c r="AA67" i="3"/>
  <c r="AB67" i="3"/>
  <c r="AC67" i="3"/>
  <c r="AD67" i="3"/>
  <c r="AE67" i="3"/>
  <c r="AF67" i="3"/>
  <c r="AG67" i="3"/>
  <c r="AH67" i="3"/>
  <c r="AA68" i="3"/>
  <c r="AB68" i="3"/>
  <c r="AC68" i="3"/>
  <c r="AD68" i="3"/>
  <c r="AE68" i="3"/>
  <c r="AF68" i="3"/>
  <c r="AG68" i="3"/>
  <c r="AH68" i="3"/>
  <c r="AA69" i="3"/>
  <c r="AB69" i="3"/>
  <c r="AC69" i="3"/>
  <c r="AD69" i="3"/>
  <c r="AE69" i="3"/>
  <c r="AF69" i="3"/>
  <c r="AG69" i="3"/>
  <c r="AH69" i="3"/>
  <c r="AA70" i="3"/>
  <c r="AB70" i="3"/>
  <c r="AC70" i="3"/>
  <c r="AD70" i="3"/>
  <c r="AE70" i="3"/>
  <c r="AF70" i="3"/>
  <c r="AG70" i="3"/>
  <c r="AH70" i="3"/>
  <c r="AA71" i="3"/>
  <c r="AB71" i="3"/>
  <c r="AC71" i="3"/>
  <c r="AD71" i="3"/>
  <c r="AE71" i="3"/>
  <c r="AF71" i="3"/>
  <c r="AG71" i="3"/>
  <c r="AH71" i="3"/>
  <c r="AA72" i="3"/>
  <c r="AB72" i="3"/>
  <c r="AC72" i="3"/>
  <c r="AD72" i="3"/>
  <c r="AE72" i="3"/>
  <c r="AF72" i="3"/>
  <c r="AG72" i="3"/>
  <c r="AH72" i="3"/>
  <c r="AA73" i="3"/>
  <c r="AB73" i="3"/>
  <c r="AC73" i="3"/>
  <c r="AD73" i="3"/>
  <c r="AE73" i="3"/>
  <c r="AF73" i="3"/>
  <c r="AG73" i="3"/>
  <c r="AH73" i="3"/>
  <c r="AA74" i="3"/>
  <c r="AB74" i="3"/>
  <c r="AC74" i="3"/>
  <c r="AD74" i="3"/>
  <c r="AE74" i="3"/>
  <c r="AF74" i="3"/>
  <c r="AG74" i="3"/>
  <c r="AH74" i="3"/>
  <c r="AA75" i="3"/>
  <c r="AB75" i="3"/>
  <c r="AC75" i="3"/>
  <c r="AD75" i="3"/>
  <c r="AE75" i="3"/>
  <c r="AF75" i="3"/>
  <c r="AG75" i="3"/>
  <c r="AH75" i="3"/>
  <c r="AA76" i="3"/>
  <c r="AB76" i="3"/>
  <c r="AC76" i="3"/>
  <c r="AD76" i="3"/>
  <c r="AE76" i="3"/>
  <c r="AF76" i="3"/>
  <c r="AG76" i="3"/>
  <c r="AH76" i="3"/>
  <c r="AA77" i="3"/>
  <c r="AB77" i="3"/>
  <c r="AC77" i="3"/>
  <c r="AD77" i="3"/>
  <c r="AE77" i="3"/>
  <c r="AF77" i="3"/>
  <c r="AG77" i="3"/>
  <c r="AH77" i="3"/>
  <c r="AA78" i="3"/>
  <c r="AB78" i="3"/>
  <c r="AC78" i="3"/>
  <c r="AD78" i="3"/>
  <c r="AE78" i="3"/>
  <c r="AF78" i="3"/>
  <c r="AG78" i="3"/>
  <c r="AH78" i="3"/>
  <c r="AA79" i="3"/>
  <c r="AB79" i="3"/>
  <c r="AC79" i="3"/>
  <c r="AD79" i="3"/>
  <c r="AE79" i="3"/>
  <c r="AF79" i="3"/>
  <c r="AG79" i="3"/>
  <c r="AH79" i="3"/>
  <c r="AA80" i="3"/>
  <c r="AB80" i="3"/>
  <c r="AC80" i="3"/>
  <c r="AD80" i="3"/>
  <c r="AE80" i="3"/>
  <c r="AF80" i="3"/>
  <c r="AG80" i="3"/>
  <c r="AH80" i="3"/>
  <c r="AA81" i="3"/>
  <c r="AB81" i="3"/>
  <c r="AC81" i="3"/>
  <c r="AD81" i="3"/>
  <c r="AE81" i="3"/>
  <c r="AF81" i="3"/>
  <c r="AG81" i="3"/>
  <c r="AH81" i="3"/>
  <c r="AA82" i="3"/>
  <c r="AB82" i="3"/>
  <c r="AC82" i="3"/>
  <c r="AD82" i="3"/>
  <c r="AE82" i="3"/>
  <c r="AF82" i="3"/>
  <c r="AG82" i="3"/>
  <c r="AH82" i="3"/>
  <c r="AA83" i="3"/>
  <c r="AB83" i="3"/>
  <c r="AC83" i="3"/>
  <c r="AD83" i="3"/>
  <c r="AE83" i="3"/>
  <c r="AF83" i="3"/>
  <c r="AG83" i="3"/>
  <c r="AH83" i="3"/>
  <c r="AA84" i="3"/>
  <c r="AB84" i="3"/>
  <c r="AC84" i="3"/>
  <c r="AD84" i="3"/>
  <c r="AE84" i="3"/>
  <c r="AF84" i="3"/>
  <c r="AG84" i="3"/>
  <c r="AH84" i="3"/>
  <c r="AA85" i="3"/>
  <c r="AB85" i="3"/>
  <c r="AC85" i="3"/>
  <c r="AD85" i="3"/>
  <c r="AE85" i="3"/>
  <c r="AF85" i="3"/>
  <c r="AG85" i="3"/>
  <c r="AH85" i="3"/>
  <c r="AA86" i="3"/>
  <c r="AB86" i="3"/>
  <c r="AC86" i="3"/>
  <c r="AD86" i="3"/>
  <c r="AE86" i="3"/>
  <c r="AF86" i="3"/>
  <c r="AG86" i="3"/>
  <c r="AH86" i="3"/>
  <c r="AA87" i="3"/>
  <c r="AB87" i="3"/>
  <c r="AC87" i="3"/>
  <c r="AD87" i="3"/>
  <c r="AE87" i="3"/>
  <c r="AF87" i="3"/>
  <c r="AG87" i="3"/>
  <c r="AH87" i="3"/>
  <c r="AA88" i="3"/>
  <c r="AB88" i="3"/>
  <c r="AC88" i="3"/>
  <c r="AD88" i="3"/>
  <c r="AE88" i="3"/>
  <c r="AF88" i="3"/>
  <c r="AG88" i="3"/>
  <c r="AH88" i="3"/>
  <c r="AA89" i="3"/>
  <c r="AB89" i="3"/>
  <c r="AC89" i="3"/>
  <c r="AD89" i="3"/>
  <c r="AE89" i="3"/>
  <c r="AF89" i="3"/>
  <c r="AG89" i="3"/>
  <c r="AH89" i="3"/>
  <c r="AA90" i="3"/>
  <c r="AB90" i="3"/>
  <c r="AC90" i="3"/>
  <c r="AD90" i="3"/>
  <c r="AE90" i="3"/>
  <c r="AF90" i="3"/>
  <c r="AG90" i="3"/>
  <c r="AH90" i="3"/>
  <c r="AA91" i="3"/>
  <c r="AB91" i="3"/>
  <c r="AC91" i="3"/>
  <c r="AD91" i="3"/>
  <c r="AE91" i="3"/>
  <c r="AF91" i="3"/>
  <c r="AG91" i="3"/>
  <c r="AH91" i="3"/>
  <c r="AA92" i="3"/>
  <c r="AB92" i="3"/>
  <c r="AC92" i="3"/>
  <c r="AD92" i="3"/>
  <c r="AE92" i="3"/>
  <c r="AF92" i="3"/>
  <c r="AG92" i="3"/>
  <c r="AH92" i="3"/>
  <c r="AA93" i="3"/>
  <c r="AB93" i="3"/>
  <c r="AC93" i="3"/>
  <c r="AD93" i="3"/>
  <c r="AE93" i="3"/>
  <c r="AF93" i="3"/>
  <c r="AG93" i="3"/>
  <c r="AH93" i="3"/>
  <c r="AA94" i="3"/>
  <c r="AB94" i="3"/>
  <c r="AC94" i="3"/>
  <c r="AD94" i="3"/>
  <c r="AE94" i="3"/>
  <c r="AF94" i="3"/>
  <c r="AG94" i="3"/>
  <c r="AH94" i="3"/>
  <c r="AA95" i="3"/>
  <c r="AB95" i="3"/>
  <c r="AC95" i="3"/>
  <c r="AD95" i="3"/>
  <c r="AE95" i="3"/>
  <c r="AF95" i="3"/>
  <c r="AG95" i="3"/>
  <c r="AH95" i="3"/>
  <c r="AA96" i="3"/>
  <c r="AB96" i="3"/>
  <c r="AC96" i="3"/>
  <c r="AD96" i="3"/>
  <c r="AE96" i="3"/>
  <c r="AF96" i="3"/>
  <c r="AG96" i="3"/>
  <c r="AH96" i="3"/>
  <c r="AA97" i="3"/>
  <c r="AB97" i="3"/>
  <c r="AC97" i="3"/>
  <c r="AD97" i="3"/>
  <c r="AE97" i="3"/>
  <c r="AF97" i="3"/>
  <c r="AG97" i="3"/>
  <c r="AH97" i="3"/>
  <c r="AA98" i="3"/>
  <c r="AB98" i="3"/>
  <c r="AC98" i="3"/>
  <c r="AD98" i="3"/>
  <c r="AE98" i="3"/>
  <c r="AF98" i="3"/>
  <c r="AG98" i="3"/>
  <c r="AH98" i="3"/>
  <c r="AA99" i="3"/>
  <c r="AB99" i="3"/>
  <c r="AC99" i="3"/>
  <c r="AD99" i="3"/>
  <c r="AE99" i="3"/>
  <c r="AF99" i="3"/>
  <c r="AG99" i="3"/>
  <c r="AH99" i="3"/>
  <c r="AA100" i="3"/>
  <c r="AB100" i="3"/>
  <c r="AC100" i="3"/>
  <c r="AD100" i="3"/>
  <c r="AE100" i="3"/>
  <c r="AF100" i="3"/>
  <c r="AG100" i="3"/>
  <c r="AH100" i="3"/>
  <c r="AA101" i="3"/>
  <c r="AB101" i="3"/>
  <c r="AC101" i="3"/>
  <c r="AD101" i="3"/>
  <c r="AE101" i="3"/>
  <c r="AF101" i="3"/>
  <c r="AG101" i="3"/>
  <c r="AH101" i="3"/>
  <c r="AA102" i="3"/>
  <c r="AB102" i="3"/>
  <c r="AC102" i="3"/>
  <c r="AD102" i="3"/>
  <c r="AE102" i="3"/>
  <c r="AF102" i="3"/>
  <c r="AG102" i="3"/>
  <c r="AH102" i="3"/>
  <c r="AA103" i="3"/>
  <c r="AB103" i="3"/>
  <c r="AC103" i="3"/>
  <c r="AD103" i="3"/>
  <c r="AE103" i="3"/>
  <c r="AF103" i="3"/>
  <c r="AG103" i="3"/>
  <c r="AH103" i="3"/>
  <c r="AA104" i="3"/>
  <c r="AB104" i="3"/>
  <c r="AC104" i="3"/>
  <c r="AD104" i="3"/>
  <c r="AE104" i="3"/>
  <c r="AF104" i="3"/>
  <c r="AG104" i="3"/>
  <c r="AH104" i="3"/>
  <c r="AA105" i="3"/>
  <c r="AB105" i="3"/>
  <c r="AC105" i="3"/>
  <c r="AD105" i="3"/>
  <c r="AE105" i="3"/>
  <c r="AF105" i="3"/>
  <c r="AG105" i="3"/>
  <c r="AH105" i="3"/>
  <c r="AA106" i="3"/>
  <c r="AB106" i="3"/>
  <c r="AC106" i="3"/>
  <c r="AD106" i="3"/>
  <c r="AE106" i="3"/>
  <c r="AF106" i="3"/>
  <c r="AG106" i="3"/>
  <c r="AH106" i="3"/>
  <c r="AA107" i="3"/>
  <c r="AB107" i="3"/>
  <c r="AC107" i="3"/>
  <c r="AD107" i="3"/>
  <c r="AE107" i="3"/>
  <c r="AF107" i="3"/>
  <c r="AG107" i="3"/>
  <c r="AH107" i="3"/>
  <c r="AA108" i="3"/>
  <c r="AB108" i="3"/>
  <c r="AC108" i="3"/>
  <c r="AD108" i="3"/>
  <c r="AE108" i="3"/>
  <c r="AF108" i="3"/>
  <c r="AG108" i="3"/>
  <c r="AH108" i="3"/>
  <c r="AA109" i="3"/>
  <c r="AB109" i="3"/>
  <c r="AC109" i="3"/>
  <c r="AD109" i="3"/>
  <c r="AE109" i="3"/>
  <c r="AF109" i="3"/>
  <c r="AG109" i="3"/>
  <c r="AH109" i="3"/>
  <c r="AA110" i="3"/>
  <c r="AB110" i="3"/>
  <c r="AC110" i="3"/>
  <c r="AD110" i="3"/>
  <c r="AE110" i="3"/>
  <c r="AF110" i="3"/>
  <c r="AG110" i="3"/>
  <c r="AH110" i="3"/>
  <c r="AA111" i="3"/>
  <c r="AB111" i="3"/>
  <c r="AC111" i="3"/>
  <c r="AD111" i="3"/>
  <c r="AE111" i="3"/>
  <c r="AF111" i="3"/>
  <c r="AG111" i="3"/>
  <c r="AH111" i="3"/>
  <c r="AA112" i="3"/>
  <c r="AB112" i="3"/>
  <c r="AC112" i="3"/>
  <c r="AD112" i="3"/>
  <c r="AE112" i="3"/>
  <c r="AF112" i="3"/>
  <c r="AG112" i="3"/>
  <c r="AH112" i="3"/>
  <c r="AA113" i="3"/>
  <c r="AB113" i="3"/>
  <c r="AC113" i="3"/>
  <c r="AD113" i="3"/>
  <c r="AE113" i="3"/>
  <c r="AF113" i="3"/>
  <c r="AG113" i="3"/>
  <c r="AH113" i="3"/>
  <c r="AA114" i="3"/>
  <c r="AB114" i="3"/>
  <c r="AC114" i="3"/>
  <c r="AD114" i="3"/>
  <c r="AE114" i="3"/>
  <c r="AF114" i="3"/>
  <c r="AG114" i="3"/>
  <c r="AH114" i="3"/>
  <c r="AA115" i="3"/>
  <c r="AB115" i="3"/>
  <c r="AC115" i="3"/>
  <c r="AD115" i="3"/>
  <c r="AE115" i="3"/>
  <c r="AF115" i="3"/>
  <c r="AG115" i="3"/>
  <c r="AH115" i="3"/>
  <c r="AA5" i="3"/>
  <c r="AB5" i="3"/>
  <c r="AC5" i="3"/>
  <c r="AD5" i="3"/>
  <c r="AE5" i="3"/>
  <c r="AF5" i="3"/>
  <c r="AG5" i="3"/>
  <c r="AH5" i="3"/>
  <c r="U5" i="3"/>
  <c r="AY182" i="5"/>
  <c r="AX182" i="5"/>
  <c r="BF182" i="5" s="1"/>
  <c r="AW182" i="5"/>
  <c r="AV182" i="5"/>
  <c r="AU182" i="5"/>
  <c r="AT182" i="5"/>
  <c r="AS182" i="5"/>
  <c r="AR182" i="5"/>
  <c r="AQ182" i="5"/>
  <c r="AP182" i="5"/>
  <c r="AO182" i="5"/>
  <c r="BD182" i="5" s="1"/>
  <c r="AN182" i="5"/>
  <c r="AM182" i="5"/>
  <c r="AL182" i="5"/>
  <c r="AK182" i="5"/>
  <c r="AJ182" i="5"/>
  <c r="AI182" i="5"/>
  <c r="AH182" i="5"/>
  <c r="AG182" i="5"/>
  <c r="AF182" i="5"/>
  <c r="AE182" i="5"/>
  <c r="AD182" i="5"/>
  <c r="AC182" i="5"/>
  <c r="AB182" i="5"/>
  <c r="AA182" i="5"/>
  <c r="Z182" i="5"/>
  <c r="Y182" i="5"/>
  <c r="X182" i="5"/>
  <c r="W182" i="5"/>
  <c r="V182" i="5"/>
  <c r="U182" i="5"/>
  <c r="T182" i="5"/>
  <c r="S182" i="5"/>
  <c r="R182" i="5"/>
  <c r="Q182" i="5"/>
  <c r="P182" i="5"/>
  <c r="BB182" i="5" s="1"/>
  <c r="O182" i="5"/>
  <c r="N182" i="5"/>
  <c r="M182" i="5"/>
  <c r="L182" i="5"/>
  <c r="K182" i="5"/>
  <c r="J182" i="5"/>
  <c r="I182" i="5"/>
  <c r="H182" i="5"/>
  <c r="G182" i="5"/>
  <c r="F182" i="5"/>
  <c r="E182" i="5"/>
  <c r="AY181" i="5"/>
  <c r="AX181" i="5"/>
  <c r="AW181" i="5"/>
  <c r="AV181" i="5"/>
  <c r="AU181" i="5"/>
  <c r="AT181" i="5"/>
  <c r="AS181" i="5"/>
  <c r="BE181" i="5" s="1"/>
  <c r="AR181" i="5"/>
  <c r="AQ181" i="5"/>
  <c r="AP181" i="5"/>
  <c r="AO181" i="5"/>
  <c r="AN181" i="5"/>
  <c r="AM181" i="5"/>
  <c r="AL181" i="5"/>
  <c r="AK181" i="5"/>
  <c r="AJ181" i="5"/>
  <c r="AI181" i="5"/>
  <c r="AH181" i="5"/>
  <c r="AG181" i="5"/>
  <c r="AF181" i="5"/>
  <c r="AE181" i="5"/>
  <c r="AD181" i="5"/>
  <c r="AC181" i="5"/>
  <c r="AB181" i="5"/>
  <c r="AA181" i="5"/>
  <c r="Z181" i="5"/>
  <c r="Y181" i="5"/>
  <c r="X181" i="5"/>
  <c r="W181" i="5"/>
  <c r="V181" i="5"/>
  <c r="U181" i="5"/>
  <c r="T181" i="5"/>
  <c r="S181" i="5"/>
  <c r="R181" i="5"/>
  <c r="Q181" i="5"/>
  <c r="P181" i="5"/>
  <c r="O181" i="5"/>
  <c r="N181" i="5"/>
  <c r="M181" i="5"/>
  <c r="L181" i="5"/>
  <c r="K181" i="5"/>
  <c r="J181" i="5"/>
  <c r="I181" i="5"/>
  <c r="H181" i="5"/>
  <c r="G181" i="5"/>
  <c r="F181" i="5"/>
  <c r="E181" i="5"/>
  <c r="AY180" i="5"/>
  <c r="AX180" i="5"/>
  <c r="BF180" i="5" s="1"/>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I180" i="5"/>
  <c r="H180" i="5"/>
  <c r="G180" i="5"/>
  <c r="F180" i="5"/>
  <c r="E180" i="5"/>
  <c r="AY179" i="5"/>
  <c r="AX179" i="5"/>
  <c r="BF179" i="5" s="1"/>
  <c r="AW179" i="5"/>
  <c r="AV179" i="5"/>
  <c r="AU179" i="5"/>
  <c r="AT179" i="5"/>
  <c r="AS179" i="5"/>
  <c r="AR179" i="5"/>
  <c r="AQ179" i="5"/>
  <c r="AP179" i="5"/>
  <c r="AO179" i="5"/>
  <c r="AN179" i="5"/>
  <c r="AM179" i="5"/>
  <c r="AL179" i="5"/>
  <c r="AK179" i="5"/>
  <c r="AJ179" i="5"/>
  <c r="AI179" i="5"/>
  <c r="AH179" i="5"/>
  <c r="AG179" i="5"/>
  <c r="AF179" i="5"/>
  <c r="AE179" i="5"/>
  <c r="AD179" i="5"/>
  <c r="AC179" i="5"/>
  <c r="AB179" i="5"/>
  <c r="AA179" i="5"/>
  <c r="Z179" i="5"/>
  <c r="Y179" i="5"/>
  <c r="X179" i="5"/>
  <c r="W179" i="5"/>
  <c r="V179" i="5"/>
  <c r="U179" i="5"/>
  <c r="T179" i="5"/>
  <c r="S179" i="5"/>
  <c r="R179" i="5"/>
  <c r="Q179" i="5"/>
  <c r="P179" i="5"/>
  <c r="O179" i="5"/>
  <c r="N179" i="5"/>
  <c r="M179" i="5"/>
  <c r="L179" i="5"/>
  <c r="K179" i="5"/>
  <c r="J179" i="5"/>
  <c r="I179" i="5"/>
  <c r="H179" i="5"/>
  <c r="G179" i="5"/>
  <c r="F179" i="5"/>
  <c r="E179" i="5"/>
  <c r="AY178" i="5"/>
  <c r="AX178" i="5"/>
  <c r="BF178" i="5" s="1"/>
  <c r="AW178" i="5"/>
  <c r="AV178" i="5"/>
  <c r="AU178" i="5"/>
  <c r="AT178" i="5"/>
  <c r="AS178" i="5"/>
  <c r="AR178" i="5"/>
  <c r="AQ178" i="5"/>
  <c r="AP178" i="5"/>
  <c r="AO178" i="5"/>
  <c r="AN178" i="5"/>
  <c r="AM178" i="5"/>
  <c r="AL178" i="5"/>
  <c r="AK178" i="5"/>
  <c r="AJ178" i="5"/>
  <c r="BC178" i="5" s="1"/>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AY177" i="5"/>
  <c r="AX177" i="5"/>
  <c r="AW177" i="5"/>
  <c r="AV177" i="5"/>
  <c r="AU177" i="5"/>
  <c r="AT177" i="5"/>
  <c r="AS177" i="5"/>
  <c r="AR177" i="5"/>
  <c r="AQ177" i="5"/>
  <c r="AP177" i="5"/>
  <c r="AO177" i="5"/>
  <c r="BD177" i="5" s="1"/>
  <c r="AN177" i="5"/>
  <c r="AM177" i="5"/>
  <c r="AL177" i="5"/>
  <c r="AK177" i="5"/>
  <c r="AJ177" i="5"/>
  <c r="AI177" i="5"/>
  <c r="AH177" i="5"/>
  <c r="AG177" i="5"/>
  <c r="AF177" i="5"/>
  <c r="AE177" i="5"/>
  <c r="AD177" i="5"/>
  <c r="AC177" i="5"/>
  <c r="AB177" i="5"/>
  <c r="AA177" i="5"/>
  <c r="Z177" i="5"/>
  <c r="Y177" i="5"/>
  <c r="X177" i="5"/>
  <c r="W177" i="5"/>
  <c r="V177" i="5"/>
  <c r="U177" i="5"/>
  <c r="T177" i="5"/>
  <c r="S177" i="5"/>
  <c r="R177" i="5"/>
  <c r="Q177" i="5"/>
  <c r="P177" i="5"/>
  <c r="O177" i="5"/>
  <c r="N177" i="5"/>
  <c r="M177" i="5"/>
  <c r="L177" i="5"/>
  <c r="K177" i="5"/>
  <c r="J177" i="5"/>
  <c r="I177" i="5"/>
  <c r="H177" i="5"/>
  <c r="G177" i="5"/>
  <c r="F177" i="5"/>
  <c r="E177" i="5"/>
  <c r="AY176" i="5"/>
  <c r="AX176" i="5"/>
  <c r="BF176" i="5" s="1"/>
  <c r="AW176" i="5"/>
  <c r="AV176" i="5"/>
  <c r="AU176" i="5"/>
  <c r="AT176" i="5"/>
  <c r="AS176" i="5"/>
  <c r="AR176" i="5"/>
  <c r="AQ176" i="5"/>
  <c r="AP176" i="5"/>
  <c r="AO176" i="5"/>
  <c r="AN176" i="5"/>
  <c r="AM176" i="5"/>
  <c r="AL176" i="5"/>
  <c r="AK176" i="5"/>
  <c r="AJ176" i="5"/>
  <c r="AI176" i="5"/>
  <c r="AH176" i="5"/>
  <c r="AG176" i="5"/>
  <c r="AF176" i="5"/>
  <c r="AE176" i="5"/>
  <c r="AD176" i="5"/>
  <c r="AC176" i="5"/>
  <c r="AB176" i="5"/>
  <c r="AA176" i="5"/>
  <c r="Z176" i="5"/>
  <c r="Y176" i="5"/>
  <c r="X176" i="5"/>
  <c r="W176" i="5"/>
  <c r="V176" i="5"/>
  <c r="U176" i="5"/>
  <c r="T176" i="5"/>
  <c r="S176" i="5"/>
  <c r="R176" i="5"/>
  <c r="Q176" i="5"/>
  <c r="P176" i="5"/>
  <c r="O176" i="5"/>
  <c r="N176" i="5"/>
  <c r="M176" i="5"/>
  <c r="L176" i="5"/>
  <c r="K176" i="5"/>
  <c r="J176" i="5"/>
  <c r="I176" i="5"/>
  <c r="H176" i="5"/>
  <c r="G176" i="5"/>
  <c r="F176" i="5"/>
  <c r="E176" i="5"/>
  <c r="BF173" i="5"/>
  <c r="BE173" i="5"/>
  <c r="BD173" i="5"/>
  <c r="BC173" i="5"/>
  <c r="BB173" i="5"/>
  <c r="BA173" i="5"/>
  <c r="AZ173" i="5"/>
  <c r="BF172" i="5"/>
  <c r="BE172" i="5"/>
  <c r="BD172" i="5"/>
  <c r="BC172" i="5"/>
  <c r="BB172" i="5"/>
  <c r="BA172" i="5"/>
  <c r="AZ172" i="5"/>
  <c r="BF171" i="5"/>
  <c r="BE171" i="5"/>
  <c r="BD171" i="5"/>
  <c r="BC171" i="5"/>
  <c r="BB171" i="5"/>
  <c r="BA171" i="5"/>
  <c r="AZ171" i="5"/>
  <c r="BF170" i="5"/>
  <c r="BE170" i="5"/>
  <c r="BD170" i="5"/>
  <c r="BC170" i="5"/>
  <c r="BB170" i="5"/>
  <c r="BA170" i="5"/>
  <c r="AZ170" i="5"/>
  <c r="BF169" i="5"/>
  <c r="BE169" i="5"/>
  <c r="BD169" i="5"/>
  <c r="BC169" i="5"/>
  <c r="BB169" i="5"/>
  <c r="BA169" i="5"/>
  <c r="AZ169" i="5"/>
  <c r="BF168" i="5"/>
  <c r="BE168" i="5"/>
  <c r="BD168" i="5"/>
  <c r="BC168" i="5"/>
  <c r="BB168" i="5"/>
  <c r="BA168" i="5"/>
  <c r="AZ168" i="5"/>
  <c r="BF167" i="5"/>
  <c r="BE167" i="5"/>
  <c r="BD167" i="5"/>
  <c r="BC167" i="5"/>
  <c r="BB167" i="5"/>
  <c r="BA167" i="5"/>
  <c r="AZ167" i="5"/>
  <c r="BF166" i="5"/>
  <c r="BE166" i="5"/>
  <c r="BD166" i="5"/>
  <c r="BC166" i="5"/>
  <c r="BB166" i="5"/>
  <c r="BA166" i="5"/>
  <c r="AZ166" i="5"/>
  <c r="BF165" i="5"/>
  <c r="BE165" i="5"/>
  <c r="BD165" i="5"/>
  <c r="BC165" i="5"/>
  <c r="BB165" i="5"/>
  <c r="BA165" i="5"/>
  <c r="AZ165" i="5"/>
  <c r="BF164" i="5"/>
  <c r="BE164" i="5"/>
  <c r="BD164" i="5"/>
  <c r="BC164" i="5"/>
  <c r="BB164" i="5"/>
  <c r="BA164" i="5"/>
  <c r="AZ164" i="5"/>
  <c r="BF163" i="5"/>
  <c r="BE163" i="5"/>
  <c r="BD163" i="5"/>
  <c r="BC163" i="5"/>
  <c r="BB163" i="5"/>
  <c r="BA163" i="5"/>
  <c r="AZ163" i="5"/>
  <c r="BF162" i="5"/>
  <c r="BE162" i="5"/>
  <c r="BD162" i="5"/>
  <c r="BC162" i="5"/>
  <c r="BB162" i="5"/>
  <c r="BA162" i="5"/>
  <c r="AZ162" i="5"/>
  <c r="BF161" i="5"/>
  <c r="BE161" i="5"/>
  <c r="BD161" i="5"/>
  <c r="BC161" i="5"/>
  <c r="BB161" i="5"/>
  <c r="BA161" i="5"/>
  <c r="AZ161" i="5"/>
  <c r="BF160" i="5"/>
  <c r="BE160" i="5"/>
  <c r="BD160" i="5"/>
  <c r="BC160" i="5"/>
  <c r="BB160" i="5"/>
  <c r="BA160" i="5"/>
  <c r="AZ160" i="5"/>
  <c r="BF159" i="5"/>
  <c r="BE159" i="5"/>
  <c r="BD159" i="5"/>
  <c r="BC159" i="5"/>
  <c r="BB159" i="5"/>
  <c r="BA159" i="5"/>
  <c r="AZ159" i="5"/>
  <c r="BF158" i="5"/>
  <c r="BE158" i="5"/>
  <c r="BD158" i="5"/>
  <c r="BC158" i="5"/>
  <c r="BB158" i="5"/>
  <c r="BA158" i="5"/>
  <c r="AZ158" i="5"/>
  <c r="BF157" i="5"/>
  <c r="BE157" i="5"/>
  <c r="BD157" i="5"/>
  <c r="BC157" i="5"/>
  <c r="BB157" i="5"/>
  <c r="BA157" i="5"/>
  <c r="AZ157" i="5"/>
  <c r="BF156" i="5"/>
  <c r="BE156" i="5"/>
  <c r="BD156" i="5"/>
  <c r="BC156" i="5"/>
  <c r="BB156" i="5"/>
  <c r="BA156" i="5"/>
  <c r="AZ156" i="5"/>
  <c r="BF155" i="5"/>
  <c r="BE155" i="5"/>
  <c r="BD155" i="5"/>
  <c r="BC155" i="5"/>
  <c r="BB155" i="5"/>
  <c r="BA155" i="5"/>
  <c r="AZ155" i="5"/>
  <c r="BF154" i="5"/>
  <c r="BE154" i="5"/>
  <c r="BD154" i="5"/>
  <c r="BC154" i="5"/>
  <c r="BB154" i="5"/>
  <c r="BA154" i="5"/>
  <c r="AZ154" i="5"/>
  <c r="BF153" i="5"/>
  <c r="BE153" i="5"/>
  <c r="BD153" i="5"/>
  <c r="BC153" i="5"/>
  <c r="BB153" i="5"/>
  <c r="BA153" i="5"/>
  <c r="AZ153" i="5"/>
  <c r="BF152" i="5"/>
  <c r="BE152" i="5"/>
  <c r="BD152" i="5"/>
  <c r="BC152" i="5"/>
  <c r="BB152" i="5"/>
  <c r="BA152" i="5"/>
  <c r="AZ152" i="5"/>
  <c r="BF151" i="5"/>
  <c r="BE151" i="5"/>
  <c r="BD151" i="5"/>
  <c r="BC151" i="5"/>
  <c r="BB151" i="5"/>
  <c r="BA151" i="5"/>
  <c r="AZ151" i="5"/>
  <c r="BF150" i="5"/>
  <c r="BE150" i="5"/>
  <c r="BD150" i="5"/>
  <c r="BC150" i="5"/>
  <c r="BB150" i="5"/>
  <c r="BA150" i="5"/>
  <c r="AZ150" i="5"/>
  <c r="BF149" i="5"/>
  <c r="BE149" i="5"/>
  <c r="BD149" i="5"/>
  <c r="BC149" i="5"/>
  <c r="BB149" i="5"/>
  <c r="BA149" i="5"/>
  <c r="AZ149" i="5"/>
  <c r="BF148" i="5"/>
  <c r="BE148" i="5"/>
  <c r="BD148" i="5"/>
  <c r="BC148" i="5"/>
  <c r="BB148" i="5"/>
  <c r="BA148" i="5"/>
  <c r="AZ148" i="5"/>
  <c r="BF147" i="5"/>
  <c r="BE147" i="5"/>
  <c r="BD147" i="5"/>
  <c r="BC147" i="5"/>
  <c r="BB147" i="5"/>
  <c r="BA147" i="5"/>
  <c r="AZ147" i="5"/>
  <c r="BF146" i="5"/>
  <c r="BE146" i="5"/>
  <c r="BD146" i="5"/>
  <c r="BC146" i="5"/>
  <c r="BB146" i="5"/>
  <c r="BA146" i="5"/>
  <c r="AZ146" i="5"/>
  <c r="BF145" i="5"/>
  <c r="BE145" i="5"/>
  <c r="BD145" i="5"/>
  <c r="BC145" i="5"/>
  <c r="BB145" i="5"/>
  <c r="BA145" i="5"/>
  <c r="AZ145" i="5"/>
  <c r="BF144" i="5"/>
  <c r="BE144" i="5"/>
  <c r="BD144" i="5"/>
  <c r="BC144" i="5"/>
  <c r="BB144" i="5"/>
  <c r="BA144" i="5"/>
  <c r="AZ144" i="5"/>
  <c r="BF143" i="5"/>
  <c r="BE143" i="5"/>
  <c r="BD143" i="5"/>
  <c r="BC143" i="5"/>
  <c r="BB143" i="5"/>
  <c r="BA143" i="5"/>
  <c r="AZ143" i="5"/>
  <c r="BF142" i="5"/>
  <c r="BE142" i="5"/>
  <c r="BD142" i="5"/>
  <c r="BC142" i="5"/>
  <c r="BB142" i="5"/>
  <c r="BA142" i="5"/>
  <c r="AZ142" i="5"/>
  <c r="BF141" i="5"/>
  <c r="BE141" i="5"/>
  <c r="BD141" i="5"/>
  <c r="BC141" i="5"/>
  <c r="BB141" i="5"/>
  <c r="BA141" i="5"/>
  <c r="AZ141" i="5"/>
  <c r="BF140" i="5"/>
  <c r="BE140" i="5"/>
  <c r="BD140" i="5"/>
  <c r="BC140" i="5"/>
  <c r="BB140" i="5"/>
  <c r="BA140" i="5"/>
  <c r="AZ140" i="5"/>
  <c r="BF139" i="5"/>
  <c r="BE139" i="5"/>
  <c r="BD139" i="5"/>
  <c r="BC139" i="5"/>
  <c r="BB139" i="5"/>
  <c r="BA139" i="5"/>
  <c r="AZ139" i="5"/>
  <c r="BF138" i="5"/>
  <c r="BE138" i="5"/>
  <c r="BD138" i="5"/>
  <c r="BC138" i="5"/>
  <c r="BB138" i="5"/>
  <c r="BA138" i="5"/>
  <c r="AZ138" i="5"/>
  <c r="BF137" i="5"/>
  <c r="BE137" i="5"/>
  <c r="BD137" i="5"/>
  <c r="BC137" i="5"/>
  <c r="BB137" i="5"/>
  <c r="BA137" i="5"/>
  <c r="AZ137" i="5"/>
  <c r="BF136" i="5"/>
  <c r="BE136" i="5"/>
  <c r="BD136" i="5"/>
  <c r="BC136" i="5"/>
  <c r="BB136" i="5"/>
  <c r="BA136" i="5"/>
  <c r="AZ136" i="5"/>
  <c r="BF135" i="5"/>
  <c r="BE135" i="5"/>
  <c r="BD135" i="5"/>
  <c r="BC135" i="5"/>
  <c r="BB135" i="5"/>
  <c r="BA135" i="5"/>
  <c r="AZ135" i="5"/>
  <c r="BF134" i="5"/>
  <c r="BE134" i="5"/>
  <c r="BD134" i="5"/>
  <c r="BC134" i="5"/>
  <c r="BB134" i="5"/>
  <c r="BA134" i="5"/>
  <c r="AZ134" i="5"/>
  <c r="BF133" i="5"/>
  <c r="BE133" i="5"/>
  <c r="BD133" i="5"/>
  <c r="BC133" i="5"/>
  <c r="BB133" i="5"/>
  <c r="BA133" i="5"/>
  <c r="AZ133" i="5"/>
  <c r="BF132" i="5"/>
  <c r="BE132" i="5"/>
  <c r="BD132" i="5"/>
  <c r="BC132" i="5"/>
  <c r="BB132" i="5"/>
  <c r="BA132" i="5"/>
  <c r="AZ132" i="5"/>
  <c r="BF131" i="5"/>
  <c r="BE131" i="5"/>
  <c r="BD131" i="5"/>
  <c r="BC131" i="5"/>
  <c r="BB131" i="5"/>
  <c r="BA131" i="5"/>
  <c r="AZ131" i="5"/>
  <c r="BF130" i="5"/>
  <c r="BE130" i="5"/>
  <c r="BD130" i="5"/>
  <c r="BC130" i="5"/>
  <c r="BB130" i="5"/>
  <c r="BA130" i="5"/>
  <c r="AZ130" i="5"/>
  <c r="BF129" i="5"/>
  <c r="BE129" i="5"/>
  <c r="BD129" i="5"/>
  <c r="BC129" i="5"/>
  <c r="BB129" i="5"/>
  <c r="BA129" i="5"/>
  <c r="AZ129" i="5"/>
  <c r="BF128" i="5"/>
  <c r="BE128" i="5"/>
  <c r="BD128" i="5"/>
  <c r="BC128" i="5"/>
  <c r="BB128" i="5"/>
  <c r="BA128" i="5"/>
  <c r="AZ128" i="5"/>
  <c r="BF127" i="5"/>
  <c r="BE127" i="5"/>
  <c r="BD127" i="5"/>
  <c r="BC127" i="5"/>
  <c r="BB127" i="5"/>
  <c r="BA127" i="5"/>
  <c r="AZ127" i="5"/>
  <c r="BF126" i="5"/>
  <c r="BE126" i="5"/>
  <c r="BD126" i="5"/>
  <c r="BC126" i="5"/>
  <c r="BB126" i="5"/>
  <c r="BA126" i="5"/>
  <c r="AZ126" i="5"/>
  <c r="BF125" i="5"/>
  <c r="BE125" i="5"/>
  <c r="BD125" i="5"/>
  <c r="BC125" i="5"/>
  <c r="BB125" i="5"/>
  <c r="BA125" i="5"/>
  <c r="AZ125" i="5"/>
  <c r="BF124" i="5"/>
  <c r="BE124" i="5"/>
  <c r="BD124" i="5"/>
  <c r="BC124" i="5"/>
  <c r="BB124" i="5"/>
  <c r="BA124" i="5"/>
  <c r="AZ124" i="5"/>
  <c r="BF123" i="5"/>
  <c r="BE123" i="5"/>
  <c r="BD123" i="5"/>
  <c r="BC123" i="5"/>
  <c r="BB123" i="5"/>
  <c r="BA123" i="5"/>
  <c r="AZ123" i="5"/>
  <c r="BF122" i="5"/>
  <c r="BE122" i="5"/>
  <c r="BD122" i="5"/>
  <c r="BC122" i="5"/>
  <c r="BB122" i="5"/>
  <c r="BA122" i="5"/>
  <c r="AZ122" i="5"/>
  <c r="BF121" i="5"/>
  <c r="BE121" i="5"/>
  <c r="BD121" i="5"/>
  <c r="BC121" i="5"/>
  <c r="BB121" i="5"/>
  <c r="BA121" i="5"/>
  <c r="AZ121" i="5"/>
  <c r="BF120" i="5"/>
  <c r="BE120" i="5"/>
  <c r="BD120" i="5"/>
  <c r="BC120" i="5"/>
  <c r="BB120" i="5"/>
  <c r="BA120" i="5"/>
  <c r="AZ120" i="5"/>
  <c r="BF119" i="5"/>
  <c r="BE119" i="5"/>
  <c r="BD119" i="5"/>
  <c r="BC119" i="5"/>
  <c r="BB119" i="5"/>
  <c r="BA119" i="5"/>
  <c r="AZ119" i="5"/>
  <c r="BF118" i="5"/>
  <c r="BE118" i="5"/>
  <c r="BD118" i="5"/>
  <c r="BC118" i="5"/>
  <c r="BB118" i="5"/>
  <c r="BA118" i="5"/>
  <c r="AZ118" i="5"/>
  <c r="BF117" i="5"/>
  <c r="BE117" i="5"/>
  <c r="BD117" i="5"/>
  <c r="BC117" i="5"/>
  <c r="BB117" i="5"/>
  <c r="BA117" i="5"/>
  <c r="AZ117" i="5"/>
  <c r="BF116" i="5"/>
  <c r="BE116" i="5"/>
  <c r="BD116" i="5"/>
  <c r="BC116" i="5"/>
  <c r="BB116" i="5"/>
  <c r="BA116" i="5"/>
  <c r="AZ116" i="5"/>
  <c r="BF115" i="5"/>
  <c r="BE115" i="5"/>
  <c r="BD115" i="5"/>
  <c r="BC115" i="5"/>
  <c r="BB115" i="5"/>
  <c r="BA115" i="5"/>
  <c r="AZ115" i="5"/>
  <c r="BF114" i="5"/>
  <c r="BE114" i="5"/>
  <c r="BD114" i="5"/>
  <c r="BC114" i="5"/>
  <c r="BB114" i="5"/>
  <c r="BA114" i="5"/>
  <c r="AZ114" i="5"/>
  <c r="BF113" i="5"/>
  <c r="BE113" i="5"/>
  <c r="BD113" i="5"/>
  <c r="BC113" i="5"/>
  <c r="BB113" i="5"/>
  <c r="BA113" i="5"/>
  <c r="AZ113" i="5"/>
  <c r="BF112" i="5"/>
  <c r="BE112" i="5"/>
  <c r="BD112" i="5"/>
  <c r="BC112" i="5"/>
  <c r="BB112" i="5"/>
  <c r="BA112" i="5"/>
  <c r="AZ112" i="5"/>
  <c r="BF111" i="5"/>
  <c r="BE111" i="5"/>
  <c r="BD111" i="5"/>
  <c r="BC111" i="5"/>
  <c r="BB111" i="5"/>
  <c r="BA111" i="5"/>
  <c r="AZ111" i="5"/>
  <c r="BF110" i="5"/>
  <c r="BE110" i="5"/>
  <c r="BD110" i="5"/>
  <c r="BC110" i="5"/>
  <c r="BB110" i="5"/>
  <c r="BA110" i="5"/>
  <c r="AZ110" i="5"/>
  <c r="BF109" i="5"/>
  <c r="BE109" i="5"/>
  <c r="BD109" i="5"/>
  <c r="BC109" i="5"/>
  <c r="BB109" i="5"/>
  <c r="BA109" i="5"/>
  <c r="AZ109" i="5"/>
  <c r="BF108" i="5"/>
  <c r="BE108" i="5"/>
  <c r="BD108" i="5"/>
  <c r="BC108" i="5"/>
  <c r="BB108" i="5"/>
  <c r="BA108" i="5"/>
  <c r="AZ108" i="5"/>
  <c r="BF107" i="5"/>
  <c r="BE107" i="5"/>
  <c r="BD107" i="5"/>
  <c r="BC107" i="5"/>
  <c r="BB107" i="5"/>
  <c r="BA107" i="5"/>
  <c r="AZ107" i="5"/>
  <c r="BF106" i="5"/>
  <c r="BE106" i="5"/>
  <c r="BD106" i="5"/>
  <c r="BC106" i="5"/>
  <c r="BB106" i="5"/>
  <c r="BA106" i="5"/>
  <c r="AZ106" i="5"/>
  <c r="BF105" i="5"/>
  <c r="BE105" i="5"/>
  <c r="BD105" i="5"/>
  <c r="BC105" i="5"/>
  <c r="BB105" i="5"/>
  <c r="BA105" i="5"/>
  <c r="AZ105" i="5"/>
  <c r="BF104" i="5"/>
  <c r="BE104" i="5"/>
  <c r="BD104" i="5"/>
  <c r="BC104" i="5"/>
  <c r="BB104" i="5"/>
  <c r="BA104" i="5"/>
  <c r="AZ104" i="5"/>
  <c r="BF103" i="5"/>
  <c r="BE103" i="5"/>
  <c r="BD103" i="5"/>
  <c r="BC103" i="5"/>
  <c r="BB103" i="5"/>
  <c r="BA103" i="5"/>
  <c r="AZ103" i="5"/>
  <c r="BF102" i="5"/>
  <c r="BE102" i="5"/>
  <c r="BD102" i="5"/>
  <c r="BC102" i="5"/>
  <c r="BB102" i="5"/>
  <c r="BA102" i="5"/>
  <c r="AZ102" i="5"/>
  <c r="BF101" i="5"/>
  <c r="BE101" i="5"/>
  <c r="BD101" i="5"/>
  <c r="BC101" i="5"/>
  <c r="BB101" i="5"/>
  <c r="BA101" i="5"/>
  <c r="AZ101" i="5"/>
  <c r="BF100" i="5"/>
  <c r="BE100" i="5"/>
  <c r="BD100" i="5"/>
  <c r="BC100" i="5"/>
  <c r="BB100" i="5"/>
  <c r="BA100" i="5"/>
  <c r="AZ100" i="5"/>
  <c r="BF99" i="5"/>
  <c r="BE99" i="5"/>
  <c r="BD99" i="5"/>
  <c r="BC99" i="5"/>
  <c r="BB99" i="5"/>
  <c r="BA99" i="5"/>
  <c r="AZ99" i="5"/>
  <c r="BF98" i="5"/>
  <c r="BE98" i="5"/>
  <c r="BD98" i="5"/>
  <c r="BC98" i="5"/>
  <c r="BB98" i="5"/>
  <c r="BA98" i="5"/>
  <c r="AZ98" i="5"/>
  <c r="BF97" i="5"/>
  <c r="BE97" i="5"/>
  <c r="BD97" i="5"/>
  <c r="BC97" i="5"/>
  <c r="BB97" i="5"/>
  <c r="BA97" i="5"/>
  <c r="AZ97" i="5"/>
  <c r="BF96" i="5"/>
  <c r="BE96" i="5"/>
  <c r="BD96" i="5"/>
  <c r="BC96" i="5"/>
  <c r="BB96" i="5"/>
  <c r="BA96" i="5"/>
  <c r="AZ96" i="5"/>
  <c r="BF95" i="5"/>
  <c r="BE95" i="5"/>
  <c r="BD95" i="5"/>
  <c r="BC95" i="5"/>
  <c r="BB95" i="5"/>
  <c r="BA95" i="5"/>
  <c r="AZ95" i="5"/>
  <c r="BF94" i="5"/>
  <c r="BE94" i="5"/>
  <c r="BD94" i="5"/>
  <c r="BC94" i="5"/>
  <c r="BB94" i="5"/>
  <c r="BA94" i="5"/>
  <c r="AZ94" i="5"/>
  <c r="BF93" i="5"/>
  <c r="BE93" i="5"/>
  <c r="BD93" i="5"/>
  <c r="BC93" i="5"/>
  <c r="BB93" i="5"/>
  <c r="BA93" i="5"/>
  <c r="AZ93" i="5"/>
  <c r="BF92" i="5"/>
  <c r="BE92" i="5"/>
  <c r="BD92" i="5"/>
  <c r="BC92" i="5"/>
  <c r="BB92" i="5"/>
  <c r="BA92" i="5"/>
  <c r="AZ92" i="5"/>
  <c r="BF91" i="5"/>
  <c r="BE91" i="5"/>
  <c r="BD91" i="5"/>
  <c r="BC91" i="5"/>
  <c r="BB91" i="5"/>
  <c r="BA91" i="5"/>
  <c r="AZ91" i="5"/>
  <c r="BF90" i="5"/>
  <c r="BE90" i="5"/>
  <c r="BD90" i="5"/>
  <c r="BC90" i="5"/>
  <c r="BB90" i="5"/>
  <c r="BA90" i="5"/>
  <c r="AZ90" i="5"/>
  <c r="BF89" i="5"/>
  <c r="BE89" i="5"/>
  <c r="BD89" i="5"/>
  <c r="BC89" i="5"/>
  <c r="BB89" i="5"/>
  <c r="BA89" i="5"/>
  <c r="AZ89" i="5"/>
  <c r="BF88" i="5"/>
  <c r="BE88" i="5"/>
  <c r="BD88" i="5"/>
  <c r="BC88" i="5"/>
  <c r="BB88" i="5"/>
  <c r="BA88" i="5"/>
  <c r="AZ88" i="5"/>
  <c r="BF87" i="5"/>
  <c r="BE87" i="5"/>
  <c r="BD87" i="5"/>
  <c r="BC87" i="5"/>
  <c r="BB87" i="5"/>
  <c r="BA87" i="5"/>
  <c r="AZ87" i="5"/>
  <c r="BF86" i="5"/>
  <c r="BE86" i="5"/>
  <c r="BD86" i="5"/>
  <c r="BC86" i="5"/>
  <c r="BB86" i="5"/>
  <c r="BA86" i="5"/>
  <c r="AZ86" i="5"/>
  <c r="BF85" i="5"/>
  <c r="BE85" i="5"/>
  <c r="BD85" i="5"/>
  <c r="BC85" i="5"/>
  <c r="BB85" i="5"/>
  <c r="BA85" i="5"/>
  <c r="AZ85" i="5"/>
  <c r="BF84" i="5"/>
  <c r="BE84" i="5"/>
  <c r="BD84" i="5"/>
  <c r="BC84" i="5"/>
  <c r="BB84" i="5"/>
  <c r="BA84" i="5"/>
  <c r="AZ84" i="5"/>
  <c r="BF83" i="5"/>
  <c r="BE83" i="5"/>
  <c r="BD83" i="5"/>
  <c r="BC83" i="5"/>
  <c r="BB83" i="5"/>
  <c r="BA83" i="5"/>
  <c r="AZ83" i="5"/>
  <c r="BF82" i="5"/>
  <c r="BE82" i="5"/>
  <c r="BD82" i="5"/>
  <c r="BC82" i="5"/>
  <c r="BB82" i="5"/>
  <c r="BA82" i="5"/>
  <c r="AZ82" i="5"/>
  <c r="BF81" i="5"/>
  <c r="BE81" i="5"/>
  <c r="BD81" i="5"/>
  <c r="BC81" i="5"/>
  <c r="BB81" i="5"/>
  <c r="BA81" i="5"/>
  <c r="AZ81" i="5"/>
  <c r="BF80" i="5"/>
  <c r="BE80" i="5"/>
  <c r="BD80" i="5"/>
  <c r="BC80" i="5"/>
  <c r="BB80" i="5"/>
  <c r="BA80" i="5"/>
  <c r="AZ80" i="5"/>
  <c r="BF79" i="5"/>
  <c r="BE79" i="5"/>
  <c r="BD79" i="5"/>
  <c r="BC79" i="5"/>
  <c r="BB79" i="5"/>
  <c r="BA79" i="5"/>
  <c r="AZ79" i="5"/>
  <c r="BF78" i="5"/>
  <c r="BE78" i="5"/>
  <c r="BD78" i="5"/>
  <c r="BC78" i="5"/>
  <c r="BB78" i="5"/>
  <c r="BA78" i="5"/>
  <c r="AZ78" i="5"/>
  <c r="BF77" i="5"/>
  <c r="BE77" i="5"/>
  <c r="BD77" i="5"/>
  <c r="BC77" i="5"/>
  <c r="BB77" i="5"/>
  <c r="BA77" i="5"/>
  <c r="AZ77" i="5"/>
  <c r="BF76" i="5"/>
  <c r="BE76" i="5"/>
  <c r="BD76" i="5"/>
  <c r="BC76" i="5"/>
  <c r="BB76" i="5"/>
  <c r="BA76" i="5"/>
  <c r="AZ76" i="5"/>
  <c r="BF75" i="5"/>
  <c r="BE75" i="5"/>
  <c r="BD75" i="5"/>
  <c r="BC75" i="5"/>
  <c r="BB75" i="5"/>
  <c r="BA75" i="5"/>
  <c r="AZ75" i="5"/>
  <c r="BF74" i="5"/>
  <c r="BE74" i="5"/>
  <c r="BD74" i="5"/>
  <c r="BC74" i="5"/>
  <c r="BB74" i="5"/>
  <c r="BA74" i="5"/>
  <c r="AZ74" i="5"/>
  <c r="BF73" i="5"/>
  <c r="BE73" i="5"/>
  <c r="BD73" i="5"/>
  <c r="BC73" i="5"/>
  <c r="BB73" i="5"/>
  <c r="BA73" i="5"/>
  <c r="AZ73" i="5"/>
  <c r="BF72" i="5"/>
  <c r="BE72" i="5"/>
  <c r="BD72" i="5"/>
  <c r="BC72" i="5"/>
  <c r="BB72" i="5"/>
  <c r="BA72" i="5"/>
  <c r="AZ72" i="5"/>
  <c r="BF71" i="5"/>
  <c r="BE71" i="5"/>
  <c r="BD71" i="5"/>
  <c r="BC71" i="5"/>
  <c r="BB71" i="5"/>
  <c r="BA71" i="5"/>
  <c r="AZ71" i="5"/>
  <c r="BF70" i="5"/>
  <c r="BE70" i="5"/>
  <c r="BD70" i="5"/>
  <c r="BC70" i="5"/>
  <c r="BB70" i="5"/>
  <c r="BA70" i="5"/>
  <c r="AZ70" i="5"/>
  <c r="BF69" i="5"/>
  <c r="BE69" i="5"/>
  <c r="BD69" i="5"/>
  <c r="BC69" i="5"/>
  <c r="BB69" i="5"/>
  <c r="BA69" i="5"/>
  <c r="AZ69" i="5"/>
  <c r="BF68" i="5"/>
  <c r="BE68" i="5"/>
  <c r="BD68" i="5"/>
  <c r="BC68" i="5"/>
  <c r="BB68" i="5"/>
  <c r="BA68" i="5"/>
  <c r="AZ68" i="5"/>
  <c r="BF67" i="5"/>
  <c r="BE67" i="5"/>
  <c r="BD67" i="5"/>
  <c r="BC67" i="5"/>
  <c r="BB67" i="5"/>
  <c r="BA67" i="5"/>
  <c r="AZ67" i="5"/>
  <c r="BF66" i="5"/>
  <c r="BE66" i="5"/>
  <c r="BD66" i="5"/>
  <c r="BC66" i="5"/>
  <c r="BB66" i="5"/>
  <c r="BA66" i="5"/>
  <c r="AZ66" i="5"/>
  <c r="BF65" i="5"/>
  <c r="BE65" i="5"/>
  <c r="BD65" i="5"/>
  <c r="BC65" i="5"/>
  <c r="BB65" i="5"/>
  <c r="BA65" i="5"/>
  <c r="AZ65" i="5"/>
  <c r="BF64" i="5"/>
  <c r="BE64" i="5"/>
  <c r="BD64" i="5"/>
  <c r="BC64" i="5"/>
  <c r="BB64" i="5"/>
  <c r="BA64" i="5"/>
  <c r="AZ64" i="5"/>
  <c r="BF63" i="5"/>
  <c r="BE63" i="5"/>
  <c r="BD63" i="5"/>
  <c r="BC63" i="5"/>
  <c r="BB63" i="5"/>
  <c r="BA63" i="5"/>
  <c r="AZ63" i="5"/>
  <c r="BF62" i="5"/>
  <c r="BE62" i="5"/>
  <c r="BD62" i="5"/>
  <c r="BC62" i="5"/>
  <c r="BB62" i="5"/>
  <c r="BA62" i="5"/>
  <c r="AZ62" i="5"/>
  <c r="BF61" i="5"/>
  <c r="BE61" i="5"/>
  <c r="BD61" i="5"/>
  <c r="BC61" i="5"/>
  <c r="BB61" i="5"/>
  <c r="BA61" i="5"/>
  <c r="AZ61" i="5"/>
  <c r="BF60" i="5"/>
  <c r="BE60" i="5"/>
  <c r="BD60" i="5"/>
  <c r="BC60" i="5"/>
  <c r="BB60" i="5"/>
  <c r="BA60" i="5"/>
  <c r="AZ60" i="5"/>
  <c r="BF59" i="5"/>
  <c r="BE59" i="5"/>
  <c r="BD59" i="5"/>
  <c r="BC59" i="5"/>
  <c r="BB59" i="5"/>
  <c r="BA59" i="5"/>
  <c r="AZ59" i="5"/>
  <c r="BF58" i="5"/>
  <c r="BE58" i="5"/>
  <c r="BD58" i="5"/>
  <c r="BC58" i="5"/>
  <c r="BB58" i="5"/>
  <c r="BA58" i="5"/>
  <c r="AZ58" i="5"/>
  <c r="BF57" i="5"/>
  <c r="BE57" i="5"/>
  <c r="BD57" i="5"/>
  <c r="BC57" i="5"/>
  <c r="BB57" i="5"/>
  <c r="BA57" i="5"/>
  <c r="AZ57" i="5"/>
  <c r="BF56" i="5"/>
  <c r="BE56" i="5"/>
  <c r="BD56" i="5"/>
  <c r="BC56" i="5"/>
  <c r="BB56" i="5"/>
  <c r="BA56" i="5"/>
  <c r="AZ56" i="5"/>
  <c r="BF55" i="5"/>
  <c r="BE55" i="5"/>
  <c r="BD55" i="5"/>
  <c r="BC55" i="5"/>
  <c r="BB55" i="5"/>
  <c r="BA55" i="5"/>
  <c r="AZ55" i="5"/>
  <c r="BF54" i="5"/>
  <c r="BE54" i="5"/>
  <c r="BD54" i="5"/>
  <c r="BC54" i="5"/>
  <c r="BB54" i="5"/>
  <c r="BA54" i="5"/>
  <c r="AZ54" i="5"/>
  <c r="BF53" i="5"/>
  <c r="BE53" i="5"/>
  <c r="BD53" i="5"/>
  <c r="BC53" i="5"/>
  <c r="BB53" i="5"/>
  <c r="BA53" i="5"/>
  <c r="AZ53" i="5"/>
  <c r="BF52" i="5"/>
  <c r="BE52" i="5"/>
  <c r="BD52" i="5"/>
  <c r="BC52" i="5"/>
  <c r="BB52" i="5"/>
  <c r="BA52" i="5"/>
  <c r="AZ52" i="5"/>
  <c r="BF51" i="5"/>
  <c r="BE51" i="5"/>
  <c r="BD51" i="5"/>
  <c r="BC51" i="5"/>
  <c r="BB51" i="5"/>
  <c r="BA51" i="5"/>
  <c r="AZ51" i="5"/>
  <c r="BF50" i="5"/>
  <c r="BE50" i="5"/>
  <c r="BD50" i="5"/>
  <c r="BC50" i="5"/>
  <c r="BB50" i="5"/>
  <c r="BA50" i="5"/>
  <c r="AZ50" i="5"/>
  <c r="BF49" i="5"/>
  <c r="BE49" i="5"/>
  <c r="BD49" i="5"/>
  <c r="BC49" i="5"/>
  <c r="BB49" i="5"/>
  <c r="BA49" i="5"/>
  <c r="AZ49" i="5"/>
  <c r="BF48" i="5"/>
  <c r="BE48" i="5"/>
  <c r="BD48" i="5"/>
  <c r="BC48" i="5"/>
  <c r="BB48" i="5"/>
  <c r="BA48" i="5"/>
  <c r="AZ48" i="5"/>
  <c r="BF47" i="5"/>
  <c r="BE47" i="5"/>
  <c r="BD47" i="5"/>
  <c r="BC47" i="5"/>
  <c r="BB47" i="5"/>
  <c r="BA47" i="5"/>
  <c r="AZ47" i="5"/>
  <c r="BF46" i="5"/>
  <c r="BE46" i="5"/>
  <c r="BD46" i="5"/>
  <c r="BC46" i="5"/>
  <c r="BB46" i="5"/>
  <c r="BA46" i="5"/>
  <c r="AZ46" i="5"/>
  <c r="BF45" i="5"/>
  <c r="BE45" i="5"/>
  <c r="BD45" i="5"/>
  <c r="BC45" i="5"/>
  <c r="BB45" i="5"/>
  <c r="BA45" i="5"/>
  <c r="AZ45" i="5"/>
  <c r="BF44" i="5"/>
  <c r="BE44" i="5"/>
  <c r="BD44" i="5"/>
  <c r="BC44" i="5"/>
  <c r="BB44" i="5"/>
  <c r="BA44" i="5"/>
  <c r="AZ44" i="5"/>
  <c r="BF43" i="5"/>
  <c r="BE43" i="5"/>
  <c r="BD43" i="5"/>
  <c r="BC43" i="5"/>
  <c r="BB43" i="5"/>
  <c r="BA43" i="5"/>
  <c r="AZ43" i="5"/>
  <c r="BF42" i="5"/>
  <c r="BE42" i="5"/>
  <c r="BD42" i="5"/>
  <c r="BC42" i="5"/>
  <c r="BB42" i="5"/>
  <c r="BA42" i="5"/>
  <c r="AZ42" i="5"/>
  <c r="BF41" i="5"/>
  <c r="BE41" i="5"/>
  <c r="BD41" i="5"/>
  <c r="BC41" i="5"/>
  <c r="BB41" i="5"/>
  <c r="BA41" i="5"/>
  <c r="AZ41" i="5"/>
  <c r="BF40" i="5"/>
  <c r="BE40" i="5"/>
  <c r="BD40" i="5"/>
  <c r="BC40" i="5"/>
  <c r="BB40" i="5"/>
  <c r="BA40" i="5"/>
  <c r="AZ40" i="5"/>
  <c r="BF39" i="5"/>
  <c r="BE39" i="5"/>
  <c r="BD39" i="5"/>
  <c r="BC39" i="5"/>
  <c r="BB39" i="5"/>
  <c r="BA39" i="5"/>
  <c r="AZ39" i="5"/>
  <c r="BF38" i="5"/>
  <c r="BE38" i="5"/>
  <c r="BD38" i="5"/>
  <c r="BC38" i="5"/>
  <c r="BB38" i="5"/>
  <c r="BA38" i="5"/>
  <c r="AZ38" i="5"/>
  <c r="BF37" i="5"/>
  <c r="BE37" i="5"/>
  <c r="BD37" i="5"/>
  <c r="BC37" i="5"/>
  <c r="BB37" i="5"/>
  <c r="BA37" i="5"/>
  <c r="AZ37" i="5"/>
  <c r="BF36" i="5"/>
  <c r="BE36" i="5"/>
  <c r="BD36" i="5"/>
  <c r="BC36" i="5"/>
  <c r="BB36" i="5"/>
  <c r="BA36" i="5"/>
  <c r="AZ36" i="5"/>
  <c r="BF35" i="5"/>
  <c r="BE35" i="5"/>
  <c r="BD35" i="5"/>
  <c r="BC35" i="5"/>
  <c r="BB35" i="5"/>
  <c r="BA35" i="5"/>
  <c r="AZ35" i="5"/>
  <c r="BF34" i="5"/>
  <c r="BE34" i="5"/>
  <c r="BD34" i="5"/>
  <c r="BC34" i="5"/>
  <c r="BB34" i="5"/>
  <c r="BA34" i="5"/>
  <c r="AZ34" i="5"/>
  <c r="BF33" i="5"/>
  <c r="BE33" i="5"/>
  <c r="BD33" i="5"/>
  <c r="BC33" i="5"/>
  <c r="BB33" i="5"/>
  <c r="BA33" i="5"/>
  <c r="AZ33" i="5"/>
  <c r="BF32" i="5"/>
  <c r="BE32" i="5"/>
  <c r="BD32" i="5"/>
  <c r="BC32" i="5"/>
  <c r="BB32" i="5"/>
  <c r="BA32" i="5"/>
  <c r="AZ32" i="5"/>
  <c r="BF31" i="5"/>
  <c r="BE31" i="5"/>
  <c r="BD31" i="5"/>
  <c r="BC31" i="5"/>
  <c r="BB31" i="5"/>
  <c r="BA31" i="5"/>
  <c r="AZ31" i="5"/>
  <c r="BF30" i="5"/>
  <c r="BE30" i="5"/>
  <c r="BD30" i="5"/>
  <c r="BC30" i="5"/>
  <c r="BB30" i="5"/>
  <c r="BA30" i="5"/>
  <c r="AZ30" i="5"/>
  <c r="BF29" i="5"/>
  <c r="BE29" i="5"/>
  <c r="BD29" i="5"/>
  <c r="BC29" i="5"/>
  <c r="BB29" i="5"/>
  <c r="BA29" i="5"/>
  <c r="AZ29" i="5"/>
  <c r="BF28" i="5"/>
  <c r="BE28" i="5"/>
  <c r="BD28" i="5"/>
  <c r="BC28" i="5"/>
  <c r="BB28" i="5"/>
  <c r="BA28" i="5"/>
  <c r="AZ28" i="5"/>
  <c r="BF27" i="5"/>
  <c r="BE27" i="5"/>
  <c r="BD27" i="5"/>
  <c r="BC27" i="5"/>
  <c r="BB27" i="5"/>
  <c r="BA27" i="5"/>
  <c r="AZ27" i="5"/>
  <c r="BF26" i="5"/>
  <c r="BE26" i="5"/>
  <c r="BD26" i="5"/>
  <c r="BC26" i="5"/>
  <c r="BB26" i="5"/>
  <c r="BA26" i="5"/>
  <c r="AZ26" i="5"/>
  <c r="BF25" i="5"/>
  <c r="BE25" i="5"/>
  <c r="BD25" i="5"/>
  <c r="BC25" i="5"/>
  <c r="BB25" i="5"/>
  <c r="BA25" i="5"/>
  <c r="AZ25" i="5"/>
  <c r="BF24" i="5"/>
  <c r="BE24" i="5"/>
  <c r="BD24" i="5"/>
  <c r="BC24" i="5"/>
  <c r="BB24" i="5"/>
  <c r="BA24" i="5"/>
  <c r="AZ24" i="5"/>
  <c r="BF23" i="5"/>
  <c r="BE23" i="5"/>
  <c r="BD23" i="5"/>
  <c r="BC23" i="5"/>
  <c r="BB23" i="5"/>
  <c r="BA23" i="5"/>
  <c r="AZ23" i="5"/>
  <c r="BF22" i="5"/>
  <c r="BE22" i="5"/>
  <c r="BD22" i="5"/>
  <c r="BC22" i="5"/>
  <c r="BB22" i="5"/>
  <c r="BA22" i="5"/>
  <c r="AZ22" i="5"/>
  <c r="BF21" i="5"/>
  <c r="BE21" i="5"/>
  <c r="BD21" i="5"/>
  <c r="BC21" i="5"/>
  <c r="BB21" i="5"/>
  <c r="BA21" i="5"/>
  <c r="AZ21" i="5"/>
  <c r="BF20" i="5"/>
  <c r="BE20" i="5"/>
  <c r="BD20" i="5"/>
  <c r="BC20" i="5"/>
  <c r="BB20" i="5"/>
  <c r="BA20" i="5"/>
  <c r="AZ20" i="5"/>
  <c r="BF19" i="5"/>
  <c r="BE19" i="5"/>
  <c r="BD19" i="5"/>
  <c r="BC19" i="5"/>
  <c r="BB19" i="5"/>
  <c r="BA19" i="5"/>
  <c r="AZ19" i="5"/>
  <c r="BF18" i="5"/>
  <c r="BE18" i="5"/>
  <c r="BD18" i="5"/>
  <c r="BC18" i="5"/>
  <c r="BB18" i="5"/>
  <c r="BA18" i="5"/>
  <c r="AZ18" i="5"/>
  <c r="BF17" i="5"/>
  <c r="BE17" i="5"/>
  <c r="BD17" i="5"/>
  <c r="BC17" i="5"/>
  <c r="BB17" i="5"/>
  <c r="BA17" i="5"/>
  <c r="AZ17" i="5"/>
  <c r="BF16" i="5"/>
  <c r="BE16" i="5"/>
  <c r="BD16" i="5"/>
  <c r="BC16" i="5"/>
  <c r="BB16" i="5"/>
  <c r="BA16" i="5"/>
  <c r="AZ16" i="5"/>
  <c r="BF15" i="5"/>
  <c r="BE15" i="5"/>
  <c r="BD15" i="5"/>
  <c r="BC15" i="5"/>
  <c r="BB15" i="5"/>
  <c r="BA15" i="5"/>
  <c r="AZ15" i="5"/>
  <c r="BF14" i="5"/>
  <c r="BE14" i="5"/>
  <c r="BD14" i="5"/>
  <c r="BC14" i="5"/>
  <c r="BB14" i="5"/>
  <c r="BA14" i="5"/>
  <c r="AZ14" i="5"/>
  <c r="BF13" i="5"/>
  <c r="BE13" i="5"/>
  <c r="BD13" i="5"/>
  <c r="BC13" i="5"/>
  <c r="BB13" i="5"/>
  <c r="BA13" i="5"/>
  <c r="AZ13" i="5"/>
  <c r="BF12" i="5"/>
  <c r="BE12" i="5"/>
  <c r="BD12" i="5"/>
  <c r="BC12" i="5"/>
  <c r="BB12" i="5"/>
  <c r="BA12" i="5"/>
  <c r="AZ12" i="5"/>
  <c r="BF11" i="5"/>
  <c r="BE11" i="5"/>
  <c r="BD11" i="5"/>
  <c r="BC11" i="5"/>
  <c r="BB11" i="5"/>
  <c r="BA11" i="5"/>
  <c r="AZ11" i="5"/>
  <c r="BF10" i="5"/>
  <c r="BE10" i="5"/>
  <c r="BD10" i="5"/>
  <c r="BC10" i="5"/>
  <c r="BB10" i="5"/>
  <c r="BA10" i="5"/>
  <c r="AZ10" i="5"/>
  <c r="BF9" i="5"/>
  <c r="BE9" i="5"/>
  <c r="BD9" i="5"/>
  <c r="BC9" i="5"/>
  <c r="BB9" i="5"/>
  <c r="BA9" i="5"/>
  <c r="AZ9" i="5"/>
  <c r="BF8" i="5"/>
  <c r="BE8" i="5"/>
  <c r="BD8" i="5"/>
  <c r="BC8" i="5"/>
  <c r="BC2" i="5" s="1"/>
  <c r="BB8" i="5"/>
  <c r="BA8" i="5"/>
  <c r="AZ8" i="5"/>
  <c r="BF7" i="5"/>
  <c r="BE7" i="5"/>
  <c r="BD7" i="5"/>
  <c r="BC7" i="5"/>
  <c r="BB7" i="5"/>
  <c r="BA7" i="5"/>
  <c r="AZ7" i="5"/>
  <c r="BF6" i="5"/>
  <c r="BE6" i="5"/>
  <c r="BD6" i="5"/>
  <c r="BC6" i="5"/>
  <c r="BB6" i="5"/>
  <c r="BA6" i="5"/>
  <c r="AZ6" i="5"/>
  <c r="BF5" i="5"/>
  <c r="BE5" i="5"/>
  <c r="BD5" i="5"/>
  <c r="BC5" i="5"/>
  <c r="BB5" i="5"/>
  <c r="BA5" i="5"/>
  <c r="AZ5" i="5"/>
  <c r="BF4" i="5"/>
  <c r="BE4" i="5"/>
  <c r="BD4" i="5"/>
  <c r="BC4" i="5"/>
  <c r="BB4" i="5"/>
  <c r="BA4" i="5"/>
  <c r="AZ4" i="5"/>
  <c r="X103" i="6" l="1"/>
  <c r="X91" i="6"/>
  <c r="AA130" i="6"/>
  <c r="X114" i="6"/>
  <c r="X102" i="6"/>
  <c r="X94" i="6"/>
  <c r="X90" i="6"/>
  <c r="X82" i="6"/>
  <c r="X70" i="6"/>
  <c r="X57" i="6"/>
  <c r="X50" i="6"/>
  <c r="X21" i="6"/>
  <c r="X108" i="6"/>
  <c r="X104" i="6"/>
  <c r="X92" i="6"/>
  <c r="X84" i="6"/>
  <c r="X80" i="6"/>
  <c r="X72" i="6"/>
  <c r="X67" i="6"/>
  <c r="X55" i="6"/>
  <c r="X43" i="6"/>
  <c r="X41" i="6"/>
  <c r="X33" i="6"/>
  <c r="X34" i="6"/>
  <c r="X24" i="6"/>
  <c r="X23" i="6"/>
  <c r="X16" i="6"/>
  <c r="X9" i="6"/>
  <c r="X111" i="6"/>
  <c r="X99" i="6"/>
  <c r="X75" i="6"/>
  <c r="X44" i="6"/>
  <c r="X14" i="6"/>
  <c r="X12" i="6"/>
  <c r="X5" i="6"/>
  <c r="X30" i="6"/>
  <c r="X32" i="6"/>
  <c r="X8" i="6"/>
  <c r="X79" i="6"/>
  <c r="X64" i="6"/>
  <c r="X66" i="6"/>
  <c r="X40" i="6"/>
  <c r="X29" i="6"/>
  <c r="X19" i="6"/>
  <c r="X7" i="6"/>
  <c r="X78" i="6"/>
  <c r="X63" i="6"/>
  <c r="X65" i="6"/>
  <c r="X39" i="6"/>
  <c r="X31" i="6"/>
  <c r="X18" i="6"/>
  <c r="X6" i="6"/>
  <c r="X110" i="6"/>
  <c r="X98" i="6"/>
  <c r="X86" i="6"/>
  <c r="X74" i="6"/>
  <c r="X60" i="6"/>
  <c r="X49" i="6"/>
  <c r="X38" i="6"/>
  <c r="X26" i="6"/>
  <c r="X15" i="6"/>
  <c r="X105" i="6"/>
  <c r="X93" i="6"/>
  <c r="X81" i="6"/>
  <c r="X69" i="6"/>
  <c r="X56" i="6"/>
  <c r="X42" i="6"/>
  <c r="X35" i="6"/>
  <c r="X20" i="6"/>
  <c r="X10" i="6"/>
  <c r="X113" i="6"/>
  <c r="X101" i="6"/>
  <c r="X89" i="6"/>
  <c r="X77" i="6"/>
  <c r="X62" i="6"/>
  <c r="X54" i="6"/>
  <c r="X46" i="6"/>
  <c r="X28" i="6"/>
  <c r="X17" i="6"/>
  <c r="AB134" i="6"/>
  <c r="AA122" i="6"/>
  <c r="AB122" i="6"/>
  <c r="AA121" i="6"/>
  <c r="AA124" i="6"/>
  <c r="AB133" i="6"/>
  <c r="AB127" i="6"/>
  <c r="AB121" i="6"/>
  <c r="AA128" i="6"/>
  <c r="AB130" i="6"/>
  <c r="AA134" i="6"/>
  <c r="AA135" i="6"/>
  <c r="AA119" i="6"/>
  <c r="AB126" i="6"/>
  <c r="AA127" i="6"/>
  <c r="AB128" i="6"/>
  <c r="AB135" i="6"/>
  <c r="AA126" i="6"/>
  <c r="AA133" i="6"/>
  <c r="AB120" i="6"/>
  <c r="AB124" i="6"/>
  <c r="AA125" i="6"/>
  <c r="AA132" i="6"/>
  <c r="AB125" i="6"/>
  <c r="AB132" i="6"/>
  <c r="AB119" i="6"/>
  <c r="AA120" i="6"/>
  <c r="Z15" i="6"/>
  <c r="Z16" i="6"/>
  <c r="Z31" i="6"/>
  <c r="Z23" i="6"/>
  <c r="Z35" i="6"/>
  <c r="Z13" i="6"/>
  <c r="Z76" i="6"/>
  <c r="Z58" i="6"/>
  <c r="Z24" i="6"/>
  <c r="Z60" i="6"/>
  <c r="Z7" i="6"/>
  <c r="Z48" i="6"/>
  <c r="Z70" i="6"/>
  <c r="Z75" i="6"/>
  <c r="Z26" i="6"/>
  <c r="Z44" i="6"/>
  <c r="Z30" i="6"/>
  <c r="Z42" i="6"/>
  <c r="Z55" i="6"/>
  <c r="Z17" i="6"/>
  <c r="Z37" i="6"/>
  <c r="Z64" i="6"/>
  <c r="Z79" i="6"/>
  <c r="Z74" i="6"/>
  <c r="Z45" i="6"/>
  <c r="Z46" i="6"/>
  <c r="Z54" i="6"/>
  <c r="Z9" i="6"/>
  <c r="Z20" i="6"/>
  <c r="Z68" i="6"/>
  <c r="Z10" i="6"/>
  <c r="Z21" i="6"/>
  <c r="Z56" i="6"/>
  <c r="Z8" i="6"/>
  <c r="Z51" i="6"/>
  <c r="Z61" i="6"/>
  <c r="Z63" i="6"/>
  <c r="Z77" i="6"/>
  <c r="Z53" i="6"/>
  <c r="Z6" i="6"/>
  <c r="Z43" i="6"/>
  <c r="Z25" i="6"/>
  <c r="Z49" i="6"/>
  <c r="Z71" i="6"/>
  <c r="Z78" i="6"/>
  <c r="Z36" i="6"/>
  <c r="Z62" i="6"/>
  <c r="Z38" i="6"/>
  <c r="Z72" i="6"/>
  <c r="Z52" i="6"/>
  <c r="Z28" i="6"/>
  <c r="Z39" i="6"/>
  <c r="Z50" i="6"/>
  <c r="Z12" i="6"/>
  <c r="Z47" i="6"/>
  <c r="Z22" i="6"/>
  <c r="Z32" i="6"/>
  <c r="Z18" i="6"/>
  <c r="Z33" i="6"/>
  <c r="Z19" i="6"/>
  <c r="Z73" i="6"/>
  <c r="Z27" i="6"/>
  <c r="Z40" i="6"/>
  <c r="Z11" i="6"/>
  <c r="Z5" i="6"/>
  <c r="Z65" i="6"/>
  <c r="Z57" i="6"/>
  <c r="Z67" i="6"/>
  <c r="Z29" i="6"/>
  <c r="Z41" i="6"/>
  <c r="Z34" i="6"/>
  <c r="Z66" i="6"/>
  <c r="Z69" i="6"/>
  <c r="Z14" i="6"/>
  <c r="Z59" i="6"/>
  <c r="BA2" i="5"/>
  <c r="BF2" i="5"/>
  <c r="BD2" i="5"/>
  <c r="BC177" i="5"/>
  <c r="BB181" i="5"/>
  <c r="BA182" i="5"/>
  <c r="BC176" i="5"/>
  <c r="BB180" i="5"/>
  <c r="AZ181" i="5"/>
  <c r="BD181" i="5"/>
  <c r="BF177" i="5"/>
  <c r="BB179" i="5"/>
  <c r="BA180" i="5"/>
  <c r="BD180" i="5"/>
  <c r="BB178" i="5"/>
  <c r="AZ179" i="5"/>
  <c r="BD179" i="5"/>
  <c r="AZ2" i="5"/>
  <c r="BB177" i="5"/>
  <c r="BA178" i="5"/>
  <c r="BD178" i="5"/>
  <c r="BE182" i="5"/>
  <c r="BB176" i="5"/>
  <c r="AZ177" i="5"/>
  <c r="BB2" i="5"/>
  <c r="BA176" i="5"/>
  <c r="BD176" i="5"/>
  <c r="BE180" i="5"/>
  <c r="BE179" i="5"/>
  <c r="BC182" i="5"/>
  <c r="BE178" i="5"/>
  <c r="BC181" i="5"/>
  <c r="BE2" i="5"/>
  <c r="BE177" i="5"/>
  <c r="BC180" i="5"/>
  <c r="BE176" i="5"/>
  <c r="BC179" i="5"/>
  <c r="BF181" i="5"/>
  <c r="BA179" i="5"/>
  <c r="AZ176" i="5"/>
  <c r="AZ178" i="5"/>
  <c r="AZ180" i="5"/>
  <c r="AZ182" i="5"/>
  <c r="BA177" i="5"/>
  <c r="BA181" i="5"/>
  <c r="Z135" i="6" l="1"/>
  <c r="Z122" i="6"/>
  <c r="Z121" i="6"/>
  <c r="Z130" i="6"/>
  <c r="Z126" i="6"/>
  <c r="Z125" i="6"/>
  <c r="Z124" i="6"/>
  <c r="Z134" i="6"/>
  <c r="Z132" i="6"/>
  <c r="Z133" i="6"/>
  <c r="Z128" i="6"/>
  <c r="Z120" i="6"/>
  <c r="Z119" i="6"/>
  <c r="Z1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tc={418AFDC8-B7BC-47D0-BEE7-A6005D047F06}</author>
    <author>tc={329E66FA-3F8D-4CCF-A824-C06D7688C27A}</author>
    <author>tc={DA851D1F-6916-4BFF-8CA1-79EDC176B0CA}</author>
    <author>tc={79011BCB-4B01-4FDC-80FD-C9E9C0F611AD}</author>
    <author>tc={8FDE396D-3FB3-43C5-AD7F-23FA29B7FC03}</author>
    <author>tc={6FBDADAF-9069-41DB-A00C-0EEFF889051D}</author>
    <author>tc={DB7995E4-B1E6-4A7F-B131-A05844B5490C}</author>
  </authors>
  <commentList>
    <comment ref="D2" authorId="0" shapeId="0" xr:uid="{418AFDC8-B7BC-47D0-BEE7-A6005D047F06}">
      <text>
        <t>[Threaded comment]
Your version of Excel allows you to read this threaded comment; however, any edits to it will get removed if the file is opened in a newer version of Excel. Learn more: https://go.microsoft.com/fwlink/?linkid=870924
Comment:
    Indicates if existing funding program exists</t>
      </text>
    </comment>
    <comment ref="AG2" authorId="1" shapeId="0" xr:uid="{329E66FA-3F8D-4CCF-A824-C06D7688C27A}">
      <text>
        <t>[Threaded comment]
Your version of Excel allows you to read this threaded comment; however, any edits to it will get removed if the file is opened in a newer version of Excel. Learn more: https://go.microsoft.com/fwlink/?linkid=870924
Comment:
    Seems to be emissions reduction and sequestration</t>
      </text>
    </comment>
    <comment ref="AH2" authorId="2" shapeId="0" xr:uid="{DA851D1F-6916-4BFF-8CA1-79EDC176B0CA}">
      <text>
        <t>[Threaded comment]
Your version of Excel allows you to read this threaded comment; however, any edits to it will get removed if the file is opened in a newer version of Excel. Learn more: https://go.microsoft.com/fwlink/?linkid=870924
Comment:
    Seems to be carbon storage</t>
      </text>
    </comment>
    <comment ref="D19" authorId="3" shapeId="0" xr:uid="{79011BCB-4B01-4FDC-80FD-C9E9C0F611AD}">
      <text>
        <t>[Threaded comment]
Your version of Excel allows you to read this threaded comment; however, any edits to it will get removed if the file is opened in a newer version of Excel. Learn more: https://go.microsoft.com/fwlink/?linkid=870924
Comment:
    911VTAg</t>
      </text>
    </comment>
    <comment ref="D55" authorId="4" shapeId="0" xr:uid="{8FDE396D-3FB3-43C5-AD7F-23FA29B7FC03}">
      <text>
        <t>[Threaded comment]
Your version of Excel allows you to read this threaded comment; however, any edits to it will get removed if the file is opened in a newer version of Excel. Learn more: https://go.microsoft.com/fwlink/?linkid=870924
Comment:
    918VTAg</t>
      </text>
    </comment>
    <comment ref="B66" authorId="5" shapeId="0" xr:uid="{6FBDADAF-9069-41DB-A00C-0EEFF889051D}">
      <text>
        <t>[Threaded comment]
Your version of Excel allows you to read this threaded comment; however, any edits to it will get removed if the file is opened in a newer version of Excel. Learn more: https://go.microsoft.com/fwlink/?linkid=870924
Comment:
    I assume covered under Energy Sector, but listed here for reference</t>
      </text>
    </comment>
    <comment ref="B102" authorId="6" shapeId="0" xr:uid="{DB7995E4-B1E6-4A7F-B131-A05844B5490C}">
      <text>
        <t>[Threaded comment]
Your version of Excel allows you to read this threaded comment; however, any edits to it will get removed if the file is opened in a newer version of Excel. Learn more: https://go.microsoft.com/fwlink/?linkid=870924
Comment:
    I think this is going to be an important adaptation strategy, maybe evaluate here?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tc={2D6E8434-3749-409C-B76D-BD26585B019C}</author>
  </authors>
  <commentList>
    <comment ref="A5" authorId="0" shapeId="0" xr:uid="{2D6E8434-3749-409C-B76D-BD26585B019C}">
      <text>
        <t>[Threaded comment]
Your version of Excel allows you to read this threaded comment; however, any edits to it will get removed if the file is opened in a newer version of Excel. Learn more: https://go.microsoft.com/fwlink/?linkid=870924
Comment:
    Cannot have duplicates for lookup function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tc={F483C330-ADC7-427F-B3D8-996D6D15F433}</author>
    <author>tc={8B41EE7A-A792-4473-95D4-344F315B01C7}</author>
    <author>tc={0B14C364-D1E2-4F9A-A0AD-71DEC120706F}</author>
    <author>tc={5E55E4C9-C9BA-46A9-896E-C09E023D4103}</author>
    <author>tc={C388DBCC-E294-40C8-A1A2-324F5FB6606A}</author>
    <author>tc={E7B73406-978F-4384-9C08-FF4D5B48234A}</author>
    <author>tc={A5940EB0-6084-45D3-B0B1-506BC046F094}</author>
  </authors>
  <commentList>
    <comment ref="D2" authorId="0" shapeId="0" xr:uid="{F483C330-ADC7-427F-B3D8-996D6D15F433}">
      <text>
        <t>[Threaded comment]
Your version of Excel allows you to read this threaded comment; however, any edits to it will get removed if the file is opened in a newer version of Excel. Learn more: https://go.microsoft.com/fwlink/?linkid=870924
Comment:
    Indicates if existing funding program exists</t>
      </text>
    </comment>
    <comment ref="AA2" authorId="1" shapeId="0" xr:uid="{8B41EE7A-A792-4473-95D4-344F315B01C7}">
      <text>
        <t>[Threaded comment]
Your version of Excel allows you to read this threaded comment; however, any edits to it will get removed if the file is opened in a newer version of Excel. Learn more: https://go.microsoft.com/fwlink/?linkid=870924
Comment:
    Seems to be emissions reduction and sequestration</t>
      </text>
    </comment>
    <comment ref="AB2" authorId="2" shapeId="0" xr:uid="{0B14C364-D1E2-4F9A-A0AD-71DEC120706F}">
      <text>
        <t>[Threaded comment]
Your version of Excel allows you to read this threaded comment; however, any edits to it will get removed if the file is opened in a newer version of Excel. Learn more: https://go.microsoft.com/fwlink/?linkid=870924
Comment:
    Seems to be carbon storage</t>
      </text>
    </comment>
    <comment ref="D15" authorId="3" shapeId="0" xr:uid="{5E55E4C9-C9BA-46A9-896E-C09E023D4103}">
      <text>
        <t>[Threaded comment]
Your version of Excel allows you to read this threaded comment; however, any edits to it will get removed if the file is opened in a newer version of Excel. Learn more: https://go.microsoft.com/fwlink/?linkid=870924
Comment:
    911VTAg</t>
      </text>
    </comment>
    <comment ref="B39" authorId="4" shapeId="0" xr:uid="{C388DBCC-E294-40C8-A1A2-324F5FB6606A}">
      <text>
        <t>[Threaded comment]
Your version of Excel allows you to read this threaded comment; however, any edits to it will get removed if the file is opened in a newer version of Excel. Learn more: https://go.microsoft.com/fwlink/?linkid=870924
Comment:
    I assume covered under Energy Sector, but listed here for reference</t>
      </text>
    </comment>
    <comment ref="D58" authorId="5" shapeId="0" xr:uid="{E7B73406-978F-4384-9C08-FF4D5B48234A}">
      <text>
        <t>[Threaded comment]
Your version of Excel allows you to read this threaded comment; however, any edits to it will get removed if the file is opened in a newer version of Excel. Learn more: https://go.microsoft.com/fwlink/?linkid=870924
Comment:
    918VTAg</t>
      </text>
    </comment>
    <comment ref="B102" authorId="6" shapeId="0" xr:uid="{A5940EB0-6084-45D3-B0B1-506BC046F094}">
      <text>
        <t>[Threaded comment]
Your version of Excel allows you to read this threaded comment; however, any edits to it will get removed if the file is opened in a newer version of Excel. Learn more: https://go.microsoft.com/fwlink/?linkid=870924
Comment:
    I think this is going to be an important adaptation strategy, maybe evaluate here?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tc={7EEDE0D5-D04D-4CEB-8EC7-B654713A35A7}</author>
    <author>tc={38FCCED1-D172-4B71-B209-F07151DDA0DA}</author>
    <author>tc={C6BB14D1-E603-4923-9E65-59FCD0DF453F}</author>
    <author>tc={78CB3599-950D-45D3-9CDF-A728B401090D}</author>
    <author>tc={FB72F824-D4D4-46A8-9EBC-6BFB6677408B}</author>
    <author>tc={1CAF942D-08D0-44F9-8ABE-3406DCE9A02A}</author>
    <author>tc={E194DB21-73F3-4740-819A-A1A585EA7C78}</author>
  </authors>
  <commentList>
    <comment ref="D2" authorId="0" shapeId="0" xr:uid="{7EEDE0D5-D04D-4CEB-8EC7-B654713A35A7}">
      <text>
        <t>[Threaded comment]
Your version of Excel allows you to read this threaded comment; however, any edits to it will get removed if the file is opened in a newer version of Excel. Learn more: https://go.microsoft.com/fwlink/?linkid=870924
Comment:
    Indicates if existing funding program exists</t>
      </text>
    </comment>
    <comment ref="AB2" authorId="1" shapeId="0" xr:uid="{38FCCED1-D172-4B71-B209-F07151DDA0DA}">
      <text>
        <t>[Threaded comment]
Your version of Excel allows you to read this threaded comment; however, any edits to it will get removed if the file is opened in a newer version of Excel. Learn more: https://go.microsoft.com/fwlink/?linkid=870924
Comment:
    Total of categories (soil, water, air, plants, habitat, energy)</t>
      </text>
    </comment>
    <comment ref="B23" authorId="2" shapeId="0" xr:uid="{C6BB14D1-E603-4923-9E65-59FCD0DF453F}">
      <text>
        <t>[Threaded comment]
Your version of Excel allows you to read this threaded comment; however, any edits to it will get removed if the file is opened in a newer version of Excel. Learn more: https://go.microsoft.com/fwlink/?linkid=870924
Comment:
    I assume covered under Energy Sector, but listed here for reference</t>
      </text>
    </comment>
    <comment ref="B56" authorId="3" shapeId="0" xr:uid="{78CB3599-950D-45D3-9CDF-A728B401090D}">
      <text>
        <t>[Threaded comment]
Your version of Excel allows you to read this threaded comment; however, any edits to it will get removed if the file is opened in a newer version of Excel. Learn more: https://go.microsoft.com/fwlink/?linkid=870924
Comment:
    I think this is going to be an important adaptation strategy, maybe evaluate here?</t>
      </text>
    </comment>
    <comment ref="D64" authorId="4" shapeId="0" xr:uid="{FB72F824-D4D4-46A8-9EBC-6BFB6677408B}">
      <text>
        <t>[Threaded comment]
Your version of Excel allows you to read this threaded comment; however, any edits to it will get removed if the file is opened in a newer version of Excel. Learn more: https://go.microsoft.com/fwlink/?linkid=870924
Comment:
    911VTAg</t>
      </text>
    </comment>
    <comment ref="D68" authorId="5" shapeId="0" xr:uid="{1CAF942D-08D0-44F9-8ABE-3406DCE9A02A}">
      <text>
        <t>[Threaded comment]
Your version of Excel allows you to read this threaded comment; however, any edits to it will get removed if the file is opened in a newer version of Excel. Learn more: https://go.microsoft.com/fwlink/?linkid=870924
Comment:
    918VTAg</t>
      </text>
    </comment>
    <comment ref="B95" authorId="6" shapeId="0" xr:uid="{E194DB21-73F3-4740-819A-A1A585EA7C78}">
      <text>
        <t>[Threaded comment]
Your version of Excel allows you to read this threaded comment; however, any edits to it will get removed if the file is opened in a newer version of Excel. Learn more: https://go.microsoft.com/fwlink/?linkid=870924
Comment:
    Not sure what to call this?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tc={51EB5DDC-894E-40D5-A38A-668DC6687D27}</author>
    <author>tc={41867F49-AD24-4D4B-8D5F-8E6536172977}</author>
  </authors>
  <commentList>
    <comment ref="C2" authorId="0" shapeId="0" xr:uid="{51EB5DDC-894E-40D5-A38A-668DC6687D27}">
      <text>
        <t>[Threaded comment]
Your version of Excel allows you to read this threaded comment; however, any edits to it will get removed if the file is opened in a newer version of Excel. Learn more: https://go.microsoft.com/fwlink/?linkid=870924
Comment:
    Based on NRCS classification</t>
      </text>
    </comment>
    <comment ref="A3" authorId="1" shapeId="0" xr:uid="{41867F49-AD24-4D4B-8D5F-8E6536172977}">
      <text>
        <t>[Threaded comment]
Your version of Excel allows you to read this threaded comment; however, any edits to it will get removed if the file is opened in a newer version of Excel. Learn more: https://go.microsoft.com/fwlink/?linkid=870924
Comment:
    My delineation... not complete... should remove categories from non-relevant practices.</t>
      </text>
    </comment>
  </commentList>
</comments>
</file>

<file path=xl/sharedStrings.xml><?xml version="1.0" encoding="utf-8"?>
<sst xmlns="http://schemas.openxmlformats.org/spreadsheetml/2006/main" count="9762" uniqueCount="2527">
  <si>
    <t>Emission Sources</t>
  </si>
  <si>
    <t>Sequestration Sources</t>
  </si>
  <si>
    <t>GHG</t>
  </si>
  <si>
    <t>CH4</t>
  </si>
  <si>
    <t>Description/Factors</t>
  </si>
  <si>
    <t>Mitigation Strategy</t>
  </si>
  <si>
    <t>CO2</t>
  </si>
  <si>
    <t>Feed Management</t>
  </si>
  <si>
    <t>Grazing Animals</t>
  </si>
  <si>
    <t>Strategy Description/Explanation</t>
  </si>
  <si>
    <t>Research/Data Sources</t>
  </si>
  <si>
    <t>N2O</t>
  </si>
  <si>
    <t>Liquid Storage Cover</t>
  </si>
  <si>
    <t>Solid Storage</t>
  </si>
  <si>
    <t>Anaerobic Digestor</t>
  </si>
  <si>
    <t>Existing Programs</t>
  </si>
  <si>
    <t>Increase digestability of feed</t>
  </si>
  <si>
    <t>Increase quality of feed, increase digestability of feed, e.g. seaweed</t>
  </si>
  <si>
    <r>
      <t xml:space="preserve">Enteric Fermentation </t>
    </r>
    <r>
      <rPr>
        <sz val="11"/>
        <color theme="1"/>
        <rFont val="Calibri"/>
        <family val="2"/>
        <scheme val="minor"/>
      </rPr>
      <t>(animal emissions)</t>
    </r>
  </si>
  <si>
    <r>
      <t>Manure Management</t>
    </r>
    <r>
      <rPr>
        <sz val="11"/>
        <color theme="1"/>
        <rFont val="Calibri"/>
        <family val="2"/>
        <scheme val="minor"/>
      </rPr>
      <t xml:space="preserve"> (stored manure)</t>
    </r>
  </si>
  <si>
    <t>Capture emissions…</t>
  </si>
  <si>
    <t>Methane emissions from manure management are affected by storage type, duration, temperature, moisture and manure composition. Manure managed as a liquid will have different (higher) emission factors compared to manure managed as a solid or deposited on pasture. Feed intake, which varies by management, may also affect the manure output. Vermont’s climate may also affect emission factors compared to national averages. Does include emissions from poultry.</t>
  </si>
  <si>
    <r>
      <t xml:space="preserve">Emissions from enteric fermentation are affected by the amount and quality of feed intake, including feed digestibility and management, e.g. grass-fed animals on pasture may have different (lower) emissions factors compared to animals in feedlot fed on corn. The EPA uses the </t>
    </r>
    <r>
      <rPr>
        <i/>
        <sz val="11"/>
        <color theme="1"/>
        <rFont val="Calibri"/>
        <family val="2"/>
        <scheme val="minor"/>
      </rPr>
      <t>Cattle Enteric Fermentation Model</t>
    </r>
    <r>
      <rPr>
        <sz val="11"/>
        <color theme="1"/>
        <rFont val="Calibri"/>
        <family val="2"/>
        <scheme val="minor"/>
      </rPr>
      <t xml:space="preserve"> (CEFM) and the IPCC has an </t>
    </r>
    <r>
      <rPr>
        <i/>
        <sz val="11"/>
        <color theme="1"/>
        <rFont val="Calibri"/>
        <family val="2"/>
        <scheme val="minor"/>
      </rPr>
      <t>Emission Factor Database</t>
    </r>
    <r>
      <rPr>
        <sz val="11"/>
        <color theme="1"/>
        <rFont val="Calibri"/>
        <family val="2"/>
        <scheme val="minor"/>
      </rPr>
      <t xml:space="preserve"> (EFDB), either which may already have emission factors for different animal managements. Includes emissions from all livestock except poultry.</t>
    </r>
  </si>
  <si>
    <t>Lower emissions compared to liquid</t>
  </si>
  <si>
    <t>CH4, N2O</t>
  </si>
  <si>
    <t>Agriculture Soils Management</t>
  </si>
  <si>
    <t>Vermont is not listed as one of 13 states in the U.S. that grow rice according to USDA National Resources Inventory (NRI) survey data. Note that rice cultivation is assumed to be grown on flooded fields that create anaerobic conditions leading to CH4 production through a process known as methanogenesis. If rice is grown on non-flooded fields in Vermont, needs to be accounted differently.</t>
  </si>
  <si>
    <t xml:space="preserve">Histosols </t>
  </si>
  <si>
    <t>Do not drain and cultivate histosols</t>
  </si>
  <si>
    <t xml:space="preserve">Plant Residues &amp; Legumes </t>
  </si>
  <si>
    <t>DEC Track</t>
  </si>
  <si>
    <t>Yes</t>
  </si>
  <si>
    <t>No</t>
  </si>
  <si>
    <t>Below</t>
  </si>
  <si>
    <t>Rice Cultivation</t>
  </si>
  <si>
    <t>Reduce nitrogen runoff and leaching</t>
  </si>
  <si>
    <r>
      <t xml:space="preserve">Plant Fertilizers </t>
    </r>
    <r>
      <rPr>
        <sz val="11"/>
        <color theme="1"/>
        <rFont val="Calibri"/>
        <family val="2"/>
        <scheme val="minor"/>
      </rPr>
      <t>(synthetic and non-manure organic fertilizer)</t>
    </r>
  </si>
  <si>
    <t xml:space="preserve">Direct (unvolatilized) and Indirect (volatized) emissions are calculated for both synthetic and organic (manure, compost, sludge) nitrogen fertilizer (kg N). Note that the manure portion of organic fertilizers is subtracted from the total of organic fertilizers (IPCC) so not to double count manure applied to fields in the above Animal Emissions section. </t>
  </si>
  <si>
    <t>Nutrient Management (reduce N fertilizer applications)</t>
  </si>
  <si>
    <t>Nitrogen Fertilizer Stabilizers/Inhibitors</t>
  </si>
  <si>
    <r>
      <t xml:space="preserve">Animal &amp; Runoff Emissions </t>
    </r>
    <r>
      <rPr>
        <sz val="11"/>
        <color theme="1"/>
        <rFont val="Calibri"/>
        <family val="2"/>
        <scheme val="minor"/>
      </rPr>
      <t>(manure applied to fields or pasture)</t>
    </r>
  </si>
  <si>
    <t>Volatilization, leaching and runoff from manure applied to fields and pasture.</t>
  </si>
  <si>
    <t>Manure Injection</t>
  </si>
  <si>
    <t>Manure Incorporation</t>
  </si>
  <si>
    <t>Grazing Management</t>
  </si>
  <si>
    <t>Tillage</t>
  </si>
  <si>
    <r>
      <t>Transportation</t>
    </r>
    <r>
      <rPr>
        <sz val="11"/>
        <color theme="1"/>
        <rFont val="Calibri"/>
        <family val="2"/>
        <scheme val="minor"/>
      </rPr>
      <t xml:space="preserve"> (milk trucks)</t>
    </r>
  </si>
  <si>
    <r>
      <t xml:space="preserve">Energy </t>
    </r>
    <r>
      <rPr>
        <sz val="11"/>
        <color theme="1"/>
        <rFont val="Calibri"/>
        <family val="2"/>
        <scheme val="minor"/>
      </rPr>
      <t>(electricity)</t>
    </r>
  </si>
  <si>
    <t>AGRICULTURE                         Land and Operations</t>
  </si>
  <si>
    <r>
      <rPr>
        <b/>
        <sz val="10"/>
        <color theme="1" tint="0.499984740745262"/>
        <rFont val="Calibri"/>
        <family val="2"/>
        <scheme val="minor"/>
      </rPr>
      <t>Task 5C:</t>
    </r>
    <r>
      <rPr>
        <sz val="10"/>
        <color theme="1" tint="0.499984740745262"/>
        <rFont val="Calibri"/>
        <family val="2"/>
        <scheme val="minor"/>
      </rPr>
      <t xml:space="preserve"> Identify and develop initiatives, programs and strategies that </t>
    </r>
    <r>
      <rPr>
        <u/>
        <sz val="10"/>
        <color theme="1" tint="0.499984740745262"/>
        <rFont val="Calibri"/>
        <family val="2"/>
        <scheme val="minor"/>
      </rPr>
      <t>reduce gross and net annual greenhouse gas emissions from Vermont’s agricultural land and agricultural operations</t>
    </r>
    <r>
      <rPr>
        <sz val="10"/>
        <color theme="1" tint="0.499984740745262"/>
        <rFont val="Calibri"/>
        <family val="2"/>
        <scheme val="minor"/>
      </rPr>
      <t xml:space="preserve">. This includes strategies to maintain or increase carbon sequestration and storage in Vermont’s agricultural lands, and the prevention of maladaptive practices that release carbon, including conversion to other land uses.  </t>
    </r>
  </si>
  <si>
    <t>Biodiesel</t>
  </si>
  <si>
    <t>Electrification</t>
  </si>
  <si>
    <t>Reduce consumption</t>
  </si>
  <si>
    <t>Emissions from use of farm equipment.</t>
  </si>
  <si>
    <t>Emissions from soil disturbance.</t>
  </si>
  <si>
    <t>i.e. fewer tractor passes, e.g. less tillage</t>
  </si>
  <si>
    <t>Reduced Tillage</t>
  </si>
  <si>
    <t>No-Till</t>
  </si>
  <si>
    <t>Crop Rotation</t>
  </si>
  <si>
    <t>Seed Down</t>
  </si>
  <si>
    <r>
      <t xml:space="preserve">Accounted for in </t>
    </r>
    <r>
      <rPr>
        <u/>
        <sz val="11"/>
        <color theme="1"/>
        <rFont val="Calibri"/>
        <family val="2"/>
        <scheme val="minor"/>
      </rPr>
      <t>transportion section</t>
    </r>
    <r>
      <rPr>
        <sz val="11"/>
        <color theme="1"/>
        <rFont val="Calibri"/>
        <family val="2"/>
        <scheme val="minor"/>
      </rPr>
      <t>?</t>
    </r>
  </si>
  <si>
    <t>Nutrient Management</t>
  </si>
  <si>
    <t>Precision Agriculture</t>
  </si>
  <si>
    <t>Reduce applications; right time, place, source.</t>
  </si>
  <si>
    <t>Tradeoffs/Qualifying Conditions</t>
  </si>
  <si>
    <r>
      <t xml:space="preserve">Emissions from on-farm energy consumption, e.g. electricity; not currently included in agriculture section; assume accounted for in </t>
    </r>
    <r>
      <rPr>
        <u/>
        <sz val="11"/>
        <color theme="1"/>
        <rFont val="Calibri"/>
        <family val="2"/>
        <scheme val="minor"/>
      </rPr>
      <t>energy section</t>
    </r>
    <r>
      <rPr>
        <sz val="11"/>
        <color theme="1"/>
        <rFont val="Calibri"/>
        <family val="2"/>
        <scheme val="minor"/>
      </rPr>
      <t>?</t>
    </r>
  </si>
  <si>
    <t>CO2 emissions from livestock are not estimated because annual net CO2 emissions are assumed to be zero – the CO2 photosynthesized by plants is returned to the atmosphere as respired CO2 (IPCC 2006).</t>
  </si>
  <si>
    <r>
      <t xml:space="preserve">Equipment Use </t>
    </r>
    <r>
      <rPr>
        <sz val="11"/>
        <color theme="1"/>
        <rFont val="Calibri"/>
        <family val="2"/>
        <scheme val="minor"/>
      </rPr>
      <t>(tractors, trucks)</t>
    </r>
  </si>
  <si>
    <t>Woody Vegetation</t>
  </si>
  <si>
    <t>Cover Crop</t>
  </si>
  <si>
    <t>Cover Crop - Legume</t>
  </si>
  <si>
    <t>Riparian Forest Buffer</t>
  </si>
  <si>
    <t>Tree/Shrub Establishment</t>
  </si>
  <si>
    <t>Silvopasture</t>
  </si>
  <si>
    <t>Conservation Cover</t>
  </si>
  <si>
    <t>Filter Strip</t>
  </si>
  <si>
    <t>Contour Buffer Strips</t>
  </si>
  <si>
    <t>Field Border</t>
  </si>
  <si>
    <t>Grassed Waterway</t>
  </si>
  <si>
    <t>Riparian Herbaceous Cover</t>
  </si>
  <si>
    <t>Forage &amp; Biomass Planting</t>
  </si>
  <si>
    <t>Nurse Crop</t>
  </si>
  <si>
    <t>Soil Organic Matter</t>
  </si>
  <si>
    <t>Range Planting (pasture)</t>
  </si>
  <si>
    <t>Improve pasture condition</t>
  </si>
  <si>
    <t>Manure Application</t>
  </si>
  <si>
    <t>Compost Application</t>
  </si>
  <si>
    <t>Mulching (vegetables)</t>
  </si>
  <si>
    <t>Irrigation</t>
  </si>
  <si>
    <t>Emissions from pumping equipment.</t>
  </si>
  <si>
    <t>Emissions from anaerobic conditions.</t>
  </si>
  <si>
    <t>Orchards/Vineyards?</t>
  </si>
  <si>
    <t>Switch from synthetic fertilizer to organic (manure)</t>
  </si>
  <si>
    <t>Switch from synthetic fertilizer to organic (compost)</t>
  </si>
  <si>
    <r>
      <t xml:space="preserve">Tracks </t>
    </r>
    <r>
      <rPr>
        <i/>
        <sz val="11"/>
        <color theme="1"/>
        <rFont val="Calibri"/>
        <family val="2"/>
        <scheme val="minor"/>
      </rPr>
      <t>N Returned to Soils</t>
    </r>
    <r>
      <rPr>
        <sz val="11"/>
        <color theme="1"/>
        <rFont val="Calibri"/>
        <family val="2"/>
        <scheme val="minor"/>
      </rPr>
      <t xml:space="preserve"> and </t>
    </r>
    <r>
      <rPr>
        <i/>
        <sz val="11"/>
        <color theme="1"/>
        <rFont val="Calibri"/>
        <family val="2"/>
        <scheme val="minor"/>
      </rPr>
      <t>N Fixed by Legumes</t>
    </r>
    <r>
      <rPr>
        <sz val="11"/>
        <color theme="1"/>
        <rFont val="Calibri"/>
        <family val="2"/>
        <scheme val="minor"/>
      </rPr>
      <t xml:space="preserve"> for each crop type (including cover crops), both which results in direct (runoff/leaching) emissions.</t>
    </r>
  </si>
  <si>
    <t>Liming of Soils</t>
  </si>
  <si>
    <r>
      <t>Limestone (CaCO</t>
    </r>
    <r>
      <rPr>
        <vertAlign val="subscript"/>
        <sz val="11"/>
        <color theme="1"/>
        <rFont val="Calibri"/>
        <family val="2"/>
        <scheme val="minor"/>
      </rPr>
      <t>3</t>
    </r>
    <r>
      <rPr>
        <sz val="11"/>
        <color theme="1"/>
        <rFont val="Calibri"/>
        <family val="2"/>
        <scheme val="minor"/>
      </rPr>
      <t>) and dolomite (CaMg(CO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release carbon dioxide when land applied. Emissions are affected by soil conditions, soil type and climate. EPA’s emission factors are based on the Mississippi River Basin (0.059 MT C/MT limestone, 0.064 MT C/MT dolomite). Vermont may need to revise the liming emission factors for its specific climate and soil types compared to the Mississippi default. </t>
    </r>
  </si>
  <si>
    <t>Nutrient Management (rate, timing, placement)</t>
  </si>
  <si>
    <t>Urea Fertilization</t>
  </si>
  <si>
    <r>
      <t>Urea (CO(NH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as a fertilizer leads to greenhouse gas emissions through the release of CO2 in the presence of water. Fertilizer amounts are multiplied by the default IPCC (2006) emission factor (0.20 metric tons of C per metric ton of urea), which is equal to the C content of urea on an atomic weight basis. </t>
    </r>
  </si>
  <si>
    <t xml:space="preserve">Agricultural Residue Burning </t>
  </si>
  <si>
    <t>Do not burn residue</t>
  </si>
  <si>
    <t xml:space="preserve">Crop residue burning is a net source of CH4, N2O, CO, and NOx, which are released during combustion. </t>
  </si>
  <si>
    <t xml:space="preserve">Field burning of crop residues is not considered a net source of CO2 emissions because the C released to the atmosphere as CO2 during burning is reabsorbed during the next growing season by the crop. </t>
  </si>
  <si>
    <t>Cropland Remaining Cropland</t>
  </si>
  <si>
    <t>Land Converted to Cropland</t>
  </si>
  <si>
    <t>Grassland Remaining Grassland</t>
  </si>
  <si>
    <t>Land Converted to Grassland</t>
  </si>
  <si>
    <t>Wetlands</t>
  </si>
  <si>
    <r>
      <t xml:space="preserve">Land Use Change </t>
    </r>
    <r>
      <rPr>
        <sz val="11"/>
        <color theme="1"/>
        <rFont val="Calibri"/>
        <family val="2"/>
        <scheme val="minor"/>
      </rPr>
      <t>(greenhouse gas flux/net emissions)</t>
    </r>
  </si>
  <si>
    <t>Forest Land Remaining Forest Land</t>
  </si>
  <si>
    <t>Settlements Remaining Settlements</t>
  </si>
  <si>
    <t>Land Converted to Forest Land</t>
  </si>
  <si>
    <t>Wetlands Remaining Wetlands</t>
  </si>
  <si>
    <t>Land Converted to Wetlands</t>
  </si>
  <si>
    <t>Land Converted to Settlements</t>
  </si>
  <si>
    <t>Forest Land</t>
  </si>
  <si>
    <t>Cropland</t>
  </si>
  <si>
    <t>Grassland</t>
  </si>
  <si>
    <t>Settlements</t>
  </si>
  <si>
    <r>
      <t>Cropland</t>
    </r>
    <r>
      <rPr>
        <sz val="10"/>
        <color rgb="FF000000"/>
        <rFont val="Calibri"/>
        <family val="2"/>
        <scheme val="minor"/>
      </rPr>
      <t>: A land-use category that includes areas used for the production of adapted crops for harvest; this category includes both cultivated and non-cultivated lands. Cultivated crops include row crops or close-grown crops and also pasture in rotation with cultivated crops. Non-cultivated cropland includes continuous hay, perennial crops (e.g., orchards) and horticultural cropland. Cropland also includes land with agroforestry, such as alley cropping and windbreaks,</t>
    </r>
    <r>
      <rPr>
        <sz val="8"/>
        <color rgb="FF000000"/>
        <rFont val="Calibri"/>
        <family val="2"/>
        <scheme val="minor"/>
      </rPr>
      <t xml:space="preserve"> </t>
    </r>
    <r>
      <rPr>
        <sz val="10"/>
        <color rgb="FF000000"/>
        <rFont val="Calibri"/>
        <family val="2"/>
        <scheme val="minor"/>
      </rPr>
      <t>if the dominant use is crop production, assuming the stand or woodlot does not meet the criteria for Forest Land. Lands in temporary fallow or enrolled in conservation reserve programs (i.e., set-asides</t>
    </r>
    <r>
      <rPr>
        <sz val="8"/>
        <color rgb="FF000000"/>
        <rFont val="Calibri"/>
        <family val="2"/>
        <scheme val="minor"/>
      </rPr>
      <t>18</t>
    </r>
    <r>
      <rPr>
        <sz val="10"/>
        <color rgb="FF000000"/>
        <rFont val="Calibri"/>
        <family val="2"/>
        <scheme val="minor"/>
      </rPr>
      <t>) are also classified as Cropland, as long as these areas do not meet the Forest Land criteria.</t>
    </r>
  </si>
  <si>
    <r>
      <t>Grassland</t>
    </r>
    <r>
      <rPr>
        <sz val="10"/>
        <color rgb="FF000000"/>
        <rFont val="Calibri"/>
        <family val="2"/>
        <scheme val="minor"/>
      </rPr>
      <t>: A land-use category on which the plant cover is composed principally of grasses, grass-like plants (i.e., sedges and rushes), forbs, or shrubs suitable for grazing and browsing, and includes both pastures and native rangelands. This includes areas where practices such as clearing, burning, chaining, and/or chemicals are applied to maintain the grass vegetation. Land is also categorized as Grassland if there have been three or fewer years of continuous hay production.</t>
    </r>
    <r>
      <rPr>
        <sz val="8"/>
        <color rgb="FF000000"/>
        <rFont val="Calibri"/>
        <family val="2"/>
        <scheme val="minor"/>
      </rPr>
      <t xml:space="preserve"> </t>
    </r>
    <r>
      <rPr>
        <sz val="10"/>
        <color rgb="FF000000"/>
        <rFont val="Calibri"/>
        <family val="2"/>
        <scheme val="minor"/>
      </rPr>
      <t>Savannas, deserts, and tundra are considered Grassland.</t>
    </r>
    <r>
      <rPr>
        <sz val="8"/>
        <color rgb="FF000000"/>
        <rFont val="Calibri"/>
        <family val="2"/>
        <scheme val="minor"/>
      </rPr>
      <t xml:space="preserve"> </t>
    </r>
    <r>
      <rPr>
        <sz val="10"/>
        <color rgb="FF000000"/>
        <rFont val="Calibri"/>
        <family val="2"/>
        <scheme val="minor"/>
      </rPr>
      <t xml:space="preserve">Drained wetlands are considered Grassland if the dominant vegetation meets the plant cover criteria for Grassland. </t>
    </r>
  </si>
  <si>
    <r>
      <t>Land Converted to Cropland</t>
    </r>
    <r>
      <rPr>
        <i/>
        <sz val="10"/>
        <color theme="1"/>
        <rFont val="Calibri"/>
        <family val="2"/>
        <scheme val="minor"/>
      </rPr>
      <t xml:space="preserve"> </t>
    </r>
    <r>
      <rPr>
        <sz val="10"/>
        <color theme="1"/>
        <rFont val="Calibri"/>
        <family val="2"/>
        <scheme val="minor"/>
      </rPr>
      <t xml:space="preserve">includes all cropland in an inventory year that had been in another land use(s) during the previous 20 years (USDA-NRCS 2018), and used to produce food or fiber, or forage that is harvested and used as feed (e.g., hay and silage). For example, grassland or forest land converted to cropland during the past 20 years would be reported in this category. </t>
    </r>
  </si>
  <si>
    <r>
      <t>Forest Land</t>
    </r>
    <r>
      <rPr>
        <b/>
        <sz val="10"/>
        <color rgb="FF000000"/>
        <rFont val="Calibri"/>
        <family val="2"/>
        <scheme val="minor"/>
      </rPr>
      <t>:</t>
    </r>
    <r>
      <rPr>
        <sz val="10"/>
        <color rgb="FF000000"/>
        <rFont val="Calibri"/>
        <family val="2"/>
        <scheme val="minor"/>
      </rPr>
      <t xml:space="preserve"> A land-use category that includes areas at least 120 feet (36.6 meters) wide and at least one acre (0.4 hectare) in size with at least 10 percent cover (or equivalent stocking) by live trees including land that formerly had such tree cover and that will be naturally or artificially regenerated. Trees are woody plants having a more or less erect perennial stem(s) capable of achieving at least 3 inches (7.6 cm) in diameter at breast height, or 5 inches (12.7 cm) diameter at root collar, and a height of 16.4 feet (5 m) at maturity in situ. </t>
    </r>
  </si>
  <si>
    <t>Landuse Change</t>
  </si>
  <si>
    <t>Note: EPA National Inventory or IPCC Guidelines explains the six landuse categories and corresponding changes:</t>
  </si>
  <si>
    <t>Landuse</t>
  </si>
  <si>
    <r>
      <t xml:space="preserve">Note: EPA National Inventory or IPCC Guidelines explains the six landuse categories and corresponding changes: (see </t>
    </r>
    <r>
      <rPr>
        <b/>
        <sz val="11"/>
        <color theme="5" tint="-0.249977111117893"/>
        <rFont val="Calibri"/>
        <family val="2"/>
        <scheme val="minor"/>
      </rPr>
      <t>Definitions</t>
    </r>
    <r>
      <rPr>
        <sz val="11"/>
        <color theme="5" tint="-0.249977111117893"/>
        <rFont val="Calibri"/>
        <family val="2"/>
        <scheme val="minor"/>
      </rPr>
      <t xml:space="preserve"> Tab for details)</t>
    </r>
  </si>
  <si>
    <t>Description</t>
  </si>
  <si>
    <t>Consumption-Based Emissions?</t>
  </si>
  <si>
    <t>Synthetic N Fertilizer</t>
  </si>
  <si>
    <t>CH4, CO2</t>
  </si>
  <si>
    <t>Emissions from creation of synthetic N fertilizer</t>
  </si>
  <si>
    <t>Switch to organic fertilizers (manure/compost)</t>
  </si>
  <si>
    <t>Reduce deforestration…</t>
  </si>
  <si>
    <r>
      <t xml:space="preserve">Land Use </t>
    </r>
    <r>
      <rPr>
        <sz val="11"/>
        <color theme="1"/>
        <rFont val="Calibri"/>
        <family val="2"/>
        <scheme val="minor"/>
      </rPr>
      <t>(greenhouse gas flux/net emissions)</t>
    </r>
  </si>
  <si>
    <r>
      <t xml:space="preserve">*Need to </t>
    </r>
    <r>
      <rPr>
        <u/>
        <sz val="11"/>
        <color theme="5" tint="-0.249977111117893"/>
        <rFont val="Calibri"/>
        <family val="2"/>
        <scheme val="minor"/>
      </rPr>
      <t>not double count</t>
    </r>
    <r>
      <rPr>
        <sz val="11"/>
        <color theme="5" tint="-0.249977111117893"/>
        <rFont val="Calibri"/>
        <family val="2"/>
        <scheme val="minor"/>
      </rPr>
      <t xml:space="preserve"> - EPA/IPCC gives credit to converted landuse (e.g. cropland), not to original landuse (e.g. forest)? (see below)</t>
    </r>
  </si>
  <si>
    <t>Plants sequester carbon, but maybe short-term… need to not harvest, incorporate into soil, and reduce tillage to retain carbon storage.</t>
  </si>
  <si>
    <r>
      <rPr>
        <b/>
        <sz val="11"/>
        <color theme="5" tint="-0.249977111117893"/>
        <rFont val="Calibri"/>
        <family val="2"/>
        <scheme val="minor"/>
      </rPr>
      <t>*Applies to cropland and grazing land</t>
    </r>
    <r>
      <rPr>
        <sz val="11"/>
        <color theme="5" tint="-0.249977111117893"/>
        <rFont val="Calibri"/>
        <family val="2"/>
        <scheme val="minor"/>
      </rPr>
      <t xml:space="preserve"> - </t>
    </r>
    <r>
      <rPr>
        <u/>
        <sz val="11"/>
        <color theme="5" tint="-0.249977111117893"/>
        <rFont val="Calibri"/>
        <family val="2"/>
        <scheme val="minor"/>
      </rPr>
      <t>not forest land</t>
    </r>
    <r>
      <rPr>
        <sz val="11"/>
        <color theme="5" tint="-0.249977111117893"/>
        <rFont val="Calibri"/>
        <family val="2"/>
        <scheme val="minor"/>
      </rPr>
      <t xml:space="preserve"> (Task 5B) (defind by IPCC as areas with at least 120 feet wide and at least one acre in size with at least 10% cover (or equivalent stocking) by live trees).</t>
    </r>
  </si>
  <si>
    <r>
      <t xml:space="preserve">Herbaceous Cover </t>
    </r>
    <r>
      <rPr>
        <sz val="11"/>
        <color theme="1"/>
        <rFont val="Calibri"/>
        <family val="2"/>
        <scheme val="minor"/>
      </rPr>
      <t>(permanent vegetation)</t>
    </r>
  </si>
  <si>
    <t>Plants sequester carbon and store in biomass.</t>
  </si>
  <si>
    <t>Trees sequester carbon and store in biomass (longer-term).</t>
  </si>
  <si>
    <t>?</t>
  </si>
  <si>
    <r>
      <t xml:space="preserve">Direct and indirect N2O emissions from dung and urine spread onto fields either directly as daily spread or after it is removed from manure management systems (i.e., lagoon, pit, etc.) and from livestock dung and urine deposited on pasture, range, or paddock lands are accounted for in the </t>
    </r>
    <r>
      <rPr>
        <b/>
        <sz val="11"/>
        <rFont val="Calibri"/>
        <family val="2"/>
        <scheme val="minor"/>
      </rPr>
      <t>Agricultural Soil Management</t>
    </r>
    <r>
      <rPr>
        <sz val="11"/>
        <rFont val="Calibri"/>
        <family val="2"/>
        <scheme val="minor"/>
      </rPr>
      <t xml:space="preserve"> source category.</t>
    </r>
  </si>
  <si>
    <t xml:space="preserve">CO2 emissions from livestock are not estimated because annual net CO2 emissions are assumed to be zero – the CO2 photosynthesized by plants is returned to the atmosphere as respired CO2 (IPCC 2006). </t>
  </si>
  <si>
    <t>*Gets complicated because residues help build organic matter…</t>
  </si>
  <si>
    <r>
      <t xml:space="preserve">Accounts for acreage of histosols </t>
    </r>
    <r>
      <rPr>
        <u/>
        <sz val="11"/>
        <rFont val="Calibri"/>
        <family val="2"/>
        <scheme val="minor"/>
      </rPr>
      <t>drained and then cultivated</t>
    </r>
    <r>
      <rPr>
        <sz val="11"/>
        <rFont val="Calibri"/>
        <family val="2"/>
        <scheme val="minor"/>
      </rPr>
      <t xml:space="preserve">. Histosols or </t>
    </r>
    <r>
      <rPr>
        <i/>
        <sz val="11"/>
        <rFont val="Calibri"/>
        <family val="2"/>
        <scheme val="minor"/>
      </rPr>
      <t>organic</t>
    </r>
    <r>
      <rPr>
        <sz val="11"/>
        <rFont val="Calibri"/>
        <family val="2"/>
        <scheme val="minor"/>
      </rPr>
      <t xml:space="preserve"> soils are defined as containing 12-20% organic carbon by weight (21-34% organic matter), compared to </t>
    </r>
    <r>
      <rPr>
        <i/>
        <sz val="11"/>
        <rFont val="Calibri"/>
        <family val="2"/>
        <scheme val="minor"/>
      </rPr>
      <t>mineral</t>
    </r>
    <r>
      <rPr>
        <sz val="11"/>
        <rFont val="Calibri"/>
        <family val="2"/>
        <scheme val="minor"/>
      </rPr>
      <t xml:space="preserve"> soils which are 1-6% organic carbon by weight (1.7-10.3% organic matter). Histosols exist in Vermont and include wetlands. Default emission factor is 8 kg N20-N/ha/yr of histosols cultivated in temperate climate.</t>
    </r>
  </si>
  <si>
    <t>*Should get credit since urban trees do…</t>
  </si>
  <si>
    <t>Bucket</t>
  </si>
  <si>
    <t>Practice</t>
  </si>
  <si>
    <t>Improve Water Quality</t>
  </si>
  <si>
    <t>Sequester Carbon</t>
  </si>
  <si>
    <t>Mitigate Flooding</t>
  </si>
  <si>
    <t>Improve Soil Health</t>
  </si>
  <si>
    <t>Sustain Biodiversity</t>
  </si>
  <si>
    <t>Other/ Comments</t>
  </si>
  <si>
    <t>Farmstead Management</t>
  </si>
  <si>
    <t>Conservation Crop Rotation</t>
  </si>
  <si>
    <t>Fairness to Living Organisms</t>
  </si>
  <si>
    <t>Support Natural Environment</t>
  </si>
  <si>
    <t>Enteric Fermentation</t>
  </si>
  <si>
    <t>Manure Management</t>
  </si>
  <si>
    <t>Reduce Energy Consumption</t>
  </si>
  <si>
    <t>Reduce Waste Produced</t>
  </si>
  <si>
    <t>Ecosystem Services / Co-Benefits</t>
  </si>
  <si>
    <t>Sustainability / Equity</t>
  </si>
  <si>
    <t>Inventory Emission Source</t>
  </si>
  <si>
    <t>Terrestrial Habitat</t>
  </si>
  <si>
    <t>Nutrients Transported to Surface Water</t>
  </si>
  <si>
    <t>Ponding and Flooding</t>
  </si>
  <si>
    <t>Organic Matter Depletion</t>
  </si>
  <si>
    <t>Soil Organism Habitat Loss or Degradation</t>
  </si>
  <si>
    <t>Aquatic Habitat</t>
  </si>
  <si>
    <t>Capture/Process Emissions</t>
  </si>
  <si>
    <t>Roofs and Covers</t>
  </si>
  <si>
    <t>Manure Separation</t>
  </si>
  <si>
    <t>Composting Drum</t>
  </si>
  <si>
    <t>Increase Woody Vegetation</t>
  </si>
  <si>
    <t>Increase Herbaceous Vegetation</t>
  </si>
  <si>
    <t>Solid vs Liquid Storage</t>
  </si>
  <si>
    <t>Increase Quality/Digestability</t>
  </si>
  <si>
    <t>Increase Grazing (grass vs corn)</t>
  </si>
  <si>
    <t>Feed Amendments (e.g. seaweed)</t>
  </si>
  <si>
    <t>Conservation/Reduced Tillage</t>
  </si>
  <si>
    <r>
      <t xml:space="preserve">Reduce Tillage </t>
    </r>
    <r>
      <rPr>
        <sz val="11"/>
        <color theme="1"/>
        <rFont val="Calibri"/>
        <family val="2"/>
        <scheme val="minor"/>
      </rPr>
      <t>(reduce breakdown of organic matter, reduce erosion/runoff)</t>
    </r>
  </si>
  <si>
    <t>Reduce amount applied</t>
  </si>
  <si>
    <t>Reduce runoff (timing, placement)</t>
  </si>
  <si>
    <t>Switch from synthetic to organic nutrients (manure)</t>
  </si>
  <si>
    <t>Switch from synthetic to organic nutrients (compost)</t>
  </si>
  <si>
    <t>Carbon Amendments (wood ash, biochar)</t>
  </si>
  <si>
    <t>Liming</t>
  </si>
  <si>
    <t>No-Till Pasture and Hayland Renovation</t>
  </si>
  <si>
    <r>
      <t xml:space="preserve">Improve Pasture Condition </t>
    </r>
    <r>
      <rPr>
        <sz val="11"/>
        <color theme="1"/>
        <rFont val="Calibri"/>
        <family val="2"/>
        <scheme val="minor"/>
      </rPr>
      <t>(increase cover/organic matter, reduce erosion/runoff)</t>
    </r>
  </si>
  <si>
    <t>Prescribed/Rotational Grazing</t>
  </si>
  <si>
    <t>Range Planting</t>
  </si>
  <si>
    <r>
      <t xml:space="preserve">Land/Water/Habitat Management </t>
    </r>
    <r>
      <rPr>
        <sz val="11"/>
        <color theme="1"/>
        <rFont val="Calibri"/>
        <family val="2"/>
        <scheme val="minor"/>
      </rPr>
      <t>(edge of field spaces/buffers)</t>
    </r>
  </si>
  <si>
    <t>Water Management</t>
  </si>
  <si>
    <t>Reduce Deforestation</t>
  </si>
  <si>
    <t>Remain Agriculture (vs developed)</t>
  </si>
  <si>
    <t>Conservation Easement (retire development rights)</t>
  </si>
  <si>
    <t>Forage &amp; Biomass Planting (seed down)</t>
  </si>
  <si>
    <t>Histosols</t>
  </si>
  <si>
    <t>Wetland Restoration/Preservation</t>
  </si>
  <si>
    <t>Sequestration</t>
  </si>
  <si>
    <r>
      <t xml:space="preserve">Increase Vegetative Cover </t>
    </r>
    <r>
      <rPr>
        <sz val="11"/>
        <color theme="1"/>
        <rFont val="Calibri"/>
        <family val="2"/>
        <scheme val="minor"/>
      </rPr>
      <t>(plants sequester carbon, increase soil organic matter, reduce erosion/runoff)</t>
    </r>
  </si>
  <si>
    <t>Animal &amp; Runoff Emissions (manure applied to fields or pasture)</t>
  </si>
  <si>
    <t>Plant Fertilizers (synthetic and non-manure organic fertilizer)</t>
  </si>
  <si>
    <t>Energy Efficiency - energy sector?</t>
  </si>
  <si>
    <t>Windbreak-Shelterbelt Establishment (ft)</t>
  </si>
  <si>
    <t>Alley Cropping</t>
  </si>
  <si>
    <t xml:space="preserve">Energy Efficient Building Envelope </t>
  </si>
  <si>
    <t>Air Filtration and Scrubbing</t>
  </si>
  <si>
    <t>Combustion System Improvement</t>
  </si>
  <si>
    <t>Farmstead Energy Improvement</t>
  </si>
  <si>
    <t>Forest Stand Improvement</t>
  </si>
  <si>
    <t>Grazing Land Mechanical Treatment</t>
  </si>
  <si>
    <t>Herbaceous Wind Barriers (ft)</t>
  </si>
  <si>
    <t>Multi-Story Cropping</t>
  </si>
  <si>
    <t>Amendments for Treatment of Agricultural Waste (au)</t>
  </si>
  <si>
    <t>Composting Facility</t>
  </si>
  <si>
    <t>Constructed Wetland</t>
  </si>
  <si>
    <t>Contour Orchard and Other Perennial Crops</t>
  </si>
  <si>
    <t>Livestock Exclusion (Fence)</t>
  </si>
  <si>
    <t>Field Operations Emissions Reduction</t>
  </si>
  <si>
    <t>Hedgerow Planting (ft)</t>
  </si>
  <si>
    <t>Herbaceous Weed Treatment (ac)</t>
  </si>
  <si>
    <t>Irrigation System, Microirrigation</t>
  </si>
  <si>
    <t>Irrigation System, Surface and Subsurface</t>
  </si>
  <si>
    <t>Irrigation Water Management</t>
  </si>
  <si>
    <t>Sprinkler System</t>
  </si>
  <si>
    <t>Streambank and Shoreline Protection (ft)</t>
  </si>
  <si>
    <t>Stream Habitat Improvement and Management (ac)</t>
  </si>
  <si>
    <t>Vegetative Barrier (ft)</t>
  </si>
  <si>
    <t>Waste Separation Facility</t>
  </si>
  <si>
    <t>Waste Treatment</t>
  </si>
  <si>
    <t>Windbreak-Shelterbelt Renovation (ft)</t>
  </si>
  <si>
    <t>Wetland Creation</t>
  </si>
  <si>
    <t>Wetland Enhancement</t>
  </si>
  <si>
    <t>Wetland Restoration</t>
  </si>
  <si>
    <t>Wetland Wildlife Habitat Management</t>
  </si>
  <si>
    <t>Upland Wildlife Habitat Management</t>
  </si>
  <si>
    <t>Woody Residue Treatment</t>
  </si>
  <si>
    <t>Wildlife Habitat Planting (ac)</t>
  </si>
  <si>
    <t>Stripcropping</t>
  </si>
  <si>
    <t>Saturated Buffer (ft)</t>
  </si>
  <si>
    <t>Roof Runoff Structure</t>
  </si>
  <si>
    <t>Energy Efficent Lighting System</t>
  </si>
  <si>
    <t>Orchards/Vineyards (woody vegetation)?</t>
  </si>
  <si>
    <t>Drainage Water Management (ac)</t>
  </si>
  <si>
    <t>Deep Tillage</t>
  </si>
  <si>
    <t>Denitrifying Bioreactor</t>
  </si>
  <si>
    <t>Land Clearing</t>
  </si>
  <si>
    <t>Waste Recycling</t>
  </si>
  <si>
    <t>Waste Storage Facility</t>
  </si>
  <si>
    <t>Waste Treatment Lagoon</t>
  </si>
  <si>
    <t>Water/Nutrient Cycling…?</t>
  </si>
  <si>
    <t>Amending Soil Properties with Gypsum Products</t>
  </si>
  <si>
    <t>912VTAg</t>
  </si>
  <si>
    <t>913VTAg</t>
  </si>
  <si>
    <t>900VTAg</t>
  </si>
  <si>
    <t>901VTAg</t>
  </si>
  <si>
    <t>Phosphorus Removal System</t>
  </si>
  <si>
    <t>Waste Storage Facility Closure</t>
  </si>
  <si>
    <t>Short Term Storage of Animal Waste and Byproducts</t>
  </si>
  <si>
    <t>Vegetated Treatment Area</t>
  </si>
  <si>
    <t>Critical Area Planting</t>
  </si>
  <si>
    <r>
      <t xml:space="preserve">Nutrient Management </t>
    </r>
    <r>
      <rPr>
        <sz val="11"/>
        <color theme="1"/>
        <rFont val="Calibri"/>
        <family val="2"/>
        <scheme val="minor"/>
      </rPr>
      <t>(reduce sources of emissions, reduce runoff, leaching and volatilization)</t>
    </r>
  </si>
  <si>
    <r>
      <t xml:space="preserve">Cropping Management </t>
    </r>
    <r>
      <rPr>
        <sz val="11"/>
        <color theme="1"/>
        <rFont val="Calibri"/>
        <family val="2"/>
        <scheme val="minor"/>
      </rPr>
      <t>(increase vegetative cover, soil organic matter; reduce erosion, runoff, leaching, volatization)</t>
    </r>
  </si>
  <si>
    <t>Forage Harvest Management</t>
  </si>
  <si>
    <t>RANKING CATEGORY</t>
  </si>
  <si>
    <t>Soil</t>
  </si>
  <si>
    <t>Water</t>
  </si>
  <si>
    <t>Air</t>
  </si>
  <si>
    <t>Plants</t>
  </si>
  <si>
    <t>Habitat</t>
  </si>
  <si>
    <t>Energy</t>
  </si>
  <si>
    <t>&lt;&lt; Max</t>
  </si>
  <si>
    <t>PRACTICE CATEGORY</t>
  </si>
  <si>
    <t>Practice Code</t>
  </si>
  <si>
    <t>Sheet and rill erosion</t>
  </si>
  <si>
    <t>Wind erosion</t>
  </si>
  <si>
    <t>Ephemeral gully erosion</t>
  </si>
  <si>
    <t>Classic gully erosion</t>
  </si>
  <si>
    <t>Bank erosion from streams, shorelines or water conveyance channels</t>
  </si>
  <si>
    <t xml:space="preserve">Subsidence </t>
  </si>
  <si>
    <t xml:space="preserve">Compaction </t>
  </si>
  <si>
    <t>Organic matter depletion</t>
  </si>
  <si>
    <t>Concentration of salts or other chemicals</t>
  </si>
  <si>
    <t>Soil organism habitat loss or degradation</t>
  </si>
  <si>
    <t>Aggregate instability</t>
  </si>
  <si>
    <t xml:space="preserve">Ponding and flooding </t>
  </si>
  <si>
    <t xml:space="preserve">Seasonal high water table </t>
  </si>
  <si>
    <t>Seeps</t>
  </si>
  <si>
    <t>Drifted Snow</t>
  </si>
  <si>
    <t>Surface water depletion</t>
  </si>
  <si>
    <t>Groundwater depletion</t>
  </si>
  <si>
    <t xml:space="preserve">Naturally available moisture use </t>
  </si>
  <si>
    <t>Inefficient irrigation water use</t>
  </si>
  <si>
    <t xml:space="preserve">Nutrients transported to surface water </t>
  </si>
  <si>
    <t xml:space="preserve">Nutrients transported to groundwater </t>
  </si>
  <si>
    <t>Pesticides transported to surface water</t>
  </si>
  <si>
    <t>Pesticides transported to groundwater</t>
  </si>
  <si>
    <t xml:space="preserve">Pathogens and chemicals from manure, biosolids or compost applications tranported to surface water </t>
  </si>
  <si>
    <t xml:space="preserve">Pathogens and chemicals from manure, biosolids or compost applications tranported to groundwater </t>
  </si>
  <si>
    <t>Salts transported to surface water</t>
  </si>
  <si>
    <t>Salts transported to groundwater</t>
  </si>
  <si>
    <t>Petroleum, heavy metals and other pollutants transported to surface water</t>
  </si>
  <si>
    <t>Petroleum, heavy metals and other pollutants transported to groundwater</t>
  </si>
  <si>
    <t>Sediment tansported to surface water</t>
  </si>
  <si>
    <t>Elevated water temperature</t>
  </si>
  <si>
    <t>Emissions of particulate matter (PM) and PM precursors</t>
  </si>
  <si>
    <t xml:space="preserve">Emissions of greenhouse gasses - GHGs </t>
  </si>
  <si>
    <t>Emissions of ozone precursors</t>
  </si>
  <si>
    <t>Objectionable odors</t>
  </si>
  <si>
    <t>Emissions of airborne reactive nitrogen</t>
  </si>
  <si>
    <t>Plant productivity and health</t>
  </si>
  <si>
    <t>Plant structure and composition</t>
  </si>
  <si>
    <t xml:space="preserve">Plant pest pressure </t>
  </si>
  <si>
    <t>Wildfire hazard from biomass accumulation</t>
  </si>
  <si>
    <t>Terrestrial habitat for wildlife and invertebrates</t>
  </si>
  <si>
    <t>Aquatic habitat for fish and other organisms</t>
  </si>
  <si>
    <t>Feed and forage imbalance</t>
  </si>
  <si>
    <t>Inadequate livestock shelter</t>
  </si>
  <si>
    <t>Inadequate livestock water quantity, quality and distribution</t>
  </si>
  <si>
    <t>Energy efficiency of equipment and facilities</t>
  </si>
  <si>
    <t>Energy efficiency of farming/ranching practices and field operations</t>
  </si>
  <si>
    <t>TOTAL</t>
  </si>
  <si>
    <t>SOIL</t>
  </si>
  <si>
    <t>WATER</t>
  </si>
  <si>
    <t>AIR</t>
  </si>
  <si>
    <t>PLANTS</t>
  </si>
  <si>
    <t>HABITAT</t>
  </si>
  <si>
    <t>ENERGY</t>
  </si>
  <si>
    <t>Farmstead</t>
  </si>
  <si>
    <t>Anaerobic Digester (no)</t>
  </si>
  <si>
    <t>Field</t>
  </si>
  <si>
    <t>Conservation Cover (ac)</t>
  </si>
  <si>
    <t>Cover Crop (ac)</t>
  </si>
  <si>
    <t>Feed Management (au)</t>
  </si>
  <si>
    <t>Forage and Biomass Planting (ac)</t>
  </si>
  <si>
    <t>Nutrient Management (ac)</t>
  </si>
  <si>
    <t>Residue and Tillage Management, No Till (ac)</t>
  </si>
  <si>
    <t>Roofs and Covers (no)</t>
  </si>
  <si>
    <t>Buffer</t>
  </si>
  <si>
    <t>Tree-Shrub Establishment (ac)</t>
  </si>
  <si>
    <t>Residue and Tillage Management, Reduced Till (ac)</t>
  </si>
  <si>
    <t>Riparian Forest Buffer (ac)</t>
  </si>
  <si>
    <t>Air Filtration and Scrubbing (no)</t>
  </si>
  <si>
    <t>Alley Cropping (ac)</t>
  </si>
  <si>
    <t>Combustion System Improvement (no)</t>
  </si>
  <si>
    <t>Farmstead Energy Improvement (no)</t>
  </si>
  <si>
    <t>Field Border (ac)</t>
  </si>
  <si>
    <t>Forest</t>
  </si>
  <si>
    <t>Forest Stand Improvement (ac)</t>
  </si>
  <si>
    <t>Pasture</t>
  </si>
  <si>
    <t>Grazing Land Mechanical Treatment (ac)</t>
  </si>
  <si>
    <t>Multi-Story Cropping (ac)</t>
  </si>
  <si>
    <t>Prescribed Burning (ac)</t>
  </si>
  <si>
    <t>Prescribed Grazing (ac)</t>
  </si>
  <si>
    <t>Pumping Plant (no)</t>
  </si>
  <si>
    <t>Range Planting (ac)</t>
  </si>
  <si>
    <t>Recreation Area Improvement (ac)</t>
  </si>
  <si>
    <t>Riparian Herbaceous Cover (ac)</t>
  </si>
  <si>
    <t>Silvopasture (ac)</t>
  </si>
  <si>
    <t>Upland Wildlife Habitat Management (ac)</t>
  </si>
  <si>
    <t>Woody Residue Treatment (ac)</t>
  </si>
  <si>
    <t>Access Control (ac)</t>
  </si>
  <si>
    <t>Animal Mortality Facility (no)</t>
  </si>
  <si>
    <t>Brush Management (ac)</t>
  </si>
  <si>
    <t>Composting Facility (no)</t>
  </si>
  <si>
    <t>Conservation Crop Rotation (ac)</t>
  </si>
  <si>
    <t>Wetland</t>
  </si>
  <si>
    <t>Constructed Wetland (ac)</t>
  </si>
  <si>
    <t>Contour Buffer Strips (ac)</t>
  </si>
  <si>
    <t>Contour Orchard and Other Perennial Crops (ac)</t>
  </si>
  <si>
    <t>Critical Area Planting (ac)</t>
  </si>
  <si>
    <t>Cross Wind Trap Strips</t>
  </si>
  <si>
    <t>589C</t>
  </si>
  <si>
    <t>Emergency Animal Mortality Management (no)</t>
  </si>
  <si>
    <t>Fence (ft)</t>
  </si>
  <si>
    <t>Field Operations Emissions Reduction (ac)</t>
  </si>
  <si>
    <t>Filter Strip (ac)</t>
  </si>
  <si>
    <t>Firebreak (ft)</t>
  </si>
  <si>
    <t>Fuel Break (ac)</t>
  </si>
  <si>
    <t>Grassed Waterway (ac)</t>
  </si>
  <si>
    <t>Irrigation System, Microirrigation (ac)</t>
  </si>
  <si>
    <t>Irrigation System, Surface and Subsurface (ac)</t>
  </si>
  <si>
    <t>Irrigation Water Management (ac)</t>
  </si>
  <si>
    <t>Land Reclamation, Abandoned Mined Land (ac)</t>
  </si>
  <si>
    <t>Land Reclamation, Currently Mined Land (ac)</t>
  </si>
  <si>
    <t>Mine Shaft and Adit Closing (no)</t>
  </si>
  <si>
    <t>Restoration of Rare or Declining Natural Communities (ac)</t>
  </si>
  <si>
    <t>Road-Trail-Landing Closure and Treatment (ft)</t>
  </si>
  <si>
    <t>Rock Wall Terrace (ft)</t>
  </si>
  <si>
    <t>Salinity and Sodic Soil Management (ac)</t>
  </si>
  <si>
    <t>Sprinkler System (ac)</t>
  </si>
  <si>
    <t>Vegetated Treatment Area (ac)</t>
  </si>
  <si>
    <t>Waste Facility Closure (no)</t>
  </si>
  <si>
    <t>Waste Separation Facility (no)</t>
  </si>
  <si>
    <t>Waste Treatment (no)</t>
  </si>
  <si>
    <t>Wetland Creation (ac)</t>
  </si>
  <si>
    <t>Wetland Enhancement (ac)</t>
  </si>
  <si>
    <t>Wetland Restoration (ac)</t>
  </si>
  <si>
    <t>Wetland Wildlife Habitat Management (ac)</t>
  </si>
  <si>
    <t>Access Road (ft)</t>
  </si>
  <si>
    <t>Agrichemical Handling Facility (no)</t>
  </si>
  <si>
    <t>Amending Soil Properties with Gypsum Products (ac)</t>
  </si>
  <si>
    <t>Anionic Polyacrylamide (PAM) Application (ac)</t>
  </si>
  <si>
    <t>Aquaculture Pond (ac)</t>
  </si>
  <si>
    <t>Aquatic Organism Passage (mi)</t>
  </si>
  <si>
    <t>Bivalve Aquaculture Gear and Biofouling Control (ac)</t>
  </si>
  <si>
    <t>Channel Bed Stabilization (ft)</t>
  </si>
  <si>
    <t>Clearing and Snagging (ft)</t>
  </si>
  <si>
    <t>Contour Farming  (ac)</t>
  </si>
  <si>
    <t>Controlled Traffic Farming (ac)</t>
  </si>
  <si>
    <t>Cross Wind Ridges</t>
  </si>
  <si>
    <t>Dam (no)</t>
  </si>
  <si>
    <t>Dam, Diversion (no)</t>
  </si>
  <si>
    <t>Dike (ft)</t>
  </si>
  <si>
    <t>Diversion (ft)</t>
  </si>
  <si>
    <t>Dry Hydrant (no)</t>
  </si>
  <si>
    <t>Dust Control from Animal Activity on Open Lot Surfaces (ac)</t>
  </si>
  <si>
    <t>Dust Control on Unpaved Roads and Surfaces (sf)</t>
  </si>
  <si>
    <t>Early Successional Habitat Development-Mgt (ac)</t>
  </si>
  <si>
    <t>Fish Raceway or Tank (no)</t>
  </si>
  <si>
    <t>Fishpond Management (ac)</t>
  </si>
  <si>
    <t>Forage Harvest Management (ac)</t>
  </si>
  <si>
    <t>Forest Trails and Landings (ac)</t>
  </si>
  <si>
    <t>Grade Stabilization Structure (no)</t>
  </si>
  <si>
    <t>Groundwater Testing (no)</t>
  </si>
  <si>
    <t>Heavy Use Area Protection (sf)</t>
  </si>
  <si>
    <t>High Tunnel System (sf)</t>
  </si>
  <si>
    <t>Hillside Ditch (ft)</t>
  </si>
  <si>
    <t>Irrigation Canal or Lateral (ft)</t>
  </si>
  <si>
    <t>Irrigation Ditch Lining (ft)</t>
  </si>
  <si>
    <t>Irrigation Field Ditch (ft)</t>
  </si>
  <si>
    <t>Irrigation Land Leveling (ac)</t>
  </si>
  <si>
    <t>Irrigation Pipeline (ft)</t>
  </si>
  <si>
    <t>Irrigation Reservoir (no)</t>
  </si>
  <si>
    <t>Irrigation and Drainage Tailwater Recovery (no)</t>
  </si>
  <si>
    <t>Karst Sinkhole Treatment (no)</t>
  </si>
  <si>
    <t>Land Reclamation, Landslide Treatment (ac)</t>
  </si>
  <si>
    <t>Land Reclamation, Toxic Discharge Control (no)</t>
  </si>
  <si>
    <t>Lined Waterway or Outlet (ft)</t>
  </si>
  <si>
    <t>Livestock Pipeline (ft)</t>
  </si>
  <si>
    <t>Livestock Shelter Structure</t>
  </si>
  <si>
    <t>Monitoring Well (no)</t>
  </si>
  <si>
    <t>Mulching (ac)</t>
  </si>
  <si>
    <t>Obstruction Removal (no)</t>
  </si>
  <si>
    <t>On-Farm Secondary Containment Facility</t>
  </si>
  <si>
    <t>Open Channel (ft)</t>
  </si>
  <si>
    <t>Pest Management Conservation System (ac)</t>
  </si>
  <si>
    <t>Pond (no)</t>
  </si>
  <si>
    <t>Pond Sealing or Lining, Concrete (sf)</t>
  </si>
  <si>
    <t>Pond Sealing or Lining, Compacted Soil Treatment (sf)</t>
  </si>
  <si>
    <t>Pond Sealing or Lining, Flexible Membrane</t>
  </si>
  <si>
    <t>521A</t>
  </si>
  <si>
    <t>Roof Runoff Structure (no)</t>
  </si>
  <si>
    <t>Row Arrangement (ac)</t>
  </si>
  <si>
    <t>Sediment Basin (no)</t>
  </si>
  <si>
    <t>Shallow Water Development and Management (ac)</t>
  </si>
  <si>
    <t>Spoil Disposal (cf)</t>
  </si>
  <si>
    <t>Spring Development (no)</t>
  </si>
  <si>
    <t>Stormwater Runoff Control (ac)</t>
  </si>
  <si>
    <t>Stream Crossing (no)</t>
  </si>
  <si>
    <t>Stripcropping  (ac)</t>
  </si>
  <si>
    <t>Structure for Water Control (no)</t>
  </si>
  <si>
    <t>Structures for Wildlife</t>
  </si>
  <si>
    <t>Subsurface Drain (ft)</t>
  </si>
  <si>
    <t>Surface Drain, Field Ditch (ft)</t>
  </si>
  <si>
    <t>Surface Drain, Main or Lateral (ft)</t>
  </si>
  <si>
    <t>Terrace (ft)</t>
  </si>
  <si>
    <t>Trails and Walkways</t>
  </si>
  <si>
    <t>Tree-Shrub Site Preparation (ac)</t>
  </si>
  <si>
    <t>Tree-Shrub Pruning (ac)</t>
  </si>
  <si>
    <t>Underground Outlet (ft)</t>
  </si>
  <si>
    <t>Vertical Drain (no)</t>
  </si>
  <si>
    <t>Waste Transfer (no)</t>
  </si>
  <si>
    <t>Water and Sediment Control Basin (no)</t>
  </si>
  <si>
    <t>Water Harvesting Catchment (no)</t>
  </si>
  <si>
    <t>Watering Facility (no)</t>
  </si>
  <si>
    <t>Water Well (no)</t>
  </si>
  <si>
    <t>Waterspreading (ac)</t>
  </si>
  <si>
    <t>Well Decommissioning (no)</t>
  </si>
  <si>
    <t>Deep Tillage (ac)</t>
  </si>
  <si>
    <t>Denitrifying Bioreactor (no)</t>
  </si>
  <si>
    <t>Land Clearing (ac)</t>
  </si>
  <si>
    <t>Land Smoothing (ac)</t>
  </si>
  <si>
    <t>Precision Land Forming (ac)</t>
  </si>
  <si>
    <t>Recreation Land Grading and Shaping (ac)</t>
  </si>
  <si>
    <t>Surface Roughening (ac)</t>
  </si>
  <si>
    <t>Waste Recycling (no)</t>
  </si>
  <si>
    <t>Waste Storage Facility (no)</t>
  </si>
  <si>
    <t>Waste Treatment Lagoon (no)</t>
  </si>
  <si>
    <t>SUBTOTALS</t>
  </si>
  <si>
    <t>FARMSTEAD</t>
  </si>
  <si>
    <t>FIELD</t>
  </si>
  <si>
    <t>PASTURE</t>
  </si>
  <si>
    <t>BUFFER</t>
  </si>
  <si>
    <t>FOREST</t>
  </si>
  <si>
    <t>WETLAND</t>
  </si>
  <si>
    <t xml:space="preserve">Ponding and Flooding </t>
  </si>
  <si>
    <t xml:space="preserve">Emissions of GHGs </t>
  </si>
  <si>
    <t>NRCS Practice Physical Effects</t>
  </si>
  <si>
    <t xml:space="preserve">Nutrients Transported to Surface Water </t>
  </si>
  <si>
    <t>Practices with NEGATIVE Emissions Impacts</t>
  </si>
  <si>
    <t>NRCS Practice Code</t>
  </si>
  <si>
    <t>Reduce Emissions</t>
  </si>
  <si>
    <t>Climate Mitigation Strategy</t>
  </si>
  <si>
    <t>Cropping Management</t>
  </si>
  <si>
    <t>Improve Pasture Condition</t>
  </si>
  <si>
    <t>Increase Vegetative Cover</t>
  </si>
  <si>
    <t>Reduce Tillage</t>
  </si>
  <si>
    <t>Land/Water/Habitat Management</t>
  </si>
  <si>
    <t>TOTALS</t>
  </si>
  <si>
    <t>Energy Efficiency</t>
  </si>
  <si>
    <t>Water/Wetlands</t>
  </si>
  <si>
    <t>Ranking GRAND TOTAL</t>
  </si>
  <si>
    <t>Tile Drainage (Subsurface Drainage)</t>
  </si>
  <si>
    <t>Example Rationale</t>
  </si>
  <si>
    <t>AIR QUALITY IMPACTS</t>
  </si>
  <si>
    <t>Vegetation (Temporary)</t>
  </si>
  <si>
    <t>Vegetation (Permanent)</t>
  </si>
  <si>
    <t>Anaerobic Digester</t>
  </si>
  <si>
    <t>Emissions of Particulate Matter - PM and PM Precursors</t>
  </si>
  <si>
    <r>
      <t xml:space="preserve">Direct emissions of particulate matter - dust and smoke -, as well as the formation of fine particulate matter in the atmosphere from other agricultural emissions - </t>
    </r>
    <r>
      <rPr>
        <u/>
        <sz val="11"/>
        <rFont val="Calibri"/>
        <family val="2"/>
        <scheme val="minor"/>
      </rPr>
      <t>ammonia, NOx, and VOCs</t>
    </r>
    <r>
      <rPr>
        <sz val="11"/>
        <rFont val="Calibri"/>
        <family val="2"/>
        <scheme val="minor"/>
      </rPr>
      <t xml:space="preserve"> - cause multiple environmental impacts, such as: 1) The unintended movement of particulate matter - typically dust or smoke - results in safety or nuisance visibility restriction, 2) The unintended movement of particulate matter and/or chemical droplets results in unwanted deposits on surfaces, 3) Increased atmospheric concentrations of particulate matter can impact human and animal health and degrade regional visibility.</t>
    </r>
  </si>
  <si>
    <t>Ground cover helps reduce wind erosion and generation of fugitive dust.</t>
  </si>
  <si>
    <t>Permanent vegetation reduces wind erosion and generation of fugitive dust.</t>
  </si>
  <si>
    <t>Dust from manure application will be less from a liguid application system than a dry untreated manure system.  However, anaerobic digestion may result in a greater potential for ammonia release.</t>
  </si>
  <si>
    <t>Emissions of Greenhouse Gases - GHGs</t>
  </si>
  <si>
    <t>Emissions increase atmospheric concentrations of greenhouse gases.</t>
  </si>
  <si>
    <t>Vegetation removes CO2 from the air and stores it in the form of carbon in the plants and soil.</t>
  </si>
  <si>
    <r>
      <rPr>
        <u/>
        <sz val="11"/>
        <color theme="1"/>
        <rFont val="Calibri"/>
        <family val="2"/>
        <scheme val="minor"/>
      </rPr>
      <t>Vegetation removes CO2 from the air and stores it in the form of carbon</t>
    </r>
    <r>
      <rPr>
        <sz val="11"/>
        <color theme="1"/>
        <rFont val="Calibri"/>
        <family val="2"/>
        <scheme val="minor"/>
      </rPr>
      <t xml:space="preserve"> in the plants and soil.  Reduced use of machinery in permanent vegetation reduces CO2 emissions.</t>
    </r>
  </si>
  <si>
    <t>By flaring or combusting the syngas, methane is converted to CO2, reducing net GHG.</t>
  </si>
  <si>
    <t>Emissions of Ozone Precursors</t>
  </si>
  <si>
    <t>Emissions of ozone precursors - NOx and VOCs - resulting in formation of ground- level ozone that cause negative impacts to plants and animals.</t>
  </si>
  <si>
    <t>NA</t>
  </si>
  <si>
    <t>Reduced use of machinery in permanent vegetation reduces NOx emissions.</t>
  </si>
  <si>
    <t>There is a decrease in potential ozone precursor emissions.  Digesters breakdown VOCs which are ozone precursors.</t>
  </si>
  <si>
    <t>Objectionable Odors</t>
  </si>
  <si>
    <t>Emissions of odorous compounds - VOCs, ammonia and odorous sulfur compounds - cause nuisance conditions</t>
  </si>
  <si>
    <t>Cover will retain gas emissions and eliminate contact with atmosphere.  Digesters breakdown VOCs, substantially reducing odors.</t>
  </si>
  <si>
    <t>Emissions of Airborne Reactive Nitrogen</t>
  </si>
  <si>
    <t>Improved ntirogen cycling may reduce use of ammoium fertilizers.</t>
  </si>
  <si>
    <t>Anaerobic digestion may result in a greater potential for ammonia release post-digestion.</t>
  </si>
  <si>
    <t>More biomass produced will increase organic matter.</t>
  </si>
  <si>
    <t>High residue crops can lead to increased root development and increased soil organic carbon.</t>
  </si>
  <si>
    <t>Emissions + Sequestration + Storage</t>
  </si>
  <si>
    <t>Practice Description</t>
  </si>
  <si>
    <t>Practice Name</t>
  </si>
  <si>
    <t>Code</t>
  </si>
  <si>
    <t>Units</t>
  </si>
  <si>
    <t xml:space="preserve">Access Control </t>
  </si>
  <si>
    <t>The temporary or permanent exclusion of animals, people, vehicles, and/or equipment from an area.</t>
  </si>
  <si>
    <t>Feet</t>
  </si>
  <si>
    <t xml:space="preserve">Access Road </t>
  </si>
  <si>
    <t>A travel-way for equipment and vehicles constructed as part of a conservation plan.</t>
  </si>
  <si>
    <t>Number</t>
  </si>
  <si>
    <t>Agrichemical Handling Facility</t>
  </si>
  <si>
    <t>A facility with an impervious surface to provide an environmentally safe area for the handling of on-farm agrichemicals.</t>
  </si>
  <si>
    <t>Acre</t>
  </si>
  <si>
    <t>A device or system for reducing emissions of air contaminants from a structure via interception and/or collection.</t>
  </si>
  <si>
    <t>Trees or shrubs planted in a set or series of single or multiple rows with agronomic, horticultural crops or forages produced in the alleys between the rows of woody plants.</t>
  </si>
  <si>
    <t>Using gypsum- (calcium sulfate dihydrate) derived products to change the physical and/or chemical properties of soil.</t>
  </si>
  <si>
    <t>Amendments for Treatment of Agricultural Waste</t>
  </si>
  <si>
    <t>Treatment of manure, process wastewater, storm water runoff from lots or other high intensity areas, and other wastes, with chemical or biological additives</t>
  </si>
  <si>
    <t>Animal Mortality Facility</t>
  </si>
  <si>
    <t>An on-farm facility for the treatment or disposal of livestock and poultry carcasses for routine and catastrophic mortality events.</t>
  </si>
  <si>
    <t>Anionic Polyacrylamide (PAM) Erosion Control</t>
  </si>
  <si>
    <t>Application of water-soluble Anionic Polyacrylamide (PAM) to meet a resource concern.</t>
  </si>
  <si>
    <t>Aquaculture Ponds</t>
  </si>
  <si>
    <t>A water impoundment constructed and managed for farming of freshwater and saltwater organisms including fish, mollusks, crustaceans and aquatic plants.</t>
  </si>
  <si>
    <t xml:space="preserve">Aquatic Organism Passage </t>
  </si>
  <si>
    <t>Modification or removal of barriers that restrict or impede movement of aquatic organisms.</t>
  </si>
  <si>
    <t>Bedding</t>
  </si>
  <si>
    <t>Plowing, blading, or otherwise elevating the surface of flat land into a series of broad, low ridges separated by shallow, parallel channels with positive drainage.</t>
  </si>
  <si>
    <t>Bivalve Aquaculture Gear and Biofouling Control</t>
  </si>
  <si>
    <t xml:space="preserve">Actions that reduce, clean or remove biofouling organisms and other waste from bivalve production areas while minimizing environmental risk. </t>
  </si>
  <si>
    <t>Brush Management</t>
  </si>
  <si>
    <t>The management or removal of woody (non-herbaceous or succulent) plants including those that are invasive and noxious.</t>
  </si>
  <si>
    <t>Building Envelope Improvement</t>
  </si>
  <si>
    <t>Modification or retrofit of the building envelope of an existing agricultural structure.</t>
  </si>
  <si>
    <t>Channel Bed Stabilization</t>
  </si>
  <si>
    <t>Measure(s) used to stabilize the bed or bottom of a channel.</t>
  </si>
  <si>
    <t>Clearing &amp; Snagging</t>
  </si>
  <si>
    <t>Removal of vegetation along the bank (clearing) and/or selective removal of snags, drifts, or other obstructions (snagging) from natural or improved channels and streams</t>
  </si>
  <si>
    <t>Installing, replacing, or retrofitting agricultural combustion systems and/or related components or devices for air quality and energy efficiency improvement.</t>
  </si>
  <si>
    <t>A structure or device to contain and facilitate the controlled aerobic decomposition of manure or other organic material by micro-organisms into a biologically stable organic material that is suitable for use as a soil amendment.</t>
  </si>
  <si>
    <t>Controlled Traffic Farming</t>
  </si>
  <si>
    <t>Controlled Traffic Farming (CTF) is confining all high load wheel traffic from farm equipment to specific lanes or tramlines (traffic pattern) in crop fields year after year.</t>
  </si>
  <si>
    <t>Establishing and maintaining permanent vegetative cover</t>
  </si>
  <si>
    <t>Growing crops in a planned sequence on the same field.</t>
  </si>
  <si>
    <t>An artificial ecosystem with hydrophytic vegetation for water treatment.</t>
  </si>
  <si>
    <t>Narrow strips of permanent, herbaceous vegetative cover established around the hill slope, and alternated down the slope with wider cropped strips that are farmed on the contour.</t>
  </si>
  <si>
    <t>Contour Farming</t>
  </si>
  <si>
    <t>Using ridges and furrows formed by tillage, planting and other farming operations to change the direction of runoff from directly downslope to around the hillslope</t>
  </si>
  <si>
    <t>Planting orchards, vineyards, or other perennial crops so that all cultural operations are done on or near the contour.</t>
  </si>
  <si>
    <t>Crops including grasses, legumes, and forbs for seasonal cover and other conservation purposes.</t>
  </si>
  <si>
    <t>Establishing permanent vegetation on sites that have, or are expected to have, high erosion rates, and on sites that have physical, chemical or biological conditions that prevent the establishment of vegetation with normal practices.</t>
  </si>
  <si>
    <t>Cross Wind  Ridges</t>
  </si>
  <si>
    <t>Ridges formed by tillage, planting or other operations and aligned across the direction of erosive wind</t>
  </si>
  <si>
    <t>Herbaceous cover established in one or more strips typically perpendicular to the most erosive wind events.</t>
  </si>
  <si>
    <t>Dam</t>
  </si>
  <si>
    <t>An artificial barrier that can impound water for one or more beneficial purposes.</t>
  </si>
  <si>
    <t>Dam, Diversion</t>
  </si>
  <si>
    <t xml:space="preserve">A structure built to divert all or part of the water from a waterway or a stream. </t>
  </si>
  <si>
    <t>Performing tillage operations below the normal tillage depth to modify adverse physical or chemical properties of a soil.</t>
  </si>
  <si>
    <t>A structure containing a carbon source, installed to reduce the concentration of nitrate nitrogen in subsurface agricultural drainage flow via enhanced denitrification.</t>
  </si>
  <si>
    <t>Dike</t>
  </si>
  <si>
    <t>A barrier constucted of earth or manufactured materials</t>
  </si>
  <si>
    <t>Diversion</t>
  </si>
  <si>
    <t>A channel generally constructed across the slope with a supporting ridge on the lower side.</t>
  </si>
  <si>
    <t>Drainage Water Management</t>
  </si>
  <si>
    <t>The process of managing water discharges from surface and/or subsurface agricultural drainage systems</t>
  </si>
  <si>
    <t>Dry Hydrant</t>
  </si>
  <si>
    <t>A non-pressurized permanent pipe assembly system installed into water sources that permits the withdrawal of water by suction.</t>
  </si>
  <si>
    <t>Dust Control from Animal Activity on Open Lot Surfaces</t>
  </si>
  <si>
    <t>Reducing or preventing the emissions of particulate matter arising from animal activity on open lot surfaces at animal feeding operations.</t>
  </si>
  <si>
    <t>Dust Control on Unpaved Roads and Surfaces</t>
  </si>
  <si>
    <t>Controlling direct particulate matter emissions produced by vehicle and machinery traffic or wind action from unpaved roads and other surfaces by applying a palliative on the surface.</t>
  </si>
  <si>
    <t>Early Successional Habitat Development/Mgt.</t>
  </si>
  <si>
    <t>Manage plant succession to develop and maintain early successional habitat to benefit desired wildlife and/or natural communities.</t>
  </si>
  <si>
    <t>Emergency Animal Mortality Management</t>
  </si>
  <si>
    <t>A means or method for the management of animal carcasses from catastrophic mortality events.</t>
  </si>
  <si>
    <t xml:space="preserve">Development and implementation of improvements to reduce, or improve the energy efficiency of on-farm energy use   </t>
  </si>
  <si>
    <t>Manipulating and controlling the quantity and quality of available nutrients, feedstuffs, or additives fed to livestock and poultry.</t>
  </si>
  <si>
    <t>Fence</t>
  </si>
  <si>
    <t>A constructed barrier to animals or people.</t>
  </si>
  <si>
    <t>Feral Swine Management</t>
  </si>
  <si>
    <t>As part of an area-wide effort of monitoring, scouting, and exclusion to document and reduce resource damage and focus inter-agency management efforts to lessen adverse resource impacts and health concerns for other animals and humans due to feral swine.</t>
  </si>
  <si>
    <t>A stripe of permanent vegetation established at the edge or around the perimeter or a field.</t>
  </si>
  <si>
    <t>Adjusting field operations and technologies to reduce particulate matter (PM) emissions from field operations.</t>
  </si>
  <si>
    <t>A strip or area of herbaceous vegetation that removes contaminants from overland flow.</t>
  </si>
  <si>
    <t>Firebreak</t>
  </si>
  <si>
    <t>A permanent or temporary strip of bare or vegetated land planned to retard fire.</t>
  </si>
  <si>
    <t>Fish Raceway or Tank</t>
  </si>
  <si>
    <t>A channel or tank with a continuous flow or water constructed or used for high-density fish production.</t>
  </si>
  <si>
    <t>Fishpond Management</t>
  </si>
  <si>
    <t>Managing impounded aquatic habitat and water quality for the production of fish.</t>
  </si>
  <si>
    <t>Forage and Biomass Planting</t>
  </si>
  <si>
    <t>Establishing adapted and/or compatible species, varieties, or cultivars of herbaceous species suitable for pasture, hay, or biomass production.</t>
  </si>
  <si>
    <t>The timely cutting and removal or forages from the field as hay, green-chop, or ensilage.</t>
  </si>
  <si>
    <t>The manipulation of species composition, stand structure, and stocking by cutting or killing selected trees and understory vegetation.</t>
  </si>
  <si>
    <t>Forest Trails and Landings</t>
  </si>
  <si>
    <t>A temporary or infrequently used route, path or cleared area.</t>
  </si>
  <si>
    <t>Fuel Break</t>
  </si>
  <si>
    <t>A strip or block of land on which the vegetation, debris and detritus have been reduced and/or modified to control or diminish the risk of the spread of fire crossing the strip or block of land.</t>
  </si>
  <si>
    <t>Grade Stabilization Structure</t>
  </si>
  <si>
    <t>A structure used to control the grade and head cutting in a natural or artificial channels.</t>
  </si>
  <si>
    <t>A shaped or graded channel that is established with suitable vegetation to carry surface water at a non-erosive velocity to a stable outlet.</t>
  </si>
  <si>
    <t>Modifying physical soil and or plant conditions with mechanical tools by treatment such as; pitting, contour furrowing, and ripping or sub-soiling.</t>
  </si>
  <si>
    <t>Groundwater Testing</t>
  </si>
  <si>
    <t xml:space="preserve">Testing the physical, biological, and chemical quality of groundwater from a water well or spring. </t>
  </si>
  <si>
    <t>Heavy Use Area Protection</t>
  </si>
  <si>
    <t>The stabilization or areas frequently and intensively used by people, animals or vehicles by establishing vegetation cover, by surfacing with suitable materials, and/or by installing needed structures.</t>
  </si>
  <si>
    <t>Hedgerow Planting</t>
  </si>
  <si>
    <t>Establishment of dense vegetation in a linear design to achieve a natural resource conservation purpose.</t>
  </si>
  <si>
    <t>Herbaceous Weed Control</t>
  </si>
  <si>
    <t>The removal or control of herbaceous weeds including invasive, noxious and prohibited plants.</t>
  </si>
  <si>
    <t>Herbaceous Wind Barriers</t>
  </si>
  <si>
    <t>Herbaceous vegetation established in rows or narrow strips in the field across the prevailing wind direction.</t>
  </si>
  <si>
    <t>High Tunnel System</t>
  </si>
  <si>
    <t>A seasonal polyethylene covered structure that is used to cover crops to extend the growing season in an environmentally safe manner.</t>
  </si>
  <si>
    <t>Hillside Ditch</t>
  </si>
  <si>
    <t>A channel that has a supporting ridge on the lower side constructed across the slope at definite vertical intervals and gradient, with or without a vegetative barrier.</t>
  </si>
  <si>
    <t>Integrated Pest Management</t>
  </si>
  <si>
    <t>A site-specific combination of pest prevention, pest avoidance, pest monitoring, and pest suppression strategies.</t>
  </si>
  <si>
    <t>Irrigation Canal or Lateral</t>
  </si>
  <si>
    <t>A permanent channel constructed to convey irrigation water from the source of supply to one or more irrigated areas.</t>
  </si>
  <si>
    <t>Irrigation Ditch Lining</t>
  </si>
  <si>
    <t>A lining of impervious material or chemical treatment, installed in an irrigation ditch, canal, or lateral.</t>
  </si>
  <si>
    <t>Irrigation Field Ditch</t>
  </si>
  <si>
    <t>A permanent irrigation ditch constructed in or with earth materials, to convey water from the source of supply to a field or fields in an irrigation system.</t>
  </si>
  <si>
    <t>Irrigation Land Leveling</t>
  </si>
  <si>
    <t>Reshaping the surface of land to be irrigated, to planned lines and grades.</t>
  </si>
  <si>
    <t>Irrigation Pipeline</t>
  </si>
  <si>
    <t>A pipeline and appurtenances installed to convey water for storage or application, as part of an irrigation water system.</t>
  </si>
  <si>
    <t>Irrigation Reservoir</t>
  </si>
  <si>
    <t>An irrigation water storage structure made by constructing a dam, embankment, pit, or tank.</t>
  </si>
  <si>
    <t>An irrigation system for frequent application of small quantities of water on or below the soil surface: as drops, tiny streams or miniature spray through emitters or applicators placed along a water delivery line.</t>
  </si>
  <si>
    <t>Irrigation System, Surface &amp; Subsurface</t>
  </si>
  <si>
    <t>A system in which all necessary earthwork, multi-outlet pipelines, and water-control structures have been installed for distribution of water by surface means, such as furrows, borders, and contour levees, or by subsurface means through water table control</t>
  </si>
  <si>
    <t>Irrigation System, Tailwater Recovery</t>
  </si>
  <si>
    <t>A planned irrigation system in which all facilities utilized for the collection, storage, and transportation of irrigation tailwater and/or rainfall runoff for reuse have been installed</t>
  </si>
  <si>
    <t>Irrigation water management is the process of determining and controlling the volume, frequency, and application rate of irrigation water in a planned, efficient manner.</t>
  </si>
  <si>
    <t xml:space="preserve">Karst Sinkhole Treatment </t>
  </si>
  <si>
    <t>The treatment of sinkholes in karst areas to reduce contamination of groundwater resources, and/or to improve farm safety</t>
  </si>
  <si>
    <t>Removing trees, stumps, and other vegetation from wooded areas to achieve a conservation objective.</t>
  </si>
  <si>
    <t>Land Reclamation, Abandoned Mined Land</t>
  </si>
  <si>
    <t>Reclamation of land and water areas adversely affected by past mining activities</t>
  </si>
  <si>
    <t>Land Reclamation, Currently Mined Land</t>
  </si>
  <si>
    <t>Restoring currently mined land to an acceptable form and planned use.</t>
  </si>
  <si>
    <t>Land Reclamation, Landslide Treatment</t>
  </si>
  <si>
    <t>Managing in-place natural materials, mine spoil (excavated over-burden), mine waste or overburden to reduce down-slope movement.</t>
  </si>
  <si>
    <t>Land Reclamation, Toxic Discharge Control</t>
  </si>
  <si>
    <t>Control of acid or otherwise toxic aqueous discharge from abandoned coal mines or coal-mine waste.</t>
  </si>
  <si>
    <t>Land Smoothing</t>
  </si>
  <si>
    <t>Removing irregularities on the land surface</t>
  </si>
  <si>
    <t>Lighting System Improvement</t>
  </si>
  <si>
    <t xml:space="preserve">Complete replacement or retrofitting of one or more components of an existing agricultural lighting system. </t>
  </si>
  <si>
    <t>Lined Waterway or Outlet</t>
  </si>
  <si>
    <t>A waterway or outlet having an erosion-resistant lining of concrete, stone, synthetic turf reinforcement fabrics, or other permanent material.</t>
  </si>
  <si>
    <t>Livestock Pipeline</t>
  </si>
  <si>
    <t>A pipeline and appurtenances installed to convey water for livestock or wildlife.</t>
  </si>
  <si>
    <t>A permanent or portable structure with less than four walls and/or a roof to provide for improved utilization of pastureland and rangeland and to shelter livestock from negative environmental factors.  This structure is not to be construed to be a building.</t>
  </si>
  <si>
    <t>Mine Shaft &amp; Adit Closing</t>
  </si>
  <si>
    <t>Closure of underground mine openings by filling, plugging, capping, installing barriers, gating or fencing.</t>
  </si>
  <si>
    <t>Mole Drain</t>
  </si>
  <si>
    <t>An underground conduit constructed by pulling a bullet-shaped cylinder though the soil.</t>
  </si>
  <si>
    <t>Monitoring Well</t>
  </si>
  <si>
    <t>A well designed and installed to obtain representative groundwater quality samples and hydrogeologic information.</t>
  </si>
  <si>
    <t>Mulching</t>
  </si>
  <si>
    <t>Applying plant residues or other suitable materials produced off site, to the land surface</t>
  </si>
  <si>
    <t>Existing or planted stands of trees or shrubs that are managed as an overstory with an understory of woody and/or non-woody plants that are grown for a variety of products.</t>
  </si>
  <si>
    <t>Managing the amount (rate), source, placement (method of application), and timing of plant nutrients and soil amendments.</t>
  </si>
  <si>
    <t>Obstruction Removal</t>
  </si>
  <si>
    <t>Removal and disposal of buildings, structures, other works of improvement, vegetation, debris or other materials.</t>
  </si>
  <si>
    <t xml:space="preserve">A permanent facility designed to provide secondary containment of oil and petroleum products used on-farm.  </t>
  </si>
  <si>
    <t>Open Channel</t>
  </si>
  <si>
    <t>Constructing or improving a channel either natural or artificial, in which water flows with a free surface</t>
  </si>
  <si>
    <t>Pond</t>
  </si>
  <si>
    <t>A water impoundment made by constructing an embankment or by excavating a pit or dugout.</t>
  </si>
  <si>
    <t>Pond Sealing or Lining, Bentonite Sealant</t>
  </si>
  <si>
    <t>521C</t>
  </si>
  <si>
    <t>A liner for a pond or waste storage impoundment consisting of a compacted soil-bentonite mixture.</t>
  </si>
  <si>
    <t>Pond Sealing or Lining, Compacted Clay Treatment</t>
  </si>
  <si>
    <t>521D</t>
  </si>
  <si>
    <t>A liner for a pond or waste storage impoundment constructed using compacted soil without soil amendments.</t>
  </si>
  <si>
    <t xml:space="preserve">A manufactured hydraulic barrier consisting of a functionally continuous layer of synthetic or partially synthetic, flexible material.  </t>
  </si>
  <si>
    <t>Pond Sealing or Lining, Soil Dispersant</t>
  </si>
  <si>
    <t>521B</t>
  </si>
  <si>
    <t>A liner for a pond or waste impoundment consisting of a compacted soil-dispersant mixture.</t>
  </si>
  <si>
    <t>Precision Land Forming</t>
  </si>
  <si>
    <t>Reshaping the surface of land to planned grades.</t>
  </si>
  <si>
    <t>Prescribed Burning</t>
  </si>
  <si>
    <t>Controlled fire applied to a predetermined area</t>
  </si>
  <si>
    <t>Prescribed Grazing</t>
  </si>
  <si>
    <t>Managing the harvest of vegetation with grazing and/or browsing animals.</t>
  </si>
  <si>
    <t>Pumping Plant</t>
  </si>
  <si>
    <t>A facility that delivers water at a designed pressure and flow rate.  Includes the required pump(s), associated power unit(s), plumbing, appurtenances, and may include on-site fuel or energy source(s), and protective structures.</t>
  </si>
  <si>
    <t>Establishment of adapted perennial or self-sustaining vegetation such as grasses, forbs, legumes, shrubs and trees.</t>
  </si>
  <si>
    <t>Recreation Area Improvement</t>
  </si>
  <si>
    <t>Establishing grasses, legumes, vines, shrubs, trees, or other plants or selectively reducing stand density and trimming woody plants to improve an area for recreation.</t>
  </si>
  <si>
    <t>Recreation Land Grading and Shaping</t>
  </si>
  <si>
    <t xml:space="preserve">Reshaping the surface of the land to support recreation land use. </t>
  </si>
  <si>
    <t>Residue and Tillage Management, No Till</t>
  </si>
  <si>
    <t>Managing the amount, orientation and distribution of crop and other plant residue on the soil surface year round, limiting soil-disturbing activities to those necessary to place nutrients, condition residue and plant crops.</t>
  </si>
  <si>
    <t>Residue and Tillage Management, Reduced Till</t>
  </si>
  <si>
    <t>Managing the amount, orientation and distribution of crop and other plant residue on the soil surface year round while limiting the soil-disturbing activities used to grow and harvest  crops in systems where the field surface is tilled prior to planting.</t>
  </si>
  <si>
    <t>Restoration and Management of Rare or Declining Habitats</t>
  </si>
  <si>
    <t>Restoring, conserving, and managing unique or diminishing native terrestrial and aquatic ecosystems.</t>
  </si>
  <si>
    <t>An area predominantly trees and/or shrubs located adjacent to and up-gradient from watercourses or water bodies.</t>
  </si>
  <si>
    <t>Grasses, sedges, rushes, ferns, legumes, and forbs tolerant of intermittent flooding or saturated soils, established or managed as the dominant vegetation in the transitional zone between upland and aquatic habitats.</t>
  </si>
  <si>
    <t>Road/Trail/Landing Closure and Treatment</t>
  </si>
  <si>
    <t>The closure, decommissioning, or abandonment of roads, trails, and/or landings and associated treatment to achieve conservation objectives.</t>
  </si>
  <si>
    <t>Rock Barrier</t>
  </si>
  <si>
    <t>A rock retaining wall constructed across the slope to form and support a bench terrace that will control the flow of water and check erosion on sloping land.</t>
  </si>
  <si>
    <t>Structures that collect, control, and transport precipitation from roofs.</t>
  </si>
  <si>
    <t>A rigid, semi-rigid, or flexible manufactured membrane, composite material, or roof structure placed over a waste management facility.</t>
  </si>
  <si>
    <t>Row Arrangement</t>
  </si>
  <si>
    <t>A system of crop rows on planned grades and lengths.</t>
  </si>
  <si>
    <t>Salinity and Sodic Soil Management</t>
  </si>
  <si>
    <t>Management of land, water and plants to reduce accumulations of salts and/or sodium on the soil surface and in the crop rooting zone.</t>
  </si>
  <si>
    <t>Sediment Basin</t>
  </si>
  <si>
    <t>A basin constructed with an engineered outlet, formed by an embankment or excavation or a combination of the two.</t>
  </si>
  <si>
    <t>Shallow Water Development and Management</t>
  </si>
  <si>
    <t>The inundation of lands to provide habitat for fish and/or wildlife.</t>
  </si>
  <si>
    <t>Temporary, non-structural measures used to store solid or semi-solid, organic agricultural waste or manure (stackable livestock and poultry manure, bedding, litter, spilled feed, or soil mixed with manure) on a short-term basis between collection and utilization.</t>
  </si>
  <si>
    <t>Silvopasture Establishment</t>
  </si>
  <si>
    <t>An application establishing a combination of trees or shrubs and compatible forages on the same acreage.</t>
  </si>
  <si>
    <t>Spoil Spreading</t>
  </si>
  <si>
    <t>Disposal of surplus excavated materials</t>
  </si>
  <si>
    <t>Spring Development</t>
  </si>
  <si>
    <t>Collection of water from springs or seeps to provide water for a conservation need.</t>
  </si>
  <si>
    <t>An irrigation system in which all necessary equipment and facilities are installed for efficiently applying water by means of nozzles operated under pressure.</t>
  </si>
  <si>
    <t>Stormwater Runoff Control</t>
  </si>
  <si>
    <t>Controlling the quantity and quality of stormwater runoff.</t>
  </si>
  <si>
    <t>Streambank and Shoreline Protection</t>
  </si>
  <si>
    <t>Treatment(s) used to stabilize and protect banks of streams or constructed channels, and shorelines of lakes, reservoirs, or estuaries.</t>
  </si>
  <si>
    <t>Stream Crossing</t>
  </si>
  <si>
    <t>A stabilized area or structure constructed across a stream to provide a travel way for people, livestock, equipment, or vehicles.</t>
  </si>
  <si>
    <t>Stream Habitat Improvement and Management</t>
  </si>
  <si>
    <t>Maintain, improve or restore physical, chemical and biological functions of a stream, and its associated riparian zone, necessary for meeting the life history requirements of desired aquatic species.</t>
  </si>
  <si>
    <t>Strippcropping</t>
  </si>
  <si>
    <t>Growing planned rotations of row crops, forages, small grains, or fallow in a systematic arrangement of equal width strips across a field.</t>
  </si>
  <si>
    <t>Structure for Water Control</t>
  </si>
  <si>
    <t>A structure in a water management system that conveys water, controls the direction or rate of flow, maintains a desired water surface elevation or measures water.</t>
  </si>
  <si>
    <t>A structure installed to replace or modify a missing or deficient wildlife habitat component.</t>
  </si>
  <si>
    <t>Subsurface Drain</t>
  </si>
  <si>
    <t>A conduit installed beneath the ground surface to collect and/or convey excess water.</t>
  </si>
  <si>
    <t>Surface Drainage, Field Ditch</t>
  </si>
  <si>
    <t>A graded ditch for collecting excess water in a field.</t>
  </si>
  <si>
    <t>Surface Drainage, Main or Lateral</t>
  </si>
  <si>
    <t>An open drainage ditch constructed to a designed cross section, alignment and grade.</t>
  </si>
  <si>
    <t>Surface Roughening</t>
  </si>
  <si>
    <t>Performing tillage operations that create random roughness of the soil surface.</t>
  </si>
  <si>
    <t>Terrace</t>
  </si>
  <si>
    <t>An earth embankment, or a combination ridge and channel, constructed across the field slope.</t>
  </si>
  <si>
    <t>A pathway for pedestrian, equestrian, bicycle, other off-road modes of recreation travel, farm-workers, construction/maintenance access and small walk behind equipment.</t>
  </si>
  <si>
    <t>Establishing woody plants by planting seedlings or cuttings, direct seeding, or natural regeneration.</t>
  </si>
  <si>
    <t>Tree/Shrub Site Preparation</t>
  </si>
  <si>
    <t>Treatment of areas to improve site conditions for establishing trees and/or shrubs.</t>
  </si>
  <si>
    <t>Tree/Shrub Pruning</t>
  </si>
  <si>
    <t>The removal of all or part of selected branches, leaders or roots from trees and shrubs.</t>
  </si>
  <si>
    <t>Underground Outlet</t>
  </si>
  <si>
    <t>A conduit or system of conduits installed beneath the surface of the ground to convey surface water to a suitable outlet.</t>
  </si>
  <si>
    <t>Provide and manage upland habitats and connectivity within the landscape for wildlife.</t>
  </si>
  <si>
    <t xml:space="preserve">Vegetated Treatment Area </t>
  </si>
  <si>
    <t>An area of permanent vegetation used for agricultural wastewater treatment.</t>
  </si>
  <si>
    <t>Vegetative Barrier</t>
  </si>
  <si>
    <t>Permanent strips of stiff, dense vegetation established along the general contour of slopes or across concentrated flow areas.</t>
  </si>
  <si>
    <t>Vertical Drain</t>
  </si>
  <si>
    <t>A well, pipe, pit, or bore in porous, underground strata into which drainage water can be discharged without contaminating groundwater resources.</t>
  </si>
  <si>
    <t>Waste Facility Closure</t>
  </si>
  <si>
    <t>The decommissioning of facilities, and/or the rehabilitation of contaminated soil, in an environmentally safe manner, where agricultural waste has been handled, treated, and/or stored and is no longer used for the intended purpose.</t>
  </si>
  <si>
    <t>Waste Hauling</t>
  </si>
  <si>
    <t xml:space="preserve"> Hauling waste off-site.</t>
  </si>
  <si>
    <t>Cu Ft</t>
  </si>
  <si>
    <t>The use of the by-products of agricultural production or the agricultural use of non-agricultural by-products.</t>
  </si>
  <si>
    <t>A filtration or screening device, settling tank, settling basin, or settling channel used to separate a portion of solids from a liquid waste stream.</t>
  </si>
  <si>
    <t>A waste storage impoundment made by constructing an embankment and/or excavating a pit or dugout, or by fabricating a structure.</t>
  </si>
  <si>
    <t>Waste Transfer</t>
  </si>
  <si>
    <t xml:space="preserve">A system using structures, conduits or equipment to convey byproducts (wastes) from agricultural operations to points of usage.  </t>
  </si>
  <si>
    <t>The mechanical, chemical or biological treatment of agricultural waste.</t>
  </si>
  <si>
    <t>A waste treatment impoundment made by constructing an embankment and/or excavating a pit or dugout.</t>
  </si>
  <si>
    <t>Water and Sediment Control Basin</t>
  </si>
  <si>
    <t>An earth embankment or a combination ridge and channel constructed across the slope of minor watercourses to form a sediment trap and water detention basin with a stable outlet.</t>
  </si>
  <si>
    <t>Water Harvesting Catchment</t>
  </si>
  <si>
    <t>A facility for collecting and storing runoff from precipitation.</t>
  </si>
  <si>
    <t>Watering Facility</t>
  </si>
  <si>
    <t>A permanent or portable device to provide an adequate amount and quality of drinking water for livestock and or wildlife.</t>
  </si>
  <si>
    <t>Waterspreading</t>
  </si>
  <si>
    <t>A system of dams, dikes, ditches, or other means of diverting or collecting runoff from natural channels, gullies, or streams and spreading it over relatively flat areas.</t>
  </si>
  <si>
    <t>Water Well</t>
  </si>
  <si>
    <t>A hole drilled, dug, driven, bored, jetted or otherwise constructed to an aquifer for water supply.</t>
  </si>
  <si>
    <t>Well Decommissioning</t>
  </si>
  <si>
    <t>The sealing and permanent closure of an inactive, abandoned, or unusable water well.</t>
  </si>
  <si>
    <t>The creation of a wetland on a site location that was historically non-wetland.</t>
  </si>
  <si>
    <t>The augmentation of wetland functions beyond the original natural conditions on a former, degraded, or naturally functioning wetland site; sometimes at the expense of other functions.</t>
  </si>
  <si>
    <t xml:space="preserve">The return of a wetland and its functions to a close approximation of its original condition as it existed prior to disturbance on a former or degraded wetland site. </t>
  </si>
  <si>
    <t>Retaining, developing or managing wetland habitat for wetland wildlife.</t>
  </si>
  <si>
    <t>Windbreak/Shelterbelt Establishment</t>
  </si>
  <si>
    <t>Windbreaks or shelterbelts are single or multiple rows of trees or shrubs in linear configurations.</t>
  </si>
  <si>
    <t>Windbreak/Shelterbelt Renovation</t>
  </si>
  <si>
    <t>Replacing, releasing and/or removing selected trees and shrubs or rows within an existing windbreak or shelterbelt, adding rows to the windbreak or shelterbelt or removing selected tree and shrub branches.</t>
  </si>
  <si>
    <t>The treatment of residual woody material that is created due to management activities or natural disturbances.</t>
  </si>
  <si>
    <t>POND SEALING OR LINING – CONCRETE</t>
  </si>
  <si>
    <t>A liner for an impoundment constructed using reinforced or nonreinforced concrete.</t>
  </si>
  <si>
    <t>Saturated Buffer (604) (Ft)</t>
  </si>
  <si>
    <t>A subsurface, perforated distribution pipe is used to divert and spread drainage system discharge to a vegetated area to increase soil saturation.</t>
  </si>
  <si>
    <t>Ft</t>
  </si>
  <si>
    <t>Emissions of GHGs</t>
  </si>
  <si>
    <t>Aggregate Instability</t>
  </si>
  <si>
    <t>Acres Implemented</t>
  </si>
  <si>
    <t>Practice_Code</t>
  </si>
  <si>
    <t>Cost_Share_Program</t>
  </si>
  <si>
    <t>Practice_Name</t>
  </si>
  <si>
    <t>Component</t>
  </si>
  <si>
    <t>Unit_Type</t>
  </si>
  <si>
    <t>Unit_Cost</t>
  </si>
  <si>
    <t>Cost_Type</t>
  </si>
  <si>
    <t>Share_Rate</t>
  </si>
  <si>
    <t>EQIP</t>
  </si>
  <si>
    <t>Comprehensive Nutrient Management Plan - Written</t>
  </si>
  <si>
    <t>CNMP Greater Than 300 AU with Land Application (Minimal Engineer Assistance)</t>
  </si>
  <si>
    <t>PR</t>
  </si>
  <si>
    <t>CNMP Greater Than 300 AU without Land Application (Minimal Engineer Assistance)</t>
  </si>
  <si>
    <t>CNMP Less Than or Equal to 300 AU with Land Application (Minimal Engineer Assistance)</t>
  </si>
  <si>
    <t>CNMP Less Than or Equal to 300 AU without Land Application (Minimal Engineer Assistance)</t>
  </si>
  <si>
    <t>CNMP Revision</t>
  </si>
  <si>
    <t>Dairy Operation Greater Than or Equal to 300 AU and Less Than 700 AU with Land Application</t>
  </si>
  <si>
    <t>Dairy Operation Greater Than or Equal to 700 AU with Land Application</t>
  </si>
  <si>
    <t>Dairy Operation Less Than 300 AU with Land Application</t>
  </si>
  <si>
    <t>HU-CNMP Greater Than 300 AU with Land Application (Minimal Engineer Assistance)</t>
  </si>
  <si>
    <t>HU-CNMP Greater Than 300 AU without Land Application (Minimal Engineer Assistance)</t>
  </si>
  <si>
    <t>HU-CNMP Less Than or Equal to 300 AU with Land Application (Minimal Engineer Assistance)</t>
  </si>
  <si>
    <t>HU-CNMP Less Than or Equal to 300 AU without Land Application (Minimal Engineer Assistance)</t>
  </si>
  <si>
    <t>HU-CNMP Revision</t>
  </si>
  <si>
    <t>HU-Dairy Operation Greater Than or Equal to 300 AU and Less Than 700 AU with Land Application</t>
  </si>
  <si>
    <t>HU-Dairy Operation Greater Than or Equal to 700 AU with Land Application</t>
  </si>
  <si>
    <t>HU-Dairy Operation Less Than 300 AU with Land Application</t>
  </si>
  <si>
    <t>HU-Livestock Operation Greater Than 300 AU without Land Application</t>
  </si>
  <si>
    <t>HU-Livestock Operation Less Than 300 AU without Land Application</t>
  </si>
  <si>
    <t>HU-Non-Dairy Operation Greater Than or Equal to 300 AU and Less Than 700 AU with Land Application</t>
  </si>
  <si>
    <t>HU-Non-Dairy Operation Greater Than or Equal to 700 AU with Land Application</t>
  </si>
  <si>
    <t>HU-Non-Dairy Operation Less Than 300 AU with Land Application</t>
  </si>
  <si>
    <t>Livestock Operation Greater Than 300 AU without Land Application</t>
  </si>
  <si>
    <t>Livestock Operation Less Than 300 AU without Land Application</t>
  </si>
  <si>
    <t>Non-Dairy Operation Greater Than or Equal to 300 AU and Less Than 700 AU with Land Application</t>
  </si>
  <si>
    <t>Non-Dairy Operation Greater Than or Equal to 700 AU with Land Application</t>
  </si>
  <si>
    <t>Non-Dairy Operation Less Than 300 AU with Land Application</t>
  </si>
  <si>
    <t>Nutrient Management Plan - Written</t>
  </si>
  <si>
    <t>HU-Nutrient Management CAP 101-300 Acres (Element of a CNMP)</t>
  </si>
  <si>
    <t>HU-Nutrient Management CAP 101-300 Acres (Not part of a CNMP)</t>
  </si>
  <si>
    <t>HU-Nutrient Management CAP Greater Than 300 Acres (Element of a CNMP)</t>
  </si>
  <si>
    <t>HU-Nutrient Management CAP Greater Than 300 Acres (Not part of a CNMP)</t>
  </si>
  <si>
    <t>HU-Nutrient Management CAP Less Than or Equal to 100 Acres (Element of a CNMP)</t>
  </si>
  <si>
    <t>HU-Nutrient Management CAP Less Than or Equal to 100 Acres (Not part of a CNMP)</t>
  </si>
  <si>
    <t>Nutrient Management CAP 101-300 Acres (Element of a CNMP)</t>
  </si>
  <si>
    <t>Nutrient Management CAP 101-300 Acres (Not part of a CNMP)</t>
  </si>
  <si>
    <t>Nutrient Management CAP Greater Than 300 Acres (Element of a CNMP)</t>
  </si>
  <si>
    <t>Nutrient Management CAP Greater Than 300 Acres (Not part of a CNMP)</t>
  </si>
  <si>
    <t>Nutrient Management CAP Less Than or Equal to 100 Acres (Element of a CNMP)</t>
  </si>
  <si>
    <t>Nutrient Management CAP Less Than or Equal to 100 Acres (Not part of a CNMP)</t>
  </si>
  <si>
    <t>Forest Management Plan - Written</t>
  </si>
  <si>
    <t>FMP 101 to 250 acres</t>
  </si>
  <si>
    <t>FMP 21 to 100 acres</t>
  </si>
  <si>
    <t>FMP 251 to 500 acres</t>
  </si>
  <si>
    <t>FMP 501 to 1000 acres</t>
  </si>
  <si>
    <t>FMP Greater Than 1000 acres</t>
  </si>
  <si>
    <t>FMP Less Than or Equal to 20 acres</t>
  </si>
  <si>
    <t>HU-FMP 101 to 250 acres</t>
  </si>
  <si>
    <t>HU-FMP 21 to 100 acres</t>
  </si>
  <si>
    <t>HU-FMP 251 to 500 acres</t>
  </si>
  <si>
    <t>HU-FMP 501 to 1000 acres</t>
  </si>
  <si>
    <t>HU-FMP Greater Than 1000 acres</t>
  </si>
  <si>
    <t>HU-FMP Less Than or Equal to 20 acres</t>
  </si>
  <si>
    <t>Feed Management Plan - Written</t>
  </si>
  <si>
    <t>Feed Management Plan</t>
  </si>
  <si>
    <t>HU-Feed Management Plan</t>
  </si>
  <si>
    <t>Grazing Management Plan - Written</t>
  </si>
  <si>
    <t>Grazing Management Plan 101 to 500 acres</t>
  </si>
  <si>
    <t>Grazing Management Plan 1501 to 5000 acres</t>
  </si>
  <si>
    <t>Grazing Management Plan 501 to 1500 acres</t>
  </si>
  <si>
    <t>Grazing Management Plan Greater Than 5000 acres</t>
  </si>
  <si>
    <t>Grazing Management Plan Less Than or Equal to 100 acres</t>
  </si>
  <si>
    <t>HU-Grazing Management Plan 101 to 500 acres</t>
  </si>
  <si>
    <t>HU-Grazing Management Plan 1501 to 5000 acres</t>
  </si>
  <si>
    <t>HU-Grazing Management Plan 501 to 1500 acres</t>
  </si>
  <si>
    <t>HU-Grazing Management Plan Greater Than 5000 acres</t>
  </si>
  <si>
    <t>HU-Grazing Management Plan Less Than or Equal to 100 acres</t>
  </si>
  <si>
    <t>Prescribed Burning Plan - Written</t>
  </si>
  <si>
    <t>HU-Prescribed Burning Plan 101-250 Acres</t>
  </si>
  <si>
    <t>HU-Prescribed Burning Plan 21-100 Acres</t>
  </si>
  <si>
    <t>HU-Prescribed Burning Plan 251-500 Acres</t>
  </si>
  <si>
    <t>HU-Prescribed Burning Plan 501-1000 Acres</t>
  </si>
  <si>
    <t>HU-Prescribed Burning Plan Greater Than 1000 Acres</t>
  </si>
  <si>
    <t>HU-Prescribed Burning Plan Less Than or Equal to 20 Acres</t>
  </si>
  <si>
    <t>Prescribed Burning Plan 101-250 Acres</t>
  </si>
  <si>
    <t>Prescribed Burning Plan 21-100 Acres</t>
  </si>
  <si>
    <t>Prescribed Burning Plan 251-500 Acres</t>
  </si>
  <si>
    <t>Prescribed Burning Plan 501-1000 Acres</t>
  </si>
  <si>
    <t>Prescribed Burning Plan Greater Than 1000 Acres</t>
  </si>
  <si>
    <t>Prescribed Burning Plan Less Than or Equal to 20 Acres</t>
  </si>
  <si>
    <t>Integrated Pest Management Plan - Written</t>
  </si>
  <si>
    <t>HU-IPM Management CAP Large - Greater Than 250 Acres</t>
  </si>
  <si>
    <t>HU-IPM Management CAP Medium 51 - 250 Acres</t>
  </si>
  <si>
    <t>HU-IPM Management CAP Small-Specialty Less Than 50 Acres</t>
  </si>
  <si>
    <t>IPM Management CAP Large - Greater Than 250 Acres</t>
  </si>
  <si>
    <t>IPM Management CAP Medium 51 - 250 Acres</t>
  </si>
  <si>
    <t>IPM Management CAP Small-Specialty Less Than 50 Acres</t>
  </si>
  <si>
    <t>Soil Health Management Plan - Written</t>
  </si>
  <si>
    <t>Crops</t>
  </si>
  <si>
    <t>Crops and Livestock</t>
  </si>
  <si>
    <t>HU-Crops</t>
  </si>
  <si>
    <t>HU-Crops and Livestock</t>
  </si>
  <si>
    <t>HU-Organic Crops</t>
  </si>
  <si>
    <t>HU-Organic Crops and Livestock</t>
  </si>
  <si>
    <t>HU-Small Farm</t>
  </si>
  <si>
    <t>Organic Crops</t>
  </si>
  <si>
    <t>Organic Crops and Livestock</t>
  </si>
  <si>
    <t>Small Farm</t>
  </si>
  <si>
    <t>Irrigation Water Management Plan - Written</t>
  </si>
  <si>
    <t>HU-Irrigation Water Management CAP with Pump Test</t>
  </si>
  <si>
    <t>HU-Irrigation Water Management Conservation Activity Plan CAP</t>
  </si>
  <si>
    <t>Irrigation Water Management CAP with Pump Test</t>
  </si>
  <si>
    <t>Irrigation Water Management Conservation Activity Plan CAP</t>
  </si>
  <si>
    <t>Agricultural Energy Management Plan - Written</t>
  </si>
  <si>
    <t>AgEMP 128 Large, Four Enterprise</t>
  </si>
  <si>
    <t>AgEMP 128 Medium, Four Enterprise</t>
  </si>
  <si>
    <t>AgEMP Large, One Enterprise</t>
  </si>
  <si>
    <t>AgEMP Large, Three Enterprise</t>
  </si>
  <si>
    <t>AgEMP Large, Two Enterprises</t>
  </si>
  <si>
    <t>AgEMP Medium Two Enterprises</t>
  </si>
  <si>
    <t>AgEMP Medium, One Enterprise</t>
  </si>
  <si>
    <t>AgEMP Medium, Three Enterprise</t>
  </si>
  <si>
    <t>AgEMP Small, Four Enterprises</t>
  </si>
  <si>
    <t>AgEMP Small, One Enterprise</t>
  </si>
  <si>
    <t>AgEMP Small, Three Enterprise</t>
  </si>
  <si>
    <t>AgEMP Small, Two Enterprise</t>
  </si>
  <si>
    <t>HU-AgEMP 128 Large, Four Enterprise</t>
  </si>
  <si>
    <t>HU-AgEMP 128 Medium, Four Enterprise</t>
  </si>
  <si>
    <t>HU-AgEMP Large, One Enterprise</t>
  </si>
  <si>
    <t>HU-AgEMP Large, Three Enterprise</t>
  </si>
  <si>
    <t>HU-AgEMP Large, Two Enterprises</t>
  </si>
  <si>
    <t>HU-AgEMP Medium Two Enterprises</t>
  </si>
  <si>
    <t>HU-AgEMP Medium, One Enterprise</t>
  </si>
  <si>
    <t>HU-AgEMP Medium, Three Enterprise</t>
  </si>
  <si>
    <t>HU-AgEMP Small, Four Enterprises</t>
  </si>
  <si>
    <t>HU-AgEMP Small, One Enterprise</t>
  </si>
  <si>
    <t>HU-AgEMP Small, Three Enterprise</t>
  </si>
  <si>
    <t>HU-AgEMP Small, Two Enterprise</t>
  </si>
  <si>
    <t>Drainage Water Management Plan - Written</t>
  </si>
  <si>
    <t>DWMP - No Tile Map Available</t>
  </si>
  <si>
    <t>DWMP - Tile Map Available</t>
  </si>
  <si>
    <t>HU-DWMP - No Tile Map Available</t>
  </si>
  <si>
    <t>HU-DWMP - Tile Map Available</t>
  </si>
  <si>
    <t>Agricultural Energy Design Plan - Written</t>
  </si>
  <si>
    <t>AgEDP High Complexity, 2-3 Designs</t>
  </si>
  <si>
    <t>AgEDP High Complexity, 4-5 Designs</t>
  </si>
  <si>
    <t>AgEDP High Complexity, 6+ Designs</t>
  </si>
  <si>
    <t>AgEDP High Complexity, One Design</t>
  </si>
  <si>
    <t>AgEDP Low Complexity, 2-3 Designs</t>
  </si>
  <si>
    <t>AgEDP Low Complexity, 4-5 Designs</t>
  </si>
  <si>
    <t>AgEDP Low Complexity, 6+ Designs</t>
  </si>
  <si>
    <t>AgEDP Low Complexity, One Design</t>
  </si>
  <si>
    <t>AgEDP Medium Complexity, 2-3 Designs</t>
  </si>
  <si>
    <t>AgEDP Medium Complexity, 4-5 Designs</t>
  </si>
  <si>
    <t>AgEDP Medium Complexity, 6+ Designs</t>
  </si>
  <si>
    <t>AgEDP Medium Complexity, One Design</t>
  </si>
  <si>
    <t>HU-AgEDP High Complexity, 2-3 Designs</t>
  </si>
  <si>
    <t>HU-AgEDP High Complexity, 4-5 Designs</t>
  </si>
  <si>
    <t>HU-AgEDP High Complexity, 6+ Designs</t>
  </si>
  <si>
    <t>HU-AgEDP High Complexity, One Design</t>
  </si>
  <si>
    <t>HU-AgEDP Low Complexity, 2-3 Designs</t>
  </si>
  <si>
    <t>HU-AgEDP Low Complexity, 4-5 Designs</t>
  </si>
  <si>
    <t>HU-AgEDP Low Complexity, 6+ Designs</t>
  </si>
  <si>
    <t>HU-AgEDP Low Complexity, One Design</t>
  </si>
  <si>
    <t>HU-AgEDP Medium Complexity, 2-3 Designs</t>
  </si>
  <si>
    <t>HU-AgEDP Medium Complexity, 4-5 Designs</t>
  </si>
  <si>
    <t>HU-AgEDP Medium Complexity, 6+ Designs</t>
  </si>
  <si>
    <t>HU-AgEDP Medium Complexity, One Design</t>
  </si>
  <si>
    <t>Conservation Plan Supporting Organic Transition - Written</t>
  </si>
  <si>
    <t>Conservation Plan Supporting Organic Transition CAP Crops and Livestock</t>
  </si>
  <si>
    <t>Conservation Plan Supporting Organic Transition CAP Crops or Livestock</t>
  </si>
  <si>
    <t>HU-Conservation Plan Supporting Organic Transition CAP Crops and Livestock</t>
  </si>
  <si>
    <t>HU-Conservation Plan Supporting Organic Transition CAP Crops or Livestock</t>
  </si>
  <si>
    <t>Fish and Wildlife Habitat Plan - Written</t>
  </si>
  <si>
    <t>Fish &amp; Wildlife Habitat Management CAP (1 Land Use)</t>
  </si>
  <si>
    <t>Fish &amp; Wildlife Habitat Management CAP (2 Land Uses)</t>
  </si>
  <si>
    <t>Fish &amp; Wildlife Habitat Management CAP (Three Land Uses)</t>
  </si>
  <si>
    <t>HU-Fish &amp; Wildlife Habitat Management CAP (1 Land Use)</t>
  </si>
  <si>
    <t>HU-Fish &amp; Wildlife Habitat Management CAP (2 Land Uses)</t>
  </si>
  <si>
    <t>HU-Fish &amp; Wildlife Habitat Management CAP (Three Land Uses)</t>
  </si>
  <si>
    <t>Pollinator Habitat Plan - Written</t>
  </si>
  <si>
    <t>HU-Pollinator Habitat Enhancement Plan CAP</t>
  </si>
  <si>
    <t>HU-Pollinator Habitat Enhancement Plan CAP - No Local TSP</t>
  </si>
  <si>
    <t>Pollinator Habitat Enhancement Plan CAP</t>
  </si>
  <si>
    <t>Pollinator Habitat Enhancement Plan CAP - No Local TSP</t>
  </si>
  <si>
    <t>Edge-of-Field Water Quality Monitoring-Data Collection and Evaluation</t>
  </si>
  <si>
    <t>Data Collect Surface Last Year</t>
  </si>
  <si>
    <t>Data Collect Surface Last Year with two treatment sites</t>
  </si>
  <si>
    <t>Data Collect Surface Year 1 - NO QAPP</t>
  </si>
  <si>
    <t>Data Collect Surface Year 1 plus - NO QAPP</t>
  </si>
  <si>
    <t>Data Collect Surface Year 1+ less QAPP (pre-install information) with two treatment sites</t>
  </si>
  <si>
    <t>Data Collect Surface Year 1-QAPP</t>
  </si>
  <si>
    <t>Data Collect Surface Year 1-QAPP with two treatment Sites</t>
  </si>
  <si>
    <t>Data Collect Tile Last Year</t>
  </si>
  <si>
    <t>Data Collect Tile Last Year with two treatment sites</t>
  </si>
  <si>
    <t>Data Collect Tile Year 1 plus - NO QAPP</t>
  </si>
  <si>
    <t>Data Collect Tile Year 1+ less QAPP (pre-install information) with two treatment sites</t>
  </si>
  <si>
    <t>Data Collect Tile Year 1-QAPP</t>
  </si>
  <si>
    <t>HU-Data Collect Surface Last Year</t>
  </si>
  <si>
    <t>HU-Data Collect Surface Last Year with two treatment sites</t>
  </si>
  <si>
    <t>HU-Data Collect Surface Year 1 - NO QAPP</t>
  </si>
  <si>
    <t>HU-Data Collect Surface Year 1 plus - NO QAPP</t>
  </si>
  <si>
    <t>HU-Data Collect Surface Year 1+ less QAPP (pre-install information) with two treatment sites</t>
  </si>
  <si>
    <t>HU-Data Collect Surface Year 1-QAPP</t>
  </si>
  <si>
    <t>HU-Data Collect Surface Year 1-QAPP with two treatment Sites</t>
  </si>
  <si>
    <t>HU-Data Collect Tile Last Year</t>
  </si>
  <si>
    <t>HU-Data Collect Tile Last Year with two treatment sites</t>
  </si>
  <si>
    <t>HU-Data Collect Tile Year 1 plus - NO QAPP</t>
  </si>
  <si>
    <t>HU-Data Collect Tile Year 1+ less QAPP (pre-install information) with two treatment sites</t>
  </si>
  <si>
    <t>HU-Data Collect Tile Year 1-QAPP</t>
  </si>
  <si>
    <t>Edge-of-Field Water Quality Monitoring-System Installation</t>
  </si>
  <si>
    <t>HU-System Installation-Above And Below</t>
  </si>
  <si>
    <t>HU-System Installation-Above And Below cold climate</t>
  </si>
  <si>
    <t>HU-System Installation-Retrofit 1</t>
  </si>
  <si>
    <t>HU-System Installation-Retrofit 2</t>
  </si>
  <si>
    <t>HU-System Installation-Retrofit 3</t>
  </si>
  <si>
    <t>HU-System Installation-Retrofit Above 2</t>
  </si>
  <si>
    <t>HU-System Installation-Retrofit Above 3</t>
  </si>
  <si>
    <t>HU-System Installation-Retrofit Above and Below 1</t>
  </si>
  <si>
    <t>HU-System Installation-Surface</t>
  </si>
  <si>
    <t>HU-System Installation-Surface Cold Climate</t>
  </si>
  <si>
    <t>HU-System Installation-Tile</t>
  </si>
  <si>
    <t>HU-System Installation-Tile Cold Climate</t>
  </si>
  <si>
    <t>System Installation-Above And Below</t>
  </si>
  <si>
    <t>System Installation-Above And Below cold climate</t>
  </si>
  <si>
    <t>System Installation-Retrofit 1</t>
  </si>
  <si>
    <t>System Installation-Retrofit 2</t>
  </si>
  <si>
    <t>System Installation-Retrofit 3</t>
  </si>
  <si>
    <t>System Installation-Retrofit Above 2</t>
  </si>
  <si>
    <t>System Installation-Retrofit Above 3</t>
  </si>
  <si>
    <t>System Installation-Retrofit Above and Below 1</t>
  </si>
  <si>
    <t>System Installation-Surface</t>
  </si>
  <si>
    <t>System Installation-Surface Cold Climate</t>
  </si>
  <si>
    <t>System Installation-Tile</t>
  </si>
  <si>
    <t>System Installation-Tile Cold Climate</t>
  </si>
  <si>
    <t>Soil Testing</t>
  </si>
  <si>
    <t>Basic Soil Health Suite + Comprehensive Chemical: Cons Plan</t>
  </si>
  <si>
    <t>Basic Soil Health Suite + Comprehensive Chemical: TSP</t>
  </si>
  <si>
    <t>Basic Soil Health Suite + Comprehensive Chemical: TSP Sample</t>
  </si>
  <si>
    <t>Basic Soil Health Suite: Cons. Plan</t>
  </si>
  <si>
    <t>Basic Soil Health Suite: TSP</t>
  </si>
  <si>
    <t>Basic Soil Health Suite: TSP Sample</t>
  </si>
  <si>
    <t>HU-Basic Soil Health Suite + Comprehensive Chemical: Cons Plan</t>
  </si>
  <si>
    <t>HU-Basic Soil Health Suite + Comprehensive Chemical: TSP</t>
  </si>
  <si>
    <t>HU-Basic Soil Health Suite + Comprehensive Chemical: TSP Sample</t>
  </si>
  <si>
    <t>HU-Basic Soil Health Suite: Cons. Plan</t>
  </si>
  <si>
    <t>HU-Basic Soil Health Suite: TSP</t>
  </si>
  <si>
    <t>HU-Basic Soil Health Suite: TSP Sample</t>
  </si>
  <si>
    <t>HU-Single Soil Health Indicator: Cons Plan</t>
  </si>
  <si>
    <t>HU-Single Soil Health Indicator: TSP</t>
  </si>
  <si>
    <t>HU-Single Soil Health Indicator: TSP Sample</t>
  </si>
  <si>
    <t>PR-Basic Soil Health Suite + Comprehensive Chemical: Cons Plan</t>
  </si>
  <si>
    <t>PR-Basic Soil Health Suite + Comprehensive Chemical: TSP</t>
  </si>
  <si>
    <t>PR-Basic Soil Health Suite + Comprehensive Chemical: TSP Sample</t>
  </si>
  <si>
    <t>PR-Basic Soil Health Suite: Cons. Plan</t>
  </si>
  <si>
    <t>PR-Basic Soil Health Suite: TSP</t>
  </si>
  <si>
    <t>PR-Basic Soil Health Suite: TSP Sample</t>
  </si>
  <si>
    <t>PR-Single Soil Health Indicator: Cons Plan</t>
  </si>
  <si>
    <t>PR-Single Soil Health Indicator: TSP</t>
  </si>
  <si>
    <t>PR-Single Soil Health Indicator: TSP Sample</t>
  </si>
  <si>
    <t>Single Soil Health Indicator: Cons Plan</t>
  </si>
  <si>
    <t>Single Soil Health Indicator: TSP</t>
  </si>
  <si>
    <t>Single Soil Health Indicator: TSP Sample</t>
  </si>
  <si>
    <t>Concrete Pad for mixing and loading</t>
  </si>
  <si>
    <t>SqFt</t>
  </si>
  <si>
    <t>HU-Concrete Pad for mixing and loading</t>
  </si>
  <si>
    <t>WP-Concrete Pad for mixing and loading</t>
  </si>
  <si>
    <t>Above Ground Steel/Concrete  100 to 200K ft3 Storage</t>
  </si>
  <si>
    <t>Cu-Ft</t>
  </si>
  <si>
    <t>Above Ground Steel/Concrete  25 to 100K ft3 Storage</t>
  </si>
  <si>
    <t>Above Ground Steel/Concrete over 200K ft3 Storage</t>
  </si>
  <si>
    <t>Above Ground Steel/Concrete up to 25K ft3 Storage</t>
  </si>
  <si>
    <t>Bedded Pack, Concrete Wall, Concrete Floor</t>
  </si>
  <si>
    <t>Bedded Pack, Concrete Wall, Earth Floor</t>
  </si>
  <si>
    <t>Bedded Pack, Timber Wall, Concrete Floor</t>
  </si>
  <si>
    <t>Bedded Pack, Timber Wall, Earth Floor</t>
  </si>
  <si>
    <t>Concrete Stacking Slab with Curb</t>
  </si>
  <si>
    <t>Concrete Stacking Slab without Curb</t>
  </si>
  <si>
    <t>Concrete Tank, Buried 15 to 25K ft3 Storage</t>
  </si>
  <si>
    <t>Concrete Tank, Buried 25 to 50K ft3 Storage</t>
  </si>
  <si>
    <t>Concrete Tank, Buried 50 to 75K ft3 Storage</t>
  </si>
  <si>
    <t>Concrete Tank, Buried 75 to 110K ft3 Storage</t>
  </si>
  <si>
    <t>Concrete Tank, Buried over 110K ft3 Storage</t>
  </si>
  <si>
    <t>Concrete Tank, buried up to 15K ft3 Storage</t>
  </si>
  <si>
    <t>Concrete, Rectangular, With Concrete Top</t>
  </si>
  <si>
    <t>Concrete, Rectangular, with Roof</t>
  </si>
  <si>
    <t>Concrete, Rectangular, Without Roof over 35K ft3 Storage</t>
  </si>
  <si>
    <t>Concrete, Rectangular, Without Roof up to 35K ft3 Storage</t>
  </si>
  <si>
    <t>Earthen Storage Facility over 50K ft3 Storage</t>
  </si>
  <si>
    <t>Earthen Storage Facility up to 50K ft3 Storage</t>
  </si>
  <si>
    <t>HU-Above Ground Steel/Concrete  100 to 200K ft3 Storage</t>
  </si>
  <si>
    <t>HU-Above Ground Steel/Concrete  25 to 100K ft3 Storage</t>
  </si>
  <si>
    <t>HU-Above Ground Steel/Concrete over 200K ft3 Storage</t>
  </si>
  <si>
    <t>HU-Above Ground Steel/Concrete up to 25K ft3 Storage</t>
  </si>
  <si>
    <t>HU-Bedded Pack, Concrete Wall, Concrete Floor</t>
  </si>
  <si>
    <t>HU-Bedded Pack, Concrete Wall, Earth Floor</t>
  </si>
  <si>
    <t>HU-Bedded Pack, Timber Wall, Concrete Floor</t>
  </si>
  <si>
    <t>HU-Bedded Pack, Timber Wall, Earth Floor</t>
  </si>
  <si>
    <t>HU-Concrete Stacking Slab with Curb</t>
  </si>
  <si>
    <t>HU-Concrete Stacking Slab without Curb</t>
  </si>
  <si>
    <t>HU-Concrete Tank, Buried 15 to 25K ft3 Storage</t>
  </si>
  <si>
    <t>HU-Concrete Tank, Buried 25 to 50K ft3 Storage</t>
  </si>
  <si>
    <t>HU-Concrete Tank, Buried 50 to 75K ft3 Storage</t>
  </si>
  <si>
    <t>HU-Concrete Tank, Buried 75 to 110K ft3 Storage</t>
  </si>
  <si>
    <t>HU-Concrete Tank, Buried over 110K ft3 Storage</t>
  </si>
  <si>
    <t>HU-Concrete Tank, buried up to 15K ft3 Storage</t>
  </si>
  <si>
    <t>HU-Concrete, Rectangular, With Concrete Top</t>
  </si>
  <si>
    <t>HU-Concrete, Rectangular, with Roof</t>
  </si>
  <si>
    <t>HU-Concrete, Rectangular, Without Roof over 35K ft3 Storage</t>
  </si>
  <si>
    <t>HU-Concrete, Rectangular, Without Roof up to 35K ft3 Storage</t>
  </si>
  <si>
    <t>HU-Earthen Storage Facility over 50K ft3 Storage</t>
  </si>
  <si>
    <t>HU-Earthen Storage Facility up to 50K ft3 Storage</t>
  </si>
  <si>
    <t>Brush Hog</t>
  </si>
  <si>
    <t>Ac</t>
  </si>
  <si>
    <t>Chemical Difficult Control</t>
  </si>
  <si>
    <t>Chemical Light</t>
  </si>
  <si>
    <t>Chemical Moderate</t>
  </si>
  <si>
    <t>Heavy Mechanical</t>
  </si>
  <si>
    <t>HU-Brush Hog</t>
  </si>
  <si>
    <t>HU-Chemical Difficult Control</t>
  </si>
  <si>
    <t>HU-Chemical Light</t>
  </si>
  <si>
    <t>HU-Chemical Moderate</t>
  </si>
  <si>
    <t>HU-Heavy Mechanical</t>
  </si>
  <si>
    <t>HU-Light Mechanical</t>
  </si>
  <si>
    <t>HU-Manual, Hand tools</t>
  </si>
  <si>
    <t>HU-Mechanical Chemical</t>
  </si>
  <si>
    <t>HU-Medium Mechanical</t>
  </si>
  <si>
    <t>Light Mechanical</t>
  </si>
  <si>
    <t>Manual, Hand tools</t>
  </si>
  <si>
    <t>Mechanical Chemical</t>
  </si>
  <si>
    <t>Medium Mechanical</t>
  </si>
  <si>
    <t>Herbaceous Weed Treatment</t>
  </si>
  <si>
    <t>HU-Intensive</t>
  </si>
  <si>
    <t>HU-Low Density</t>
  </si>
  <si>
    <t>HU-Moderate Control for Phragmites</t>
  </si>
  <si>
    <t>HU-Moderate Density</t>
  </si>
  <si>
    <t>HU-Phragmites - Intensive</t>
  </si>
  <si>
    <t>Intensive</t>
  </si>
  <si>
    <t>Low Density</t>
  </si>
  <si>
    <t>Moderate Control for Phragmites</t>
  </si>
  <si>
    <t>Moderate Density</t>
  </si>
  <si>
    <t>Phragmites - Intensive</t>
  </si>
  <si>
    <t>HU-Static pile, Concrete Pad</t>
  </si>
  <si>
    <t>HU-Static pile, Gravel pad</t>
  </si>
  <si>
    <t>Static pile, Concrete Pad</t>
  </si>
  <si>
    <t>Static pile, Gravel pad</t>
  </si>
  <si>
    <t>Composter, gravel pad</t>
  </si>
  <si>
    <t>Composting Pad, Windrow, Concrete/Asphalt</t>
  </si>
  <si>
    <t>HU-Composter, gravel pad</t>
  </si>
  <si>
    <t>HU-Composting Pad, Windrow, Concrete/Asphalt</t>
  </si>
  <si>
    <t>Concrete Containment with Roof over 150 SF</t>
  </si>
  <si>
    <t>Concrete Containment with Roof up to 150 SF</t>
  </si>
  <si>
    <t>Double Wall Tank</t>
  </si>
  <si>
    <t>Gal</t>
  </si>
  <si>
    <t>HU-Concrete Containment with Roof over 150 SF</t>
  </si>
  <si>
    <t>HU-Concrete Containment with Roof up to 150 SF</t>
  </si>
  <si>
    <t>HU-Double Wall Tank</t>
  </si>
  <si>
    <t>HU-Spill Pallet</t>
  </si>
  <si>
    <t>Spill Pallet</t>
  </si>
  <si>
    <t>Contiguous US Snow</t>
  </si>
  <si>
    <t>HU-Contiguous US Snow</t>
  </si>
  <si>
    <t>Clearing and Snagging</t>
  </si>
  <si>
    <t>Clearing and Snagging - Heavy</t>
  </si>
  <si>
    <t>Clearing and Snagging - Light</t>
  </si>
  <si>
    <t>Clearing and Snagging - Medium</t>
  </si>
  <si>
    <t>HU-Clearing and Snagging - Heavy</t>
  </si>
  <si>
    <t>HU-Clearing and Snagging - Light</t>
  </si>
  <si>
    <t>HU-Clearing and Snagging - Medium</t>
  </si>
  <si>
    <t>HU-Introduced Species</t>
  </si>
  <si>
    <t>HU-Introduced with Forgone Income</t>
  </si>
  <si>
    <t>HU-Monarch Species Mix</t>
  </si>
  <si>
    <t>HU-Native Species</t>
  </si>
  <si>
    <t>HU-Native Species with Forgone Income</t>
  </si>
  <si>
    <t>HU-Orchard or Vineyard Alleyways</t>
  </si>
  <si>
    <t>HU-Pollinator Species</t>
  </si>
  <si>
    <t>HU-Pollinator Species with Forgone Income</t>
  </si>
  <si>
    <t>Introduced Species</t>
  </si>
  <si>
    <t>Introduced with Forgone Income</t>
  </si>
  <si>
    <t>Monarch Species Mix</t>
  </si>
  <si>
    <t>Native Species</t>
  </si>
  <si>
    <t>Native Species with Forgone Income</t>
  </si>
  <si>
    <t>Orchard or Vineyard Alleyways</t>
  </si>
  <si>
    <t>Pollinator Species</t>
  </si>
  <si>
    <t>Pollinator Species with Forgone Income</t>
  </si>
  <si>
    <t>Basic Rotation Organic and Non-Organic</t>
  </si>
  <si>
    <t>HU-Basic Rotation Organic and Non-Organic</t>
  </si>
  <si>
    <t>HU-Specialty Crops Organic and Non-Organic</t>
  </si>
  <si>
    <t>Specialty Crops Organic and Non-Organic</t>
  </si>
  <si>
    <t>WP-Basic Rotation Organic and Non-Organic</t>
  </si>
  <si>
    <t>WP-Specialty Crops Organic and Non-Organic</t>
  </si>
  <si>
    <t>HU-No Till Adaptive Management</t>
  </si>
  <si>
    <t>HU-No-Till/Strip-Till</t>
  </si>
  <si>
    <t>No Till Adaptive Management</t>
  </si>
  <si>
    <t>No-Till/Strip-Till</t>
  </si>
  <si>
    <t>HU-Contour Farming</t>
  </si>
  <si>
    <t>HU-Introduced Species, Foregone Income (Organic and Non-Organic)</t>
  </si>
  <si>
    <t>HU-Introduced-High Value Cropland</t>
  </si>
  <si>
    <t>HU-Native Species, Foregone Income (Organic and Non-organic)</t>
  </si>
  <si>
    <t>HU-Native, Foregone Income-High Value Cropland</t>
  </si>
  <si>
    <t>HU-Wildlife/Pollinator, Foregone Income (Organic and Non-Organic)</t>
  </si>
  <si>
    <t>HU-Wildlife/Pollinator-High Value Cropland</t>
  </si>
  <si>
    <t>Introduced Species, Foregone Income (Organic and Non-Organic)</t>
  </si>
  <si>
    <t>Introduced-High Value Cropland</t>
  </si>
  <si>
    <t>Native Species, Foregone Income (Organic and Non-organic)</t>
  </si>
  <si>
    <t>Native, Foregone Income-High Value Cropland</t>
  </si>
  <si>
    <t>Wildlife/Pollinator, Foregone Income (Organic and Non-Organic)</t>
  </si>
  <si>
    <t>Wildlife/Pollinator-High Value Cropland</t>
  </si>
  <si>
    <t>Gypsum greater than 1 ton rate</t>
  </si>
  <si>
    <t>Gypsum less than 1 ton per acre</t>
  </si>
  <si>
    <t>HU-Gypsum greater than 1 ton rate</t>
  </si>
  <si>
    <t>HU-Gypsum less than 1 ton per acre</t>
  </si>
  <si>
    <t>Controlled Traffic</t>
  </si>
  <si>
    <t>HU-Controlled Traffic</t>
  </si>
  <si>
    <t>HU-Steep Terrain, Volatile fuels &gt;4 ft tall, &lt;10% Canopy Cover</t>
  </si>
  <si>
    <t>HU-Understory Burn</t>
  </si>
  <si>
    <t>Steep Terrain, Volatile fuels &gt;4 ft tall, &lt;10% Canopy Cover</t>
  </si>
  <si>
    <t>Understory Burn</t>
  </si>
  <si>
    <t>Cover Crop - 1 acre or less</t>
  </si>
  <si>
    <t>Cover Crop - Adaptive Management</t>
  </si>
  <si>
    <t>Cover Crop - Basic (Organic and Non-organic)</t>
  </si>
  <si>
    <t>Cover Crop - Basic Organic</t>
  </si>
  <si>
    <t>Cover Crop - Multiple Species (Organic and Non-organic)</t>
  </si>
  <si>
    <t>HU-Cover Crop - 1 acre or less</t>
  </si>
  <si>
    <t>HU-Cover Crop - Adaptive Management</t>
  </si>
  <si>
    <t>HU-Cover Crop - Basic (Organic and Non-organic)</t>
  </si>
  <si>
    <t>HU-Cover Crop - Basic Organic</t>
  </si>
  <si>
    <t>HU-Cover Crop - Multiple Species (Organic and Non-organic)</t>
  </si>
  <si>
    <t>PR-Cover Crop - 1 acre or less</t>
  </si>
  <si>
    <t>PR-Cover Crop - Adaptive Management</t>
  </si>
  <si>
    <t>PR-Cover Crop - Basic (Organic and Non-organic)</t>
  </si>
  <si>
    <t>PR-Cover Crop - Basic Organic</t>
  </si>
  <si>
    <t>PR-Cover Crop - Multiple Species (Organic and Non-organic)</t>
  </si>
  <si>
    <t>WP-Cover Crop - 1 acre or less</t>
  </si>
  <si>
    <t>WP-Cover Crop - Adaptive Management</t>
  </si>
  <si>
    <t>WP-Cover Crop - Basic (Organic and Non-organic)</t>
  </si>
  <si>
    <t>WP-Cover Crop - Basic Organic</t>
  </si>
  <si>
    <t>WP-Cover Crop - Multiple Species (Organic and Non-organic)</t>
  </si>
  <si>
    <t>HU-Hydroseed</t>
  </si>
  <si>
    <t>HU-Hydroseed, extra site preparation</t>
  </si>
  <si>
    <t>HU-Native or Introduced Vegetation - Heavy Grading (Organic and Non-Organic)</t>
  </si>
  <si>
    <t>HU-Native or Introduced Vegetation - Moderate Grading (Organic and Non-Organic)</t>
  </si>
  <si>
    <t>HU-Native or Introduced Vegetation - Normal Tillage (Organic and Non-Organic)</t>
  </si>
  <si>
    <t>Hydroseed</t>
  </si>
  <si>
    <t>Hydroseed, extra site preparation</t>
  </si>
  <si>
    <t>Native or Introduced Vegetation - Heavy Grading (Organic and Non-Organic)</t>
  </si>
  <si>
    <t>Native or Introduced Vegetation - Moderate Grading (Organic and Non-Organic)</t>
  </si>
  <si>
    <t>Native or Introduced Vegetation - Normal Tillage (Organic and Non-Organic)</t>
  </si>
  <si>
    <t>HU-Mulch till-Adaptive Management</t>
  </si>
  <si>
    <t>HU-Residue and Tillage Management, Reduced Till</t>
  </si>
  <si>
    <t>Mulch till-Adaptive Management</t>
  </si>
  <si>
    <t>PR-Mulch till-Adaptive Management</t>
  </si>
  <si>
    <t>PR-Residue and Tillage Management, Reduced Till</t>
  </si>
  <si>
    <t>Embankment earthen basin with pipe</t>
  </si>
  <si>
    <t>CuYd</t>
  </si>
  <si>
    <t>Excavated basin</t>
  </si>
  <si>
    <t>HU-Embankment earthen basin with pipe</t>
  </si>
  <si>
    <t>HU-Excavated basin</t>
  </si>
  <si>
    <t>Drilled well greater than 300' deep</t>
  </si>
  <si>
    <t>Drilled well less than 300' deep</t>
  </si>
  <si>
    <t>Dug Well</t>
  </si>
  <si>
    <t>Dug Well Sealed with Grout</t>
  </si>
  <si>
    <t>HU-Drilled well greater than 300' deep</t>
  </si>
  <si>
    <t>HU-Drilled well less than 300' deep</t>
  </si>
  <si>
    <t>HU-Dug Well</t>
  </si>
  <si>
    <t>HU-Dug Well Sealed with Grout</t>
  </si>
  <si>
    <t>WP-Drilled well greater than 300' deep</t>
  </si>
  <si>
    <t>WP-Drilled well less than 300' deep</t>
  </si>
  <si>
    <t>WP-Dug Well</t>
  </si>
  <si>
    <t>WP-Dug Well Sealed with Grout</t>
  </si>
  <si>
    <t>Basic Water Test</t>
  </si>
  <si>
    <t>Full Spectrum Test</t>
  </si>
  <si>
    <t>HU-Basic Water Test</t>
  </si>
  <si>
    <t>HU-Full Spectrum Test</t>
  </si>
  <si>
    <t>HU-Specialty Water Test</t>
  </si>
  <si>
    <t>Specialty Water Test</t>
  </si>
  <si>
    <t>WP-Basic Water Test</t>
  </si>
  <si>
    <t>WP-Full Spectrum Test</t>
  </si>
  <si>
    <t>WP-Specialty Water Test</t>
  </si>
  <si>
    <t>Demolition of Concrete Waste Storage Structure</t>
  </si>
  <si>
    <t>HU-Demolition of Concrete Waste Storage Structure</t>
  </si>
  <si>
    <t>HU-Liquid Waste Impoundment Closure with 75% Liquids and 25% Solids</t>
  </si>
  <si>
    <t>Liquid Waste Impoundment Closure with 75% Liquids and 25% Solids</t>
  </si>
  <si>
    <t>Diversion with seed and mulch</t>
  </si>
  <si>
    <t>HU-Diversion with seed and mulch</t>
  </si>
  <si>
    <t>Covered Lagoon/Holding Pond</t>
  </si>
  <si>
    <t>AU</t>
  </si>
  <si>
    <t>HU-Anaerobic Digester</t>
  </si>
  <si>
    <t>HU-Covered Lagoon/Holding Pond</t>
  </si>
  <si>
    <t>Fabric Roof with Concrete Foundation</t>
  </si>
  <si>
    <t>Fabric Roof with No Foundation</t>
  </si>
  <si>
    <t>Fabric Roof with Timber Foundation</t>
  </si>
  <si>
    <t>Flexible Membrane Cover</t>
  </si>
  <si>
    <t>Flexible Membrane Cover with Flare</t>
  </si>
  <si>
    <t>HU-Fabric Roof with Concrete Foundation</t>
  </si>
  <si>
    <t>HU-Fabric Roof with No Foundation</t>
  </si>
  <si>
    <t>HU-Fabric Roof with Timber Foundation</t>
  </si>
  <si>
    <t>HU-Flexible Membrane Cover</t>
  </si>
  <si>
    <t>HU-Flexible Membrane Cover with Flare</t>
  </si>
  <si>
    <t>HU-Pump Building with No Foundation up to 500 SF</t>
  </si>
  <si>
    <t>HU-Small Timber Framed Roof with No Foundation &lt; 1000 SF</t>
  </si>
  <si>
    <t>HU-Timber Framed Roof with Concrete Foundation</t>
  </si>
  <si>
    <t>HU-Timber Framed Roof with No Foundation</t>
  </si>
  <si>
    <t>HU-Timber Framed Roof with Timber Foundation</t>
  </si>
  <si>
    <t>Pump Building with No Foundation up to 500 SF</t>
  </si>
  <si>
    <t>Small Timber Framed Roof with No Foundation &lt; 1000 SF</t>
  </si>
  <si>
    <t>Timber Framed Roof with Concrete Foundation</t>
  </si>
  <si>
    <t>Timber Framed Roof with No Foundation</t>
  </si>
  <si>
    <t>Timber Framed Roof with Timber Foundation</t>
  </si>
  <si>
    <t>Burial</t>
  </si>
  <si>
    <t>COVID-19 Burial</t>
  </si>
  <si>
    <t>COVID-19 Carcass Disposal Other Than Burial, Incineration, Landfill or Render</t>
  </si>
  <si>
    <t>COVID-19 Composting-Purchase Carbon Material and Mobilize Equipment</t>
  </si>
  <si>
    <t>COVID-19 Disposal at Landfill or Render</t>
  </si>
  <si>
    <t>Lb</t>
  </si>
  <si>
    <t>COVID-19 Forced Air Incineration</t>
  </si>
  <si>
    <t>COVID-19 In-House Composting</t>
  </si>
  <si>
    <t>COVID-19 Shallow Burial Hooved Animals</t>
  </si>
  <si>
    <t>HU-Burial</t>
  </si>
  <si>
    <t>HU-COVID-19 Burial</t>
  </si>
  <si>
    <t>HU-COVID-19 Carcass Disposal Other Than Burial, Incineration, Landfill or Render</t>
  </si>
  <si>
    <t>HU-COVID-19 Composting-Purchase Carbon Material and Mobilize Equipment</t>
  </si>
  <si>
    <t>HU-COVID-19 Disposal at Landfill or Render</t>
  </si>
  <si>
    <t>HU-COVID-19 Forced Air Incineration</t>
  </si>
  <si>
    <t>HU-COVID-19 In-House Composting</t>
  </si>
  <si>
    <t>HU-COVID-19 Shallow Burial Hooved Animals</t>
  </si>
  <si>
    <t>HU-In-House Composting</t>
  </si>
  <si>
    <t>HU-Outside Windrow Composting</t>
  </si>
  <si>
    <t>In-House Composting</t>
  </si>
  <si>
    <t>Outside Windrow Composting</t>
  </si>
  <si>
    <t>HU-Reverse Osmosis &lt;=250 GPH</t>
  </si>
  <si>
    <t>Gal/Hr</t>
  </si>
  <si>
    <t>HU-Reverse Osmosis &gt;=1000 GPH</t>
  </si>
  <si>
    <t>HU-Reverse Osmosis &gt;250 to &lt;1000 GPH</t>
  </si>
  <si>
    <t>HU-Sap Preheater</t>
  </si>
  <si>
    <t>HU-Steam Enhanced Preheater, &lt;=24 SF</t>
  </si>
  <si>
    <t>HU-Steam Enhanced Preheater, &gt;24 SF</t>
  </si>
  <si>
    <t>Reverse Osmosis &lt;=250 GPH</t>
  </si>
  <si>
    <t>Reverse Osmosis &gt;=1000 GPH</t>
  </si>
  <si>
    <t>Reverse Osmosis &gt;250 to &lt;1000 GPH</t>
  </si>
  <si>
    <t>Sap Preheater</t>
  </si>
  <si>
    <t>Steam Enhanced Preheater, &lt;=24 SF</t>
  </si>
  <si>
    <t>Steam Enhanced Preheater, &gt;24 SF</t>
  </si>
  <si>
    <t>Automatic Controller System</t>
  </si>
  <si>
    <t>Compressor Heat Recovery</t>
  </si>
  <si>
    <t>Evaporator defrost heater control</t>
  </si>
  <si>
    <t>Greenhouse Roof Vent</t>
  </si>
  <si>
    <t>Greenhouse Step Controller System</t>
  </si>
  <si>
    <t>HU-Automatic Controller System</t>
  </si>
  <si>
    <t>HU-Compressor Heat Recovery</t>
  </si>
  <si>
    <t>HU-Evaporator defrost heater control</t>
  </si>
  <si>
    <t>HU-Greenhouse Roof Vent</t>
  </si>
  <si>
    <t>HU-Greenhouse Step Controller System</t>
  </si>
  <si>
    <t>HU-Motor Upgrade &lt;= 1 HP</t>
  </si>
  <si>
    <t>HU-Motor Upgrade &gt; 1 and &lt; 10 HP</t>
  </si>
  <si>
    <t>HU-Motor Upgrade 10 - 100 HP</t>
  </si>
  <si>
    <t>HU-Plate Cooler</t>
  </si>
  <si>
    <t>HU-Root Zone Heating - Greenhouse In-Ground Distribution</t>
  </si>
  <si>
    <t>HU-Scroll Compressor</t>
  </si>
  <si>
    <t>HP</t>
  </si>
  <si>
    <t>HU-Variable Speed Drive &lt; = 10 HP</t>
  </si>
  <si>
    <t>HU-Variable Speed Drive &gt; 10 HP</t>
  </si>
  <si>
    <t>HU-Ventilation - 18 inch Exhaust</t>
  </si>
  <si>
    <t>HU-Ventilation - 24 inch Exhaust</t>
  </si>
  <si>
    <t>HU-Ventilation - 36 inch Exhaust</t>
  </si>
  <si>
    <t>HU-Ventilation - 48 inch Exhaust</t>
  </si>
  <si>
    <t>HU-Ventilation - HAF</t>
  </si>
  <si>
    <t>Motor Upgrade &lt;= 1 HP</t>
  </si>
  <si>
    <t>Motor Upgrade &gt; 1 and &lt; 10 HP</t>
  </si>
  <si>
    <t>Motor Upgrade 10 - 100 HP</t>
  </si>
  <si>
    <t>Plate Cooler</t>
  </si>
  <si>
    <t>Root Zone Heating - Greenhouse In-Ground Distribution</t>
  </si>
  <si>
    <t>Scroll Compressor</t>
  </si>
  <si>
    <t>Variable Speed Drive &lt; = 10 HP</t>
  </si>
  <si>
    <t>Variable Speed Drive &gt; 10 HP</t>
  </si>
  <si>
    <t>Ventilation - 18 inch Exhaust</t>
  </si>
  <si>
    <t>Ventilation - 24 inch Exhaust</t>
  </si>
  <si>
    <t>Ventilation - 36 inch Exhaust</t>
  </si>
  <si>
    <t>Ventilation - 48 inch Exhaust</t>
  </si>
  <si>
    <t>Ventilation - HAF</t>
  </si>
  <si>
    <t>Embankment Pond with Pipe</t>
  </si>
  <si>
    <t>Excavated Pit</t>
  </si>
  <si>
    <t>HU-Embankment Pond with Pipe</t>
  </si>
  <si>
    <t>HU-Excavated Pit</t>
  </si>
  <si>
    <t>1 row windbreak, shrubs, hand planted</t>
  </si>
  <si>
    <t>1 row windbreak, trees, hand planted</t>
  </si>
  <si>
    <t>2-row windbreak, shrubs, machine planted</t>
  </si>
  <si>
    <t>2-row windbreak, trees, machine planted</t>
  </si>
  <si>
    <t>3 or more row windbreak, shrub, machine planted</t>
  </si>
  <si>
    <t>3 or more row windbreak, trees, machine planted</t>
  </si>
  <si>
    <t>3 or more tree rows machine planted windbreak</t>
  </si>
  <si>
    <t>HU-1 row windbreak, shrubs, hand planted</t>
  </si>
  <si>
    <t>HU-1 row windbreak, trees, hand planted</t>
  </si>
  <si>
    <t>HU-2-row windbreak, shrubs, machine planted</t>
  </si>
  <si>
    <t>HU-2-row windbreak, trees, machine planted</t>
  </si>
  <si>
    <t>HU-3 or more row windbreak, shrub, machine planted</t>
  </si>
  <si>
    <t>HU-3 or more row windbreak, trees, machine planted</t>
  </si>
  <si>
    <t>HU-3 or more tree rows machine planted windbreak</t>
  </si>
  <si>
    <t>2-4 Wire Electrified, High Tensile</t>
  </si>
  <si>
    <t>5-6 Wire, Electrified, High Tensile</t>
  </si>
  <si>
    <t>96 inch exclusion fence</t>
  </si>
  <si>
    <t>Barbed Wire</t>
  </si>
  <si>
    <t>Chain Link/Safety</t>
  </si>
  <si>
    <t>Confinement</t>
  </si>
  <si>
    <t>HU-2-4 Wire Electrified, High Tensile</t>
  </si>
  <si>
    <t>HU-5-6 Wire, Electrified, High Tensile</t>
  </si>
  <si>
    <t>HU-96 inch exclusion fence</t>
  </si>
  <si>
    <t>HU-Barbed Wire</t>
  </si>
  <si>
    <t>HU-Chain Link/Safety</t>
  </si>
  <si>
    <t>HU-Confinement</t>
  </si>
  <si>
    <t>HU-Interior, electrified</t>
  </si>
  <si>
    <t>HU-Portable</t>
  </si>
  <si>
    <t>HU-Woven Wire</t>
  </si>
  <si>
    <t>Interior, electrified</t>
  </si>
  <si>
    <t>Portable</t>
  </si>
  <si>
    <t>Woven Wire</t>
  </si>
  <si>
    <t>Chipping and hauling off-site</t>
  </si>
  <si>
    <t>Forest Slash Treatment - Med/Heavy</t>
  </si>
  <si>
    <t>HU-Chipping and hauling off-site</t>
  </si>
  <si>
    <t>HU-Forest Slash Treatment - Med/Heavy</t>
  </si>
  <si>
    <t>HU-Orchard/Vineyard prunings/removals</t>
  </si>
  <si>
    <t>HU-Restoration/conservation treatment following catastrophic events</t>
  </si>
  <si>
    <t>HU-Woody residue/silvicultural slash treatment-light</t>
  </si>
  <si>
    <t>Orchard/Vineyard prunings/removals</t>
  </si>
  <si>
    <t>Restoration/conservation treatment following catastrophic events</t>
  </si>
  <si>
    <t>Woody residue/silvicultural slash treatment-light</t>
  </si>
  <si>
    <t>Field Border, Introduced Species</t>
  </si>
  <si>
    <t>Field Border, Introduced Species, Forgone Income</t>
  </si>
  <si>
    <t>Field Border, Native Species</t>
  </si>
  <si>
    <t>Field Border, Native Species, Forgone Income</t>
  </si>
  <si>
    <t>Field Border, Pollinator</t>
  </si>
  <si>
    <t>Field Border, Pollinator, Forgone Income</t>
  </si>
  <si>
    <t>HU-Field Border, Introduced Species</t>
  </si>
  <si>
    <t>HU-Field Border, Introduced Species, Forgone Income</t>
  </si>
  <si>
    <t>HU-Field Border, Native Species</t>
  </si>
  <si>
    <t>HU-Field Border, Native Species, Forgone Income</t>
  </si>
  <si>
    <t>HU-Field Border, Pollinator</t>
  </si>
  <si>
    <t>HU-Field Border, Pollinator, Forgone Income</t>
  </si>
  <si>
    <t>Bare Root, All Shelters</t>
  </si>
  <si>
    <t>Bare Root, Half Shelters</t>
  </si>
  <si>
    <t>Bare Root, No Shelters</t>
  </si>
  <si>
    <t>Cuttings</t>
  </si>
  <si>
    <t>HU-Bare Root, All Shelters</t>
  </si>
  <si>
    <t>HU-Bare Root, Half Shelters</t>
  </si>
  <si>
    <t>HU-Bare Root, No Shelters</t>
  </si>
  <si>
    <t>HU-Cuttings</t>
  </si>
  <si>
    <t>HU-Large container, hand planted</t>
  </si>
  <si>
    <t>HU-Seeding</t>
  </si>
  <si>
    <t>HU-Small area hand planting with container or bare root stock</t>
  </si>
  <si>
    <t>HU-Small area hand planting with container or bare root stock, with tree shelters</t>
  </si>
  <si>
    <t>Large container, hand planted</t>
  </si>
  <si>
    <t>PR-Bare Root, All Shelters</t>
  </si>
  <si>
    <t>PR-Bare Root, Half Shelters</t>
  </si>
  <si>
    <t>PR-Bare Root, No Shelters</t>
  </si>
  <si>
    <t>PR-Cuttings</t>
  </si>
  <si>
    <t>PR-Large container, hand planted</t>
  </si>
  <si>
    <t>PR-Seeding</t>
  </si>
  <si>
    <t>PR-Small area hand planting with container or bare root stock</t>
  </si>
  <si>
    <t>PR-Small area hand planting with container or bare root stock, with tree shelters</t>
  </si>
  <si>
    <t>Seeding</t>
  </si>
  <si>
    <t>Small area hand planting with container or bare root stock</t>
  </si>
  <si>
    <t>Small area hand planting with container or bare root stock, with tree shelters</t>
  </si>
  <si>
    <t>WP-Bare Root, All Shelters</t>
  </si>
  <si>
    <t>WP-Bare Root, Half Shelters</t>
  </si>
  <si>
    <t>WP-Bare Root, No Shelters</t>
  </si>
  <si>
    <t>WP-Cuttings</t>
  </si>
  <si>
    <t>WP-Large container, hand planted</t>
  </si>
  <si>
    <t>WP-Seeding</t>
  </si>
  <si>
    <t>WP-Small area hand planting with container or bare root stock</t>
  </si>
  <si>
    <t>WP-Small area hand planting with container or bare root stock, with tree shelters</t>
  </si>
  <si>
    <t>Filter Strip, Introduced species</t>
  </si>
  <si>
    <t>Filter Strip, Introduced species, Forgone Income</t>
  </si>
  <si>
    <t>Filter Strip, Native species</t>
  </si>
  <si>
    <t>Filter Strip, Native species, Forgone Income</t>
  </si>
  <si>
    <t>HU-Filter Strip, Introduced species</t>
  </si>
  <si>
    <t>HU-Filter Strip, Introduced species, Forgone Income</t>
  </si>
  <si>
    <t>HU-Filter Strip, Native species</t>
  </si>
  <si>
    <t>HU-Filter Strip, Native species, Forgone Income</t>
  </si>
  <si>
    <t>PR-Filter Strip, Introduced species</t>
  </si>
  <si>
    <t>PR-Filter Strip, Introduced species, Forgone Income</t>
  </si>
  <si>
    <t>PR-Filter Strip, Native species</t>
  </si>
  <si>
    <t>PR-Filter Strip, Native species, Forgone Income</t>
  </si>
  <si>
    <t>WP-Filter Strip, Introduced species</t>
  </si>
  <si>
    <t>WP-Filter Strip, Introduced species, Forgone Income</t>
  </si>
  <si>
    <t>WP-Filter Strip, Native species</t>
  </si>
  <si>
    <t>WP-Filter Strip, Native species, Forgone Income</t>
  </si>
  <si>
    <t>Boulder Placement</t>
  </si>
  <si>
    <t>Complex Stream Structure</t>
  </si>
  <si>
    <t>Conifer Tree Revetment</t>
  </si>
  <si>
    <t>Constructed Log Jam</t>
  </si>
  <si>
    <t>HU-Boulder Placement</t>
  </si>
  <si>
    <t>HU-Complex Stream Structure</t>
  </si>
  <si>
    <t>HU-Conifer Tree Revetment</t>
  </si>
  <si>
    <t>HU-Constructed Log Jam</t>
  </si>
  <si>
    <t>HU-Instream rock placement</t>
  </si>
  <si>
    <t>HU-Manual Instream wood placement</t>
  </si>
  <si>
    <t>HU-Mechanical instream wood placement</t>
  </si>
  <si>
    <t>HU-Rock and wood structures</t>
  </si>
  <si>
    <t>HU-Stream Restoration - High</t>
  </si>
  <si>
    <t>HU-Stream Restoration - Low</t>
  </si>
  <si>
    <t>HU-Stream Restoration - Moderate</t>
  </si>
  <si>
    <t>Instream rock placement</t>
  </si>
  <si>
    <t>Manual Instream wood placement</t>
  </si>
  <si>
    <t>Mechanical instream wood placement</t>
  </si>
  <si>
    <t>Rock and wood structures</t>
  </si>
  <si>
    <t>Stream Restoration - High</t>
  </si>
  <si>
    <t>Stream Restoration - Low</t>
  </si>
  <si>
    <t>Stream Restoration - Moderate</t>
  </si>
  <si>
    <t>Aquatic Organism Passage</t>
  </si>
  <si>
    <t>Blockage Removal</t>
  </si>
  <si>
    <t>Bridge, CIP abutment, Geotech Investigation</t>
  </si>
  <si>
    <t>Bridge, Precast Abutment</t>
  </si>
  <si>
    <t>Bridge, Prefabricated</t>
  </si>
  <si>
    <t>Bridge, Prefabricated with Bolted Metal Abutments</t>
  </si>
  <si>
    <t>Concrete Box Culvert</t>
  </si>
  <si>
    <t>Concrete Dam Removal</t>
  </si>
  <si>
    <t>Concrete Ladder</t>
  </si>
  <si>
    <t>Crossing Decomissioning with Abutments</t>
  </si>
  <si>
    <t>Earthen Dam Removal</t>
  </si>
  <si>
    <t>Earthen Dam Removal less than or equal to 1000 cu. yd.</t>
  </si>
  <si>
    <t>HU-Blockage Removal</t>
  </si>
  <si>
    <t>HU-Bridge, CIP abutment, Geotech Investigation</t>
  </si>
  <si>
    <t>HU-Bridge, Precast Abutment</t>
  </si>
  <si>
    <t>HU-Bridge, Prefabricated</t>
  </si>
  <si>
    <t>HU-Bridge, Prefabricated with Bolted Metal Abutments</t>
  </si>
  <si>
    <t>HU-Concrete Box Culvert</t>
  </si>
  <si>
    <t>HU-Concrete Dam Removal</t>
  </si>
  <si>
    <t>HU-Concrete Ladder</t>
  </si>
  <si>
    <t>HU-Crossing Decomissioning with Abutments</t>
  </si>
  <si>
    <t>HU-Earthen Dam Removal</t>
  </si>
  <si>
    <t>HU-Earthen Dam Removal less than or equal to 1000 cu. yd.</t>
  </si>
  <si>
    <t>HU-Low Water Crossing</t>
  </si>
  <si>
    <t>HU-Nature-Like Fishway</t>
  </si>
  <si>
    <t>HU-Step Pool Weir</t>
  </si>
  <si>
    <t>HU-Stream Simulation Culvert - no Headwall</t>
  </si>
  <si>
    <t>HU-Stream Simulation Culvert -with Headwall</t>
  </si>
  <si>
    <t>HU-Timber Bridge with Block Abutments</t>
  </si>
  <si>
    <t>Low Water Crossing</t>
  </si>
  <si>
    <t>Nature-Like Fishway</t>
  </si>
  <si>
    <t>Step Pool Weir</t>
  </si>
  <si>
    <t>Stream Simulation Culvert - no Headwall</t>
  </si>
  <si>
    <t>Stream Simulation Culvert -with Headwall</t>
  </si>
  <si>
    <t>Timber Bridge with Block Abutments</t>
  </si>
  <si>
    <t>Catch Basin and Pipe =&lt; 24 inch</t>
  </si>
  <si>
    <t>Catch Basin and Pipe &gt;24 inch</t>
  </si>
  <si>
    <t>HU-Catch Basin and Pipe =&lt; 24 inch</t>
  </si>
  <si>
    <t>HU-Catch Basin and Pipe &gt;24 inch</t>
  </si>
  <si>
    <t>HU-Rock Chute</t>
  </si>
  <si>
    <t>Rock Chute</t>
  </si>
  <si>
    <t>Base Waterway, Seeding</t>
  </si>
  <si>
    <t>HU-Base Waterway, Seeding</t>
  </si>
  <si>
    <t>Wildlife Habitat Planting</t>
  </si>
  <si>
    <t>High Species Diversity on Cropland with Foregone Income</t>
  </si>
  <si>
    <t>High Species Diversity on Fallow or Non-Cropland, no Foregone Income</t>
  </si>
  <si>
    <t>Highly Specialized Habitat Requirements (Monarch) on Non-Cropland, No FI</t>
  </si>
  <si>
    <t>HU-High Species Diversity on Cropland with Foregone Income</t>
  </si>
  <si>
    <t>HU-High Species Diversity on Fallow or Non-Cropland, no Foregone Income</t>
  </si>
  <si>
    <t>HU-Highly Specialized Habitat Requirements (Monarch) on Non-Cropland, No FI</t>
  </si>
  <si>
    <t>HU-Low Species Diversity on Cropland with Foregone Income</t>
  </si>
  <si>
    <t>HU-Low Species Diversity on Non-Cropland, no Foregone Income</t>
  </si>
  <si>
    <t>HU-Specialized Habitat Requirements on Cropland with Foregone Income</t>
  </si>
  <si>
    <t>HU-Specialized Habitat Requirements on Non-Cropland, no Foregone Income</t>
  </si>
  <si>
    <t>Low Species Diversity on Cropland with Foregone Income</t>
  </si>
  <si>
    <t>Low Species Diversity on Non-Cropland, no Foregone Income</t>
  </si>
  <si>
    <t>Specialized Habitat Requirements on Cropland with Foregone Income</t>
  </si>
  <si>
    <t>Specialized Habitat Requirements on Non-Cropland, no Foregone Income</t>
  </si>
  <si>
    <t>HU-Pollinator Habitat</t>
  </si>
  <si>
    <t>HU-Wildlife Cool Season</t>
  </si>
  <si>
    <t>HU-Wildlife, Warm Season Grass</t>
  </si>
  <si>
    <t>Pollinator Habitat</t>
  </si>
  <si>
    <t>Wildlife Cool Season</t>
  </si>
  <si>
    <t>Wildlife, Warm Season Grass</t>
  </si>
  <si>
    <t>HDPE (Iron Pipe Size &amp; Tubing) 10in or more diameter</t>
  </si>
  <si>
    <t>HDPE (Iron Pipe Size &amp; Tubing) greater than 3in to 8in diameter</t>
  </si>
  <si>
    <t>HDPE (Iron Pipe Size &amp; Tubing) up to 3 inch diameter</t>
  </si>
  <si>
    <t>Horizontal Boring</t>
  </si>
  <si>
    <t>HU-HDPE (Iron Pipe Size &amp; Tubing) 10in or more diameter</t>
  </si>
  <si>
    <t>HU-HDPE (Iron Pipe Size &amp; Tubing) greater than 3in to 8in diameter</t>
  </si>
  <si>
    <t>HU-HDPE (Iron Pipe Size &amp; Tubing) up to 3 inch diameter</t>
  </si>
  <si>
    <t>HU-Horizontal Boring</t>
  </si>
  <si>
    <t>HU-PVC (Iron Pipe Size) 10in or more diameter</t>
  </si>
  <si>
    <t>HU-PVC (Iron Pipe Size) 10in or more diameter with 4 in sand bedding</t>
  </si>
  <si>
    <t>HU-PVC (Iron Pipe Size) 8in or less diam</t>
  </si>
  <si>
    <t>HU-PVC (Iron Pipe Size) 8in or less diameter with 4 in sand bedding</t>
  </si>
  <si>
    <t>HU-Surface HDPE (Iron Pipe Size &amp; Tubing)</t>
  </si>
  <si>
    <t>PVC (Iron Pipe Size) 10in or more diameter</t>
  </si>
  <si>
    <t>PVC (Iron Pipe Size) 10in or more diameter with 4 in sand bedding</t>
  </si>
  <si>
    <t>PVC (Iron Pipe Size) 8in or less diam</t>
  </si>
  <si>
    <t>PVC (Iron Pipe Size) 8in or less diameter with 4 in sand bedding</t>
  </si>
  <si>
    <t>Surface HDPE (Iron Pipe Size &amp; Tubing)</t>
  </si>
  <si>
    <t>Fiberglass Tank</t>
  </si>
  <si>
    <t>HU-Fiberglass Tank</t>
  </si>
  <si>
    <t>HU-Plastic Tank</t>
  </si>
  <si>
    <t>HU-Plastic Tank Buried</t>
  </si>
  <si>
    <t>Plastic Tank</t>
  </si>
  <si>
    <t>Plastic Tank Buried</t>
  </si>
  <si>
    <t>Automated Surface Permanent PE Tube with Media Filter Laterals 14 ft oc</t>
  </si>
  <si>
    <t>Automated Surface Permanent PE Tube with Media Filter Laterals 9 ft oc</t>
  </si>
  <si>
    <t>Hoop House Surface Microirrigation</t>
  </si>
  <si>
    <t>HU-Automated Surface Permanent PE Tube with Media Filter Laterals 14 ft oc</t>
  </si>
  <si>
    <t>HU-Automated Surface Permanent PE Tube with Media Filter Laterals 9 ft oc</t>
  </si>
  <si>
    <t>HU-Hoop House Surface Microirrigation</t>
  </si>
  <si>
    <t>HU-Microjet with Filter</t>
  </si>
  <si>
    <t>HU-Multiple Outlet Drip</t>
  </si>
  <si>
    <t>HU-SDI (Subsurface Drip Irrigation)</t>
  </si>
  <si>
    <t>HU-Surface Permanent PE Tube Disk or Screen Filter Laterals 9 ft oc</t>
  </si>
  <si>
    <t>HU-Surface Permanent PE Tube with Disk or Screen filter laterals 14 ft oc</t>
  </si>
  <si>
    <t>HU-Surface Permanent PE Tube with Media Filter Laterals 14 ft oc</t>
  </si>
  <si>
    <t>HU-Surface Permanent PE tube with Media Filter Laterals 9 ft oc</t>
  </si>
  <si>
    <t>HU-Surface Tape &lt;5 acres</t>
  </si>
  <si>
    <t>HU-Surface Tape &gt; or = 5 acres</t>
  </si>
  <si>
    <t>Microjet with Filter</t>
  </si>
  <si>
    <t>Multiple Outlet Drip</t>
  </si>
  <si>
    <t>SDI (Subsurface Drip Irrigation)</t>
  </si>
  <si>
    <t>Surface Permanent PE Tube Disk or Screen Filter Laterals 9 ft oc</t>
  </si>
  <si>
    <t>Surface Permanent PE Tube with Disk or Screen filter laterals 14 ft oc</t>
  </si>
  <si>
    <t>Surface Permanent PE Tube with Media Filter Laterals 14 ft oc</t>
  </si>
  <si>
    <t>Surface Permanent PE tube with Media Filter Laterals 9 ft oc</t>
  </si>
  <si>
    <t>Surface Tape &lt;5 acres</t>
  </si>
  <si>
    <t>Surface Tape &gt; or = 5 acres</t>
  </si>
  <si>
    <t>HU-Pod System</t>
  </si>
  <si>
    <t>HU-Solid Set System</t>
  </si>
  <si>
    <t>HU-Traveling Gun System, &lt; 2 inch Hose</t>
  </si>
  <si>
    <t>HU-Traveling Gun System, &gt; 3 inch Hose</t>
  </si>
  <si>
    <t>HU-Traveling Gun System, 2 inch to 3 inch Hose</t>
  </si>
  <si>
    <t>Pod System</t>
  </si>
  <si>
    <t>Solid Set System</t>
  </si>
  <si>
    <t>Traveling Gun System, &lt; 2 inch Hose</t>
  </si>
  <si>
    <t>Traveling Gun System, &gt; 3 inch Hose</t>
  </si>
  <si>
    <t>Traveling Gun System, 2 inch to 3 inch Hose</t>
  </si>
  <si>
    <t>Advanced IWM &lt;= 30 acres</t>
  </si>
  <si>
    <t>Advanced IWM &gt; 30 acres</t>
  </si>
  <si>
    <t>Basic IWM &lt;= 30 acres</t>
  </si>
  <si>
    <t>Basic IWM &gt; 30 acres</t>
  </si>
  <si>
    <t>HU-Advanced IWM &lt;= 30 acres</t>
  </si>
  <si>
    <t>HU-Advanced IWM &gt; 30 acres</t>
  </si>
  <si>
    <t>HU-Basic IWM &lt;= 30 acres</t>
  </si>
  <si>
    <t>HU-Basic IWM &gt; 30 acres</t>
  </si>
  <si>
    <t>HU-Intermediate IWM &lt;= 30 acres</t>
  </si>
  <si>
    <t>HU-Intermediate IWM &gt; 30 acres</t>
  </si>
  <si>
    <t>HU-IWM w weather station</t>
  </si>
  <si>
    <t>HU-Soil Moisture Sensors with Data Recorder_1stYear</t>
  </si>
  <si>
    <t>HU-Soil Moisture Sensors_1st Year</t>
  </si>
  <si>
    <t>Intermediate IWM &lt;= 30 acres</t>
  </si>
  <si>
    <t>Intermediate IWM &gt; 30 acres</t>
  </si>
  <si>
    <t>IWM w weather station</t>
  </si>
  <si>
    <t>Soil Moisture Sensors with Data Recorder_1stYear</t>
  </si>
  <si>
    <t>Soil Moisture Sensors_1st Year</t>
  </si>
  <si>
    <t>Concrete</t>
  </si>
  <si>
    <t>HU-Concrete</t>
  </si>
  <si>
    <t>HU-Riprap</t>
  </si>
  <si>
    <t>HU-Stone Centered Grassed Waterway</t>
  </si>
  <si>
    <t>HU-Turf Reinforced Matting</t>
  </si>
  <si>
    <t>Riprap</t>
  </si>
  <si>
    <t>Stone Centered Grassed Waterway</t>
  </si>
  <si>
    <t>Turf Reinforced Matting</t>
  </si>
  <si>
    <t>Access Control</t>
  </si>
  <si>
    <t>Animal exclusion from sensitive areas</t>
  </si>
  <si>
    <t>BioSecurity Access Control</t>
  </si>
  <si>
    <t>Hibernaculum Bat Gate</t>
  </si>
  <si>
    <t>HU-Animal exclusion from sensitive areas</t>
  </si>
  <si>
    <t>HU-BioSecurity Access Control</t>
  </si>
  <si>
    <t>HU-Hibernaculum Bat Gate</t>
  </si>
  <si>
    <t>HU-Trails/Roads Access Control</t>
  </si>
  <si>
    <t>Trails/Roads Access Control</t>
  </si>
  <si>
    <t>Aggregate</t>
  </si>
  <si>
    <t>kSqFt</t>
  </si>
  <si>
    <t>Erosion Control Blanket</t>
  </si>
  <si>
    <t>HU-Aggregate</t>
  </si>
  <si>
    <t>HU-Erosion Control Blanket</t>
  </si>
  <si>
    <t>HU-Straw or Hay, Manual Application</t>
  </si>
  <si>
    <t>HU-Straw or Hay, Mechanical Application</t>
  </si>
  <si>
    <t>HU-Synthetic Material</t>
  </si>
  <si>
    <t>HU-Tree and Shrub</t>
  </si>
  <si>
    <t>Straw or Hay, Manual Application</t>
  </si>
  <si>
    <t>Straw or Hay, Mechanical Application</t>
  </si>
  <si>
    <t>Synthetic Material</t>
  </si>
  <si>
    <t>Tree and Shrub</t>
  </si>
  <si>
    <t>Chemical - Ground Application</t>
  </si>
  <si>
    <t>Chemical - Hand Application</t>
  </si>
  <si>
    <t>Hand site preparation</t>
  </si>
  <si>
    <t>HU-Chemical - Ground Application</t>
  </si>
  <si>
    <t>HU-Chemical - Hand Application</t>
  </si>
  <si>
    <t>HU-Hand site preparation</t>
  </si>
  <si>
    <t>HU-Mechanical - Heavy</t>
  </si>
  <si>
    <t>HU-Mechanical - Light</t>
  </si>
  <si>
    <t>HU-Windbreak - Site Preparation</t>
  </si>
  <si>
    <t>Mechanical - Heavy</t>
  </si>
  <si>
    <t>Mechanical - Light</t>
  </si>
  <si>
    <t>Windbreak - Site Preparation</t>
  </si>
  <si>
    <t>Concrete Slab Removal</t>
  </si>
  <si>
    <t>HU-Concrete Slab Removal</t>
  </si>
  <si>
    <t>HU-Removal and Disposal of Fence</t>
  </si>
  <si>
    <t>HU-Rock Excavation</t>
  </si>
  <si>
    <t>Removal and Disposal of Fence</t>
  </si>
  <si>
    <t>Rock Excavation</t>
  </si>
  <si>
    <t>HU-Improved Forage Quality</t>
  </si>
  <si>
    <t>HU-Organic Preemptive Harvest</t>
  </si>
  <si>
    <t>HU-Perennial Crops - Delayed Mowing</t>
  </si>
  <si>
    <t>Improved Forage Quality</t>
  </si>
  <si>
    <t>Organic Preemptive Harvest</t>
  </si>
  <si>
    <t>Perennial Crops - Delayed Mowing</t>
  </si>
  <si>
    <t>Pasture and Hay Planting</t>
  </si>
  <si>
    <t>Cool Season, Establish or Reseed</t>
  </si>
  <si>
    <t>Cool Season, Establish or Reseed, Foregone Income</t>
  </si>
  <si>
    <t>Cool Season, Establish or Reseed, Organic</t>
  </si>
  <si>
    <t>Cool Season, Establish or Reseed, Organic, Foregone Income</t>
  </si>
  <si>
    <t>HU-Cool Season, Establish or Reseed</t>
  </si>
  <si>
    <t>HU-Cool Season, Establish or Reseed, Foregone Income</t>
  </si>
  <si>
    <t>HU-Cool Season, Establish or Reseed, Organic</t>
  </si>
  <si>
    <t>HU-Cool Season, Establish or Reseed, Organic, Foregone Income</t>
  </si>
  <si>
    <t>HU-Overseed</t>
  </si>
  <si>
    <t>HU-Overseed, Organic</t>
  </si>
  <si>
    <t>HU-Rejuvenate</t>
  </si>
  <si>
    <t>HU-Rejuvenate, Organic</t>
  </si>
  <si>
    <t>HU-Warm Season, Native, Establish or Reseed</t>
  </si>
  <si>
    <t>HU-Warm Season, Native, Establish or Reseed, Foregone Income</t>
  </si>
  <si>
    <t>Overseed</t>
  </si>
  <si>
    <t>Overseed, Organic</t>
  </si>
  <si>
    <t>PR-Cool Season, Establish or Reseed</t>
  </si>
  <si>
    <t>PR-Cool Season, Establish or Reseed, Foregone Income</t>
  </si>
  <si>
    <t>PR-Cool Season, Establish or Reseed, Organic</t>
  </si>
  <si>
    <t>PR-Cool Season, Establish or Reseed, Organic, Foregone Income</t>
  </si>
  <si>
    <t>PR-Overseed</t>
  </si>
  <si>
    <t>PR-Overseed, Organic</t>
  </si>
  <si>
    <t>PR-Rejuvenate</t>
  </si>
  <si>
    <t>PR-Rejuvenate, Organic</t>
  </si>
  <si>
    <t>PR-Warm Season, Native, Establish or Reseed</t>
  </si>
  <si>
    <t>PR-Warm Season, Native, Establish or Reseed, Foregone Income</t>
  </si>
  <si>
    <t>Rejuvenate</t>
  </si>
  <si>
    <t>Rejuvenate, Organic</t>
  </si>
  <si>
    <t>Warm Season, Native, Establish or Reseed</t>
  </si>
  <si>
    <t>Warm Season, Native, Establish or Reseed, Foregone Income</t>
  </si>
  <si>
    <t>Horizontal Boring, 3in or less diam pipe</t>
  </si>
  <si>
    <t>LnFt</t>
  </si>
  <si>
    <t>HU-Horizontal Boring, 3in or less diam pipe</t>
  </si>
  <si>
    <t>HU-PE Pipe less than or equal to  1 in. Dia., Buried 4 ft Deep</t>
  </si>
  <si>
    <t>HU-PE Pipe less than or equal to 1 in. Dia., Buried 4ft Deep w/sand bedding</t>
  </si>
  <si>
    <t>HU-PE Pipe less than or equal to 1in. Dia., Buried 2ft Deep</t>
  </si>
  <si>
    <t>HU-PE Pipe, greater than 1 in Dia., Buried 4ft Deep w/ sand bedding</t>
  </si>
  <si>
    <t>HU-PE Pipe, greater than 1in Dia., Buried  4ft Deep</t>
  </si>
  <si>
    <t>HU-PE Pipe, greater than 1in Dia., Buried 2ft Deep</t>
  </si>
  <si>
    <t>HU-PE Pipe, greater than 1in diam, Above Ground</t>
  </si>
  <si>
    <t>HU-PE Pipe, less than or equal to 1 in. Dia., Above Ground</t>
  </si>
  <si>
    <t>PE Pipe less than or equal to  1 in. Dia., Buried 4 ft Deep</t>
  </si>
  <si>
    <t>PE Pipe less than or equal to 1 in. Dia., Buried 4ft Deep w/sand bedding</t>
  </si>
  <si>
    <t>PE Pipe less than or equal to 1in. Dia., Buried 2ft Deep</t>
  </si>
  <si>
    <t>PE Pipe, greater than 1 in Dia., Buried 4ft Deep w/ sand bedding</t>
  </si>
  <si>
    <t>PE Pipe, greater than 1in Dia., Buried  4ft Deep</t>
  </si>
  <si>
    <t>PE Pipe, greater than 1in Dia., Buried 2ft Deep</t>
  </si>
  <si>
    <t>PE Pipe, greater than 1in diam, Above Ground</t>
  </si>
  <si>
    <t>PE Pipe, less than or equal to 1 in. Dia., Above Ground</t>
  </si>
  <si>
    <t>Pond Sealing or Lining, Compacted Soil Treatment</t>
  </si>
  <si>
    <t>Material haul &gt; 1 mile</t>
  </si>
  <si>
    <t>HU- Material haul &gt; 1 mile</t>
  </si>
  <si>
    <t>HU-Material haul  &lt; 1 mile</t>
  </si>
  <si>
    <t>Material haul  &lt; 1 mile</t>
  </si>
  <si>
    <t>Pond Sealing or Lining, Geomembrane or Geosynthetic Clay Liner</t>
  </si>
  <si>
    <t>40 mil Flexible Membrane Liner over 15K Square Feet</t>
  </si>
  <si>
    <t>40 mil Flexible Membrane Liner up to 15K Square Feet</t>
  </si>
  <si>
    <t>60 Mil Flexible Membrane Liner over 15K Square Feet</t>
  </si>
  <si>
    <t>60 Mil Flexible Membrane Liner up to 15K Square Feet</t>
  </si>
  <si>
    <t>HU-40 mil Flexible Membrane Liner over 15K Square Feet</t>
  </si>
  <si>
    <t>HU-40 mil Flexible Membrane Liner up to 15K Square Feet</t>
  </si>
  <si>
    <t>HU-60 Mil Flexible Membrane Liner over 15K Square Feet</t>
  </si>
  <si>
    <t>HU-60 Mil Flexible Membrane Liner up to 15K Square Feet</t>
  </si>
  <si>
    <t>Pond Sealing or Lining - Concrete</t>
  </si>
  <si>
    <t>Concrete Liner &lt;= 16K Square Feet</t>
  </si>
  <si>
    <t>Concrete Liner &gt; 16K Square Feet</t>
  </si>
  <si>
    <t>HU-Concrete Liner &lt;= 16K Square Feet</t>
  </si>
  <si>
    <t>HU-Concrete Liner &gt; 16K Square Feet</t>
  </si>
  <si>
    <t>Deferred grazing</t>
  </si>
  <si>
    <t>HU-Deferred grazing</t>
  </si>
  <si>
    <t>HU-Targeted Grazing</t>
  </si>
  <si>
    <t>HU-Twice weekly moves</t>
  </si>
  <si>
    <t>HU-Weekly moves</t>
  </si>
  <si>
    <t>Targeted Grazing</t>
  </si>
  <si>
    <t>Twice weekly moves</t>
  </si>
  <si>
    <t>Weekly moves</t>
  </si>
  <si>
    <t>Electric Powered Pump less than 3 Hp</t>
  </si>
  <si>
    <t>BHP</t>
  </si>
  <si>
    <t>Electric Powered Pump Less Than 3 HP with Adequate Pump Controls</t>
  </si>
  <si>
    <t>Electric-Powered Pump 10 to 40 HP</t>
  </si>
  <si>
    <t>Electric-Powered Pump 3 up to less than 10 HP</t>
  </si>
  <si>
    <t>Electric-Powered Pump 3 up to less than 10 HP with Adequate Pump Controls</t>
  </si>
  <si>
    <t>Electric-Powered Pump over 40 HP</t>
  </si>
  <si>
    <t>HU-Electric Powered Pump less than 3 Hp</t>
  </si>
  <si>
    <t>HU-Electric Powered Pump Less Than 3 HP with Adequate Pump Controls</t>
  </si>
  <si>
    <t>HU-Electric-Powered Pump 10 to 40 HP</t>
  </si>
  <si>
    <t>HU-Electric-Powered Pump 3 up to less than 10 HP</t>
  </si>
  <si>
    <t>HU-Electric-Powered Pump 3 up to less than 10 HP with Adequate Pump Controls</t>
  </si>
  <si>
    <t>HU-Electric-Powered Pump over 40 HP</t>
  </si>
  <si>
    <t>HU-Internal Combustion Powered Pump less than 7.5 HP</t>
  </si>
  <si>
    <t>HU-Internal Combustion-Powered Pump 7.5 to 75 HP</t>
  </si>
  <si>
    <t>HU-Internal Combustion-Powered Pump over 75 HP</t>
  </si>
  <si>
    <t>HU-Livestock Nose Pump</t>
  </si>
  <si>
    <t>HU-Manure PTO Vertical Shaft Pump</t>
  </si>
  <si>
    <t>HU-Photovoltaic-Powered Pump 0.25 HP to less than 0.5 HP</t>
  </si>
  <si>
    <t>HU-Photovoltaic-Powered Pump 0.5 HP up to and including 1.0 HP</t>
  </si>
  <si>
    <t>HU-Photovoltaic-Powered Pump greater than 1 HP</t>
  </si>
  <si>
    <t>HU-Solid Piston Manure Pump</t>
  </si>
  <si>
    <t>HU-Solids Handling Wastewater Pump over 2Hp</t>
  </si>
  <si>
    <t>HU-Solids Handling Wastewater Pump up to 2Hp</t>
  </si>
  <si>
    <t>HU-Tractor Power Take Off (PTO) Pump</t>
  </si>
  <si>
    <t>HU-Variable Frequency Drive Less Than 10HP</t>
  </si>
  <si>
    <t>HU-Variable Frequency Drive over 10HP</t>
  </si>
  <si>
    <t>Internal Combustion Powered Pump less than 7.5 HP</t>
  </si>
  <si>
    <t>Internal Combustion-Powered Pump 7.5 to 75 HP</t>
  </si>
  <si>
    <t>Internal Combustion-Powered Pump over 75 HP</t>
  </si>
  <si>
    <t>Livestock Nose Pump</t>
  </si>
  <si>
    <t>Manure PTO Vertical Shaft Pump</t>
  </si>
  <si>
    <t>Photovoltaic-Powered Pump 0.25 HP to less than 0.5 HP</t>
  </si>
  <si>
    <t>Photovoltaic-Powered Pump 0.5 HP up to and including 1.0 HP</t>
  </si>
  <si>
    <t>Photovoltaic-Powered Pump greater than 1 HP</t>
  </si>
  <si>
    <t>Solid Piston Manure Pump</t>
  </si>
  <si>
    <t>Solids Handling Wastewater Pump over 2Hp</t>
  </si>
  <si>
    <t>Solids Handling Wastewater Pump up to 2Hp</t>
  </si>
  <si>
    <t>Tractor Power Take Off (PTO) Pump</t>
  </si>
  <si>
    <t>Variable Frequency Drive Less Than 10HP</t>
  </si>
  <si>
    <t>Variable Frequency Drive over 10HP</t>
  </si>
  <si>
    <t>Drainage Water Management (DWM)</t>
  </si>
  <si>
    <t>HU-Drainage Water Management (DWM)</t>
  </si>
  <si>
    <t>Establishing Row Direction, Grade, &amp; Length.</t>
  </si>
  <si>
    <t>HU-Establishing Row Direction, Grade, &amp; Length.</t>
  </si>
  <si>
    <t>Concrete Swale</t>
  </si>
  <si>
    <t>HU-Concrete Swale</t>
  </si>
  <si>
    <t>HU-Roof Gutter, Large</t>
  </si>
  <si>
    <t>HU-Roof Gutter, Small</t>
  </si>
  <si>
    <t>HU-Trench Drain, 4 in.</t>
  </si>
  <si>
    <t>HU-Trench Drain, 6 in.</t>
  </si>
  <si>
    <t>HU-Trench Drain, 8 in.</t>
  </si>
  <si>
    <t>Roof Gutter, Large</t>
  </si>
  <si>
    <t>Roof Gutter, Small</t>
  </si>
  <si>
    <t>Trench Drain, 4 in.</t>
  </si>
  <si>
    <t>Trench Drain, 6 in.</t>
  </si>
  <si>
    <t>Trench Drain, 8 in.</t>
  </si>
  <si>
    <t>Access Road</t>
  </si>
  <si>
    <t>HU-New 12 inch gravel road in soft, sloped terrain</t>
  </si>
  <si>
    <t>HU-Rehabilitation of existing road using gravel in soft, sloped terrain</t>
  </si>
  <si>
    <t>New 12 inch gravel road in soft, sloped terrain</t>
  </si>
  <si>
    <t>Rehabilitation of existing road using gravel in soft, sloped terrain</t>
  </si>
  <si>
    <t>Bunk Silo Slab</t>
  </si>
  <si>
    <t>Concrete with Curb over 1000 SF</t>
  </si>
  <si>
    <t>Concrete with Curb up to 1000 SF</t>
  </si>
  <si>
    <t>Concrete/Asphalt without Curb over 1000 SF</t>
  </si>
  <si>
    <t>Concrete/Asphalt without Curb up to 1000 SF</t>
  </si>
  <si>
    <t>Curb with Footer</t>
  </si>
  <si>
    <t>Curb without Footer</t>
  </si>
  <si>
    <t>Gravel or Wood Chip Pad</t>
  </si>
  <si>
    <t>HU-Bunk Silo Slab</t>
  </si>
  <si>
    <t>HU-Concrete with Curb over 1000 SF</t>
  </si>
  <si>
    <t>HU-Concrete with Curb up to 1000 SF</t>
  </si>
  <si>
    <t>HU-Concrete/Asphalt without Curb over 1000 SF</t>
  </si>
  <si>
    <t>HU-Concrete/Asphalt without Curb up to 1000 SF</t>
  </si>
  <si>
    <t>HU-Curb with Footer</t>
  </si>
  <si>
    <t>HU-Curb without Footer</t>
  </si>
  <si>
    <t>HU-Gravel or Wood Chip Pad</t>
  </si>
  <si>
    <t>WP-Bunk Silo Slab</t>
  </si>
  <si>
    <t>WP-Concrete with Curb over 1000 SF</t>
  </si>
  <si>
    <t>WP-Concrete with Curb up to 1000 SF</t>
  </si>
  <si>
    <t>WP-Concrete/Asphalt without Curb over 1000 SF</t>
  </si>
  <si>
    <t>WP-Concrete/Asphalt without Curb up to 1000 SF</t>
  </si>
  <si>
    <t>WP-Curb with Footer</t>
  </si>
  <si>
    <t>WP-Curb without Footer</t>
  </si>
  <si>
    <t>WP-Gravel or Wood Chip Pad</t>
  </si>
  <si>
    <t>Combination, Most common Best Management Practices</t>
  </si>
  <si>
    <t>HU-Combination, Most common Best Management Practices</t>
  </si>
  <si>
    <t>HU-Silt Fence</t>
  </si>
  <si>
    <t>Silt Fence</t>
  </si>
  <si>
    <t>HU-Perforated Well Tile Development</t>
  </si>
  <si>
    <t>HU-Solid Well Tile &amp; Pipe Development</t>
  </si>
  <si>
    <t>Perforated Well Tile Development</t>
  </si>
  <si>
    <t>Solid Well Tile &amp; Pipe Development</t>
  </si>
  <si>
    <t>HU-Rock/Gravel on Geotextile, Walkway</t>
  </si>
  <si>
    <t>Rock/Gravel on Geotextile, Walkway</t>
  </si>
  <si>
    <t>Bridge with cast in place abutments, span &gt; 14 feet</t>
  </si>
  <si>
    <t>Bridge with precast abutments</t>
  </si>
  <si>
    <t>Bridge, Light Weight Timber</t>
  </si>
  <si>
    <t>Bridge, prefabricated</t>
  </si>
  <si>
    <t>Culvert Installation, greater than or equal to 30 inch diameter</t>
  </si>
  <si>
    <t>InFt</t>
  </si>
  <si>
    <t>HU-Bridge with cast in place abutments, span &gt; 14 feet</t>
  </si>
  <si>
    <t>HU-Bridge with precast abutments</t>
  </si>
  <si>
    <t>HU-Bridge, Light Weight Timber</t>
  </si>
  <si>
    <t>HU-Bridge, prefabricated</t>
  </si>
  <si>
    <t>HU-Culvert Installation, greater than or equal to 30 inch diameter</t>
  </si>
  <si>
    <t>HU-Low water crossing using prefabricated products</t>
  </si>
  <si>
    <t>HU-Low Water Crossing, Riprap or Rock</t>
  </si>
  <si>
    <t>HU-Stream Simulation Culvert, with Headwalls</t>
  </si>
  <si>
    <t>HU-Stream Simulation Culvert, without Headwalls</t>
  </si>
  <si>
    <t>Low water crossing using prefabricated products</t>
  </si>
  <si>
    <t>Low Water Crossing, Riprap or Rock</t>
  </si>
  <si>
    <t>Stream Simulation Culvert, with Headwalls</t>
  </si>
  <si>
    <t>Stream Simulation Culvert, without Headwalls</t>
  </si>
  <si>
    <t>Bioengineered</t>
  </si>
  <si>
    <t>HU-Bioengineered</t>
  </si>
  <si>
    <t>HU-Two Stage Ditch</t>
  </si>
  <si>
    <t>Two Stage Ditch</t>
  </si>
  <si>
    <t>HU-Stripcropping - wind and water erosion</t>
  </si>
  <si>
    <t>PR-Stripcropping - wind and water erosion</t>
  </si>
  <si>
    <t>Stripcropping - wind and water erosion</t>
  </si>
  <si>
    <t>Catch Basin, 3 ft width</t>
  </si>
  <si>
    <t>Vft</t>
  </si>
  <si>
    <t>Catch Basin, 5 ft diameter</t>
  </si>
  <si>
    <t>Commercial Inline Flashboard Riser</t>
  </si>
  <si>
    <t>Culvert &lt;30 inches CMP</t>
  </si>
  <si>
    <t>Culvert &lt;30 inches HDPE</t>
  </si>
  <si>
    <t>HU-Catch Basin, 3 ft width</t>
  </si>
  <si>
    <t>HU-Catch Basin, 5 ft diameter</t>
  </si>
  <si>
    <t>HU-Commercial Inline Flashboard Riser</t>
  </si>
  <si>
    <t>HU-Culvert &lt;30 inches CMP</t>
  </si>
  <si>
    <t>HU-Culvert &lt;30 inches HDPE</t>
  </si>
  <si>
    <t>HU-Inline Flashboard Riser, Metal</t>
  </si>
  <si>
    <t>Inline Flashboard Riser, Metal</t>
  </si>
  <si>
    <t>Adaptive NM</t>
  </si>
  <si>
    <t>Basic NM (Non-Organic/Organic)</t>
  </si>
  <si>
    <t>Basic NM with Manure and/or Compost (Non-Organic/Organic)</t>
  </si>
  <si>
    <t>Basic NM with Manure Injection</t>
  </si>
  <si>
    <t>Basic NM with Manure Injection or Incorporation</t>
  </si>
  <si>
    <t>Basic Precision NM (Non-Organic/Organic)</t>
  </si>
  <si>
    <t>HU-Adaptive NM</t>
  </si>
  <si>
    <t>HU-Basic NM (Non-Organic/Organic)</t>
  </si>
  <si>
    <t>HU-Basic NM with Manure and/or Compost (Non-Organic/Organic)</t>
  </si>
  <si>
    <t>HU-Basic NM with Manure Injection</t>
  </si>
  <si>
    <t>HU-Basic NM with Manure Injection or Incorporation</t>
  </si>
  <si>
    <t>HU-Basic Precision NM (Non-Organic/Organic)</t>
  </si>
  <si>
    <t>HU-NM with grid/zone soil sampling, soil nitrate/plant tissue test (Non-Organic/Organic)</t>
  </si>
  <si>
    <t>HU-NM with Nitrification or Urease Inhibitor (Non-Organic/Organic)</t>
  </si>
  <si>
    <t>HU-Small Farm NM (Non-Organic/Organic)</t>
  </si>
  <si>
    <t>NM with grid/zone soil sampling, soil nitrate/plant tissue test (Non-Organic/Organic)</t>
  </si>
  <si>
    <t>NM with Nitrification or Urease Inhibitor (Non-Organic/Organic)</t>
  </si>
  <si>
    <t>PR-Adaptive NM</t>
  </si>
  <si>
    <t>PR-Basic NM (Non-Organic/Organic)</t>
  </si>
  <si>
    <t>PR-Basic NM with Manure and/or Compost (Non-Organic/Organic)</t>
  </si>
  <si>
    <t>PR-Basic NM with Manure Injection</t>
  </si>
  <si>
    <t>PR-Basic NM with Manure Injection or Incorporation</t>
  </si>
  <si>
    <t>PR-Basic Precision NM (Non-Organic/Organic)</t>
  </si>
  <si>
    <t>PR-NM with grid/zone soil sampling, soil nitrate/plant tissue test (Non-Organic/Organic)</t>
  </si>
  <si>
    <t>PR-NM with Nitrification or Urease Inhibitor (Non-Organic/Organic)</t>
  </si>
  <si>
    <t>PR-Small Farm NM (Non-Organic/Organic)</t>
  </si>
  <si>
    <t>Small Farm NM (Non-Organic/Organic)</t>
  </si>
  <si>
    <t>WP-Adaptive NM</t>
  </si>
  <si>
    <t>WP-Basic NM (Non-Organic/Organic)</t>
  </si>
  <si>
    <t>WP-Basic NM with Manure and/or Compost (Non-Organic/Organic)</t>
  </si>
  <si>
    <t>WP-Basic NM with Manure Injection</t>
  </si>
  <si>
    <t>WP-Basic NM with Manure Injection or Incorporation</t>
  </si>
  <si>
    <t>WP-Basic Precision NM (Non-Organic/Organic)</t>
  </si>
  <si>
    <t>WP-NM with grid/zone soil sampling, soil nitrate/plant tissue test (Non-Organic/Organic)</t>
  </si>
  <si>
    <t>WP-NM with Nitrification or Urease Inhibitor (Non-Organic/Organic)</t>
  </si>
  <si>
    <t>WP-Small Farm NM (Non-Organic/Organic)</t>
  </si>
  <si>
    <t>Animal Group</t>
  </si>
  <si>
    <t>Feed Additive</t>
  </si>
  <si>
    <t>HU-Animal Group</t>
  </si>
  <si>
    <t>HU-Feed Additive</t>
  </si>
  <si>
    <t>Pest Management Conservation System</t>
  </si>
  <si>
    <t>HU-Pest Management Precision Ag</t>
  </si>
  <si>
    <t>HU-Plant Health PAMS (acs) High Labor and materials</t>
  </si>
  <si>
    <t>HU-Plant Health PAMS (acs) High labor only (intensive scouting etc.)</t>
  </si>
  <si>
    <t>HU-Plant Health PAMS (acs) High Labor, materials and mitigation.</t>
  </si>
  <si>
    <t>HU-Plant Health PAMS (acs) Low Labor and Materials</t>
  </si>
  <si>
    <t>HU-Plant Health PAMS (acs) Low labor only</t>
  </si>
  <si>
    <t>HU-Plant Health PAMS (acs) Low Labor, materials and mitigation.</t>
  </si>
  <si>
    <t>HU-Plant health PAMS (Small Farm - each) labor and mitigation.</t>
  </si>
  <si>
    <t>HU-Plant health PAMS (Small Farm - each) labor only</t>
  </si>
  <si>
    <t>HU-Plant Health PAMS activities (Small Farm - each) labor and materials</t>
  </si>
  <si>
    <t>HU-Plant Health PAMS activities (Small Farm - each) labor, materials and mitigation.</t>
  </si>
  <si>
    <t>HU-Water Quality Pesticide Mitigation = 30 Point AND/OR Beneficial Insect Pesticide Mitigation</t>
  </si>
  <si>
    <t>HU-Water Quality Pesticide Mitigation = 30 Point AND/OR Beneficial Insect Pesticide Mitigation - Small Farm</t>
  </si>
  <si>
    <t>HU-Water Quality Pesticide Mitigation &gt; 30 Point AND/OR Beneficial Insect Pesticide Mitigation</t>
  </si>
  <si>
    <t>HU-Water Quality Pesticide Mitigation &gt; 30 Point AND/OR Beneficial Insect Pesticide Mitigation - Small Farm</t>
  </si>
  <si>
    <t>Pest Management Precision Ag</t>
  </si>
  <si>
    <t>Plant Health PAMS (acs) High Labor and materials</t>
  </si>
  <si>
    <t>Plant Health PAMS (acs) High labor only (intensive scouting etc.)</t>
  </si>
  <si>
    <t>Plant Health PAMS (acs) High Labor, materials and mitigation.</t>
  </si>
  <si>
    <t>Plant Health PAMS (acs) Low Labor and Materials</t>
  </si>
  <si>
    <t>Plant Health PAMS (acs) Low labor only</t>
  </si>
  <si>
    <t>Plant Health PAMS (acs) Low Labor, materials and mitigation.</t>
  </si>
  <si>
    <t>Plant health PAMS (Small Farm - each) labor and mitigation.</t>
  </si>
  <si>
    <t>Plant health PAMS (Small Farm - each) labor only</t>
  </si>
  <si>
    <t>Plant Health PAMS activities (Small Farm - each) labor and materials</t>
  </si>
  <si>
    <t>Plant Health PAMS activities (Small Farm - each) labor, materials and mitigation.</t>
  </si>
  <si>
    <t>Water Quality Pesticide Mitigation = 30 Point AND/OR Beneficial Insect Pesticide Mitigation</t>
  </si>
  <si>
    <t>Water Quality Pesticide Mitigation = 30 Point AND/OR Beneficial Insect Pesticide Mitigation - Small Farm</t>
  </si>
  <si>
    <t>Water Quality Pesticide Mitigation &gt; 30 Point AND/OR Beneficial Insect Pesticide Mitigation</t>
  </si>
  <si>
    <t>Water Quality Pesticide Mitigation &gt; 30 Point AND/OR Beneficial Insect Pesticide Mitigation - Small Farm</t>
  </si>
  <si>
    <t>WP-Pest Management Precision Ag</t>
  </si>
  <si>
    <t>WP-Plant Health PAMS (acs) High Labor and materials</t>
  </si>
  <si>
    <t>WP-Plant Health PAMS (acs) High labor only (intensive scouting etc.)</t>
  </si>
  <si>
    <t>WP-Plant Health PAMS (acs) High Labor, materials and mitigation.</t>
  </si>
  <si>
    <t>WP-Plant Health PAMS (acs) Low Labor and Materials</t>
  </si>
  <si>
    <t>WP-Plant Health PAMS (acs) Low labor only</t>
  </si>
  <si>
    <t>WP-Plant Health PAMS (acs) Low Labor, materials and mitigation.</t>
  </si>
  <si>
    <t>WP-Plant health PAMS (Small Farm - each) labor and mitigation.</t>
  </si>
  <si>
    <t>WP-Plant health PAMS (Small Farm - each) labor only</t>
  </si>
  <si>
    <t>WP-Plant Health PAMS activities (Small Farm - each) labor and materials</t>
  </si>
  <si>
    <t>WP-Plant Health PAMS activities (Small Farm - each) labor, materials and mitigation.</t>
  </si>
  <si>
    <t>WP-Water Quality Pesticide Mitigation = 30 Point AND/OR Beneficial Insect Pesticide Mitigation</t>
  </si>
  <si>
    <t>WP-Water Quality Pesticide Mitigation = 30 Point AND/OR Beneficial Insect Pesticide Mitigation - Small Farm</t>
  </si>
  <si>
    <t>WP-Water Quality Pesticide Mitigation &gt; 30 Point AND/OR Beneficial Insect Pesticide Mitigation</t>
  </si>
  <si>
    <t>WP-Water Quality Pesticide Mitigation &gt; 30 Point AND/OR Beneficial Insect Pesticide Mitigation - Small Farm</t>
  </si>
  <si>
    <t>Saturated Buffer</t>
  </si>
  <si>
    <t>HU-Saturated Buffer</t>
  </si>
  <si>
    <t>6 inch Footing Drain w/ Geotextile Fabric</t>
  </si>
  <si>
    <t>Corrugated Plastic Pipe (CPP), Single-Wall, &lt;= 6 inch (No Gravel)</t>
  </si>
  <si>
    <t>Corrugated Plastic Pipe (CPP), Single-Wall, &lt;= 6 inch (with 1'x2' Env.of Gravel)</t>
  </si>
  <si>
    <t>Corrugated Plastic Pipe (CPP), Single-Wall, &lt;= 6 inch, 10 feet deep (with 1'x2' Env. of Gravel)</t>
  </si>
  <si>
    <t>Corrugated Plastic Pipe (CPP), Single-Wall, &gt;= 8 inch (No Gravel)</t>
  </si>
  <si>
    <t>Corrugated Plastic Pipe (CPP), Twin-Wall, &gt;= 8 inch (with 2'x3' Env. of Gravel)</t>
  </si>
  <si>
    <t>Curtain Drain &lt;= 4 Feet Deep</t>
  </si>
  <si>
    <t>Curtain Drain &gt; 4 Feet Deep</t>
  </si>
  <si>
    <t>HU-6 inch Footing Drain w/ Geotextile Fabric</t>
  </si>
  <si>
    <t>HU-Corrugated Plastic Pipe (CPP), Single-Wall, &lt;= 6 inch (No Gravel)</t>
  </si>
  <si>
    <t>HU-Corrugated Plastic Pipe (CPP), Single-Wall, &lt;= 6 inch (with 1'x2' Env.of Gravel)</t>
  </si>
  <si>
    <t>HU-Corrugated Plastic Pipe (CPP), Single-Wall, &lt;= 6 inch, 10 feet deep (with 1'x2' Env. of Gravel)</t>
  </si>
  <si>
    <t>HU-Corrugated Plastic Pipe (CPP), Single-Wall, &gt;= 8 inch (No Gravel)</t>
  </si>
  <si>
    <t>HU-Corrugated Plastic Pipe (CPP), Twin-Wall, &gt;= 8 inch (with 2'x3' Env. of Gravel)</t>
  </si>
  <si>
    <t>HU-Curtain Drain &lt;= 4 Feet Deep</t>
  </si>
  <si>
    <t>HU-Curtain Drain &gt; 4 Feet Deep</t>
  </si>
  <si>
    <t>Surface Drain, Field Ditch</t>
  </si>
  <si>
    <t>Field Drainage Ditch</t>
  </si>
  <si>
    <t>HU-Field Drainage Ditch</t>
  </si>
  <si>
    <t>Hardwood Est.-Direct Seeding</t>
  </si>
  <si>
    <t>Hardwood Hand Planting-bare root-protected</t>
  </si>
  <si>
    <t>HU-Hardwood Est.-Direct Seeding</t>
  </si>
  <si>
    <t>HU-Hardwood Hand Planting-bare root-protected</t>
  </si>
  <si>
    <t>HU-Mostly Hardwood Hand Planting-bare root-protected</t>
  </si>
  <si>
    <t>HU-Plant Small Areas/Quantities</t>
  </si>
  <si>
    <t>HU-Shrub Bare Root Hand Planting In Sod Grasses</t>
  </si>
  <si>
    <t>HU-Tree/shrub Planted Area with Protection</t>
  </si>
  <si>
    <t>HU-Tree/Shrub Regeneration Area with Protection</t>
  </si>
  <si>
    <t>Mostly Hardwood Hand Planting-bare root-protected</t>
  </si>
  <si>
    <t>Plant Small Areas/Quantities</t>
  </si>
  <si>
    <t>PR-Hardwood Est.-Direct Seeding</t>
  </si>
  <si>
    <t>PR-Hardwood Hand Planting-bare root-protected</t>
  </si>
  <si>
    <t>PR-Mostly Hardwood Hand Planting-bare root-protected</t>
  </si>
  <si>
    <t>PR-Plant Small Areas/Quantities</t>
  </si>
  <si>
    <t>PR-Shrub Bare Root Hand Planting In Sod Grasses</t>
  </si>
  <si>
    <t>PR-Tree/shrub Planted Area with Protection</t>
  </si>
  <si>
    <t>PR-Tree/Shrub Regeneration Area with Protection</t>
  </si>
  <si>
    <t>Shrub Bare Root Hand Planting In Sod Grasses</t>
  </si>
  <si>
    <t>Tree/shrub Planted Area with Protection</t>
  </si>
  <si>
    <t>Tree/Shrub Regeneration Area with Protection</t>
  </si>
  <si>
    <t>Frost Free Trough</t>
  </si>
  <si>
    <t>HU-Frost Free Trough</t>
  </si>
  <si>
    <t>HU-Permanent Drinking and/or Storage 500 to 1000 Gallons</t>
  </si>
  <si>
    <t>HU-Permanent Drinking and/or Storage up to 500 Gallons</t>
  </si>
  <si>
    <t>HU-Permanent Storage Tank</t>
  </si>
  <si>
    <t>HU-Portable Drinking and/or Storage</t>
  </si>
  <si>
    <t>Permanent Drinking and/or Storage 500 to 1000 Gallons</t>
  </si>
  <si>
    <t>Permanent Drinking and/or Storage up to 500 Gallons</t>
  </si>
  <si>
    <t>Permanent Storage Tank</t>
  </si>
  <si>
    <t>Portable Drinking and/or Storage</t>
  </si>
  <si>
    <t>10 inch High Density Polyethylene (HDPE) Pipe only</t>
  </si>
  <si>
    <t>14 to 18 inch High Density Polyethylene (HDPE) Pipe with Catch Basin</t>
  </si>
  <si>
    <t>20 to 24 inch High Density Polyethylene (HDPE) Pipe with Catch Basin</t>
  </si>
  <si>
    <t>26 to 30 inch High Density Polyethylene (HDPE) Pipe with Catch Basin</t>
  </si>
  <si>
    <t>4 inch Corrugated Plastic Pipe (CPP) only</t>
  </si>
  <si>
    <t>4 to 6 inch Corrugated Plastic Pipe (CPP) with Riser</t>
  </si>
  <si>
    <t>4 to 6 inch Polyvinyl Chloride (PVC) Pipe with Catch Basin up to 50 feet in length</t>
  </si>
  <si>
    <t>4 to 6 inch Polyvinyl Chloride (PVC) Pipe with Catch Basin w/ Horizontal Boring</t>
  </si>
  <si>
    <t>4 to 6 inch Polyvinyl Chloride (PVC)Pipe with Catch Basin over 50 feet in length</t>
  </si>
  <si>
    <t>6 inch Corrugated Plastic Pipe (CPP) only</t>
  </si>
  <si>
    <t>8 inch Corrugated Plastic Pipe (CPP) only</t>
  </si>
  <si>
    <t>8 to 12 inch High Density Polyethylene (HDPE) Pipe with Catch Basin over 50 feet in length</t>
  </si>
  <si>
    <t>8 to 12 inch High Density Polyethylene (HDPE) Pipe with Catch Basin up to 50 feet in length</t>
  </si>
  <si>
    <t>8 to 12 inch High Density Polyethylene (HDPE) Pipe with Catch Basin w/ Horizontal Boring</t>
  </si>
  <si>
    <t>8 to 12 inch High Density Polyethylene (HDPE) Pipe with Riser</t>
  </si>
  <si>
    <t>HU-10 inch High Density Polyethylene (HDPE) Pipe only</t>
  </si>
  <si>
    <t>HU-14 to 18 inch High Density Polyethylene (HDPE) Pipe with Catch Basin</t>
  </si>
  <si>
    <t>HU-20 to 24 inch High Density Polyethylene (HDPE) Pipe with Catch Basin</t>
  </si>
  <si>
    <t>HU-26 to 30 inch High Density Polyethylene (HDPE) Pipe with Catch Basin</t>
  </si>
  <si>
    <t>HU-4 inch Corrugated Plastic Pipe (CPP) only</t>
  </si>
  <si>
    <t>HU-4 to 6 inch Corrugated Plastic Pipe (CPP) with Riser</t>
  </si>
  <si>
    <t>HU-4 to 6 inch Polyvinyl Chloride (PVC) Pipe with Catch Basin up to 50 feet in length</t>
  </si>
  <si>
    <t>HU-4 to 6 inch Polyvinyl Chloride (PVC) Pipe with Catch Basin w/ Horizontal Boring</t>
  </si>
  <si>
    <t>HU-4 to 6 inch Polyvinyl Chloride (PVC)Pipe with Catch Basin over 50 feet in length</t>
  </si>
  <si>
    <t>HU-6 inch Corrugated Plastic Pipe (CPP) only</t>
  </si>
  <si>
    <t>HU-8 inch Corrugated Plastic Pipe (CPP) only</t>
  </si>
  <si>
    <t>HU-8 to 12 inch High Density Polyethylene (HDPE) Pipe with Catch Basin over 50 feet in length</t>
  </si>
  <si>
    <t>HU-8 to 12 inch High Density Polyethylene (HDPE) Pipe with Catch Basin up to 50 feet in length</t>
  </si>
  <si>
    <t>HU-8 to 12 inch High Density Polyethylene (HDPE) Pipe with Catch Basin w/ Horizontal Boring</t>
  </si>
  <si>
    <t>HU-8 to 12 inch High Density Polyethylene (HDPE) Pipe with Riser</t>
  </si>
  <si>
    <t>HU-Over 30 inch High Density Polyethylene (HDPE) Pipe with Catch Basin</t>
  </si>
  <si>
    <t>Over 30 inch High Density Polyethylene (HDPE) Pipe with Catch Basin</t>
  </si>
  <si>
    <t>HU-Milkhouse Wastewater Treatment with Dosing System and Bark Mounds</t>
  </si>
  <si>
    <t>Milkhouse Wastewater Treatment with Dosing System and Bark Mounds</t>
  </si>
  <si>
    <t>Concrete Basin</t>
  </si>
  <si>
    <t>Earthen Settling Structure</t>
  </si>
  <si>
    <t>HU-Concrete Basin</t>
  </si>
  <si>
    <t>HU-Earthen Settling Structure</t>
  </si>
  <si>
    <t>HU-Mechanical Separation Facility</t>
  </si>
  <si>
    <t>HU-Mechanical Separation Facility--Large Screw or Roller Press (greater than 300 Animal Units)</t>
  </si>
  <si>
    <t>Mechanical Separation Facility</t>
  </si>
  <si>
    <t>Mechanical Separation Facility--Large Screw or Roller Press (greater than 300 Animal Units)</t>
  </si>
  <si>
    <t>HU-Import Non-Ag Waste By-products, Compost with Manure for Use On Farm</t>
  </si>
  <si>
    <t>HU-Import Non-Agricultural By-Products, Land Applied</t>
  </si>
  <si>
    <t>Ton</t>
  </si>
  <si>
    <t>Import Non-Ag Waste By-products, Compost with Manure for Use On Farm</t>
  </si>
  <si>
    <t>Import Non-Agricultural By-Products, Land Applied</t>
  </si>
  <si>
    <t>12 inch HDPE Gravity Pipe</t>
  </si>
  <si>
    <t>12 inch PVC Pressure Pipe</t>
  </si>
  <si>
    <t>15 inch PVC Pressure Pipe</t>
  </si>
  <si>
    <t>18 inch HDPE Gravity Pipe</t>
  </si>
  <si>
    <t>24 inch HDPE Gravity Pipe</t>
  </si>
  <si>
    <t>3 inch PVC Pressure Pipe</t>
  </si>
  <si>
    <t>30 inch HDPE Gravity Pipe</t>
  </si>
  <si>
    <t>4 inch PVC Pressure Pipe</t>
  </si>
  <si>
    <t>6 inch PVC Gravity Pipe</t>
  </si>
  <si>
    <t>6 inch PVC Pressure Pipe</t>
  </si>
  <si>
    <t>8 inch PVC Pressure Pipe</t>
  </si>
  <si>
    <t>Agitator-small used for mixing a basin or pit no more than 10 ft. deep.</t>
  </si>
  <si>
    <t>Concrete Channel</t>
  </si>
  <si>
    <t>Concrete Scrape Alley</t>
  </si>
  <si>
    <t>HU-12 inch HDPE Gravity Pipe</t>
  </si>
  <si>
    <t>HU-12 inch PVC Pressure Pipe</t>
  </si>
  <si>
    <t>HU-15 inch PVC Pressure Pipe</t>
  </si>
  <si>
    <t>HU-18 inch HDPE Gravity Pipe</t>
  </si>
  <si>
    <t>HU-24 inch HDPE Gravity Pipe</t>
  </si>
  <si>
    <t>HU-3 inch PVC Pressure Pipe</t>
  </si>
  <si>
    <t>HU-30 inch HDPE Gravity Pipe</t>
  </si>
  <si>
    <t>HU-4 inch PVC Pressure Pipe</t>
  </si>
  <si>
    <t>HU-6 inch PVC Gravity Pipe</t>
  </si>
  <si>
    <t>HU-6 inch PVC Pressure Pipe</t>
  </si>
  <si>
    <t>HU-8 inch PVC Pressure Pipe</t>
  </si>
  <si>
    <t>HU-Agitator-small used for mixing a basin or pit no more than 10 ft. deep.</t>
  </si>
  <si>
    <t>HU-Concrete Channel</t>
  </si>
  <si>
    <t>HU-Concrete Scrape Alley</t>
  </si>
  <si>
    <t>HU-Push-Off Ramp w/ Safety Gate</t>
  </si>
  <si>
    <t>HU-Reception Pit of Hopper, &gt; 5000 Gallons</t>
  </si>
  <si>
    <t>HU-Reception Pit or Hopper &lt;= 1000 Gallons</t>
  </si>
  <si>
    <t>HU-Reception Pit or Hopper, &gt; 1000 and &lt;= 5000 Gallons</t>
  </si>
  <si>
    <t>HU-Stacker (Manure Elevator)</t>
  </si>
  <si>
    <t>Push-Off Ramp w/ Safety Gate</t>
  </si>
  <si>
    <t>Reception Pit of Hopper, &gt; 5000 Gallons</t>
  </si>
  <si>
    <t>Reception Pit or Hopper &lt;= 1000 Gallons</t>
  </si>
  <si>
    <t>Reception Pit or Hopper, &gt; 1000 and &lt;= 5000 Gallons</t>
  </si>
  <si>
    <t>Stacker (Manure Elevator)</t>
  </si>
  <si>
    <t>HU-New VTA with added fill</t>
  </si>
  <si>
    <t>HU-VTA-surface application-gravity flow</t>
  </si>
  <si>
    <t>New VTA with added fill</t>
  </si>
  <si>
    <t>VTA-surface application-gravity flow</t>
  </si>
  <si>
    <t>HU-WASCOB greater than or equal to 350 CY</t>
  </si>
  <si>
    <t>HU-WASCOB less than 350 CY</t>
  </si>
  <si>
    <t>HU-WASCOB less than 350 CY-Topsoil</t>
  </si>
  <si>
    <t>WASCOB greater than or equal to 350 CY</t>
  </si>
  <si>
    <t>WASCOB less than 350 CY</t>
  </si>
  <si>
    <t>WASCOB less than 350 CY-Topsoil</t>
  </si>
  <si>
    <t>HU-Typical Well, 6 inch</t>
  </si>
  <si>
    <t>Typical Well, 6 inch</t>
  </si>
  <si>
    <t>Restoration of Rare or Declining Natural Communities</t>
  </si>
  <si>
    <t>Beetle Bank</t>
  </si>
  <si>
    <t>Development of Deep Micro-Topographic Features with Heavy Equipment.</t>
  </si>
  <si>
    <t>Development of Shallow Micro-Topographic Features with Normal Farming Equipment.</t>
  </si>
  <si>
    <t>HU-Beetle Bank</t>
  </si>
  <si>
    <t>HU-Development of Deep Micro-Topographic Features with Heavy Equipment.</t>
  </si>
  <si>
    <t>HU-Development of Shallow Micro-Topographic Features with Normal Farming Equipment.</t>
  </si>
  <si>
    <t>Creation of Turtle Nesting Habitat</t>
  </si>
  <si>
    <t>HU-Creation of Turtle Nesting Habitat</t>
  </si>
  <si>
    <t>Snags</t>
  </si>
  <si>
    <t>Delayed Mowing on Hay Fields to Meet Life History Requirements</t>
  </si>
  <si>
    <t>HU- Snags</t>
  </si>
  <si>
    <t>HU-Delayed Mowing on Hay Fields to Meet Life History Requirements</t>
  </si>
  <si>
    <t>HU-Mast/Apple Tree Release</t>
  </si>
  <si>
    <t>Mast/Apple Tree Release</t>
  </si>
  <si>
    <t>Early Successional Habitat Development-Mgt</t>
  </si>
  <si>
    <t>Hand Cutting with Chainsaw</t>
  </si>
  <si>
    <t>Heavy Mechanical High intensity cut</t>
  </si>
  <si>
    <t>Heavy Mechanical low intensity cut (Lg Patch Cut)</t>
  </si>
  <si>
    <t>HU-Hand Cutting with Chainsaw</t>
  </si>
  <si>
    <t>HU-Heavy Mechanical High intensity cut</t>
  </si>
  <si>
    <t>HU-Heavy Mechanical low intensity cut (Lg Patch Cut)</t>
  </si>
  <si>
    <t>HU-Light Brush hogging</t>
  </si>
  <si>
    <t>HU-Mowing</t>
  </si>
  <si>
    <t>Light Brush hogging</t>
  </si>
  <si>
    <t>Mowing</t>
  </si>
  <si>
    <t>3-Chamber Bat House</t>
  </si>
  <si>
    <t>Bat House - Large, Single Chamber</t>
  </si>
  <si>
    <t>Brush Pile - Large</t>
  </si>
  <si>
    <t>Brush Pile - Small</t>
  </si>
  <si>
    <t>HU-3-Chamber Bat House</t>
  </si>
  <si>
    <t>HU-Bat House - Large, Single Chamber</t>
  </si>
  <si>
    <t>HU-Brush Pile - Large</t>
  </si>
  <si>
    <t>HU-Brush Pile - Small</t>
  </si>
  <si>
    <t>HU-Nesting Box or Raptor Perch, Large, with Pole</t>
  </si>
  <si>
    <t>HU-Nesting Box, Large</t>
  </si>
  <si>
    <t>HU-Nesting Box, Small no pole</t>
  </si>
  <si>
    <t>HU-Nesting Box, Small, with wood pole</t>
  </si>
  <si>
    <t>HU-Osprey/Eagle Nesting Platform</t>
  </si>
  <si>
    <t>Nesting Box or Raptor Perch, Large, with Pole</t>
  </si>
  <si>
    <t>Nesting Box, Large</t>
  </si>
  <si>
    <t>Nesting Box, Small no pole</t>
  </si>
  <si>
    <t>Nesting Box, Small, with wood pole</t>
  </si>
  <si>
    <t>Osprey/Eagle Nesting Platform</t>
  </si>
  <si>
    <t>HU-Road/Trail Abandonment/Rehabilitation (Light)</t>
  </si>
  <si>
    <t>HU-Road/Trail removal and restoration (Vegetative)</t>
  </si>
  <si>
    <t>HU-Road/Trail/Landing Closure and Treatment, &lt;35% hillslope</t>
  </si>
  <si>
    <t>HU-Road/Trail/Landing Closure and Treatment, &gt;35% hillslope</t>
  </si>
  <si>
    <t>Road/Trail Abandonment/Rehabilitation (Light)</t>
  </si>
  <si>
    <t>Road/Trail removal and restoration (Vegetative)</t>
  </si>
  <si>
    <t>Road/Trail/Landing Closure and Treatment, &lt;35% hillslope</t>
  </si>
  <si>
    <t>Road/Trail/Landing Closure and Treatment, &gt;35% hillslope</t>
  </si>
  <si>
    <t>Grading and Shaping with Vegetative Establishment</t>
  </si>
  <si>
    <t>HU-Grading and Shaping with Vegetative Establishment</t>
  </si>
  <si>
    <t>HU-Re-Route Sections</t>
  </si>
  <si>
    <t>HU-Trail Erosion Control w/o Vegetation, Slopes &lt; 35%</t>
  </si>
  <si>
    <t>Re-Route Sections</t>
  </si>
  <si>
    <t>Trail Erosion Control w/o Vegetation, Slopes &lt; 35%</t>
  </si>
  <si>
    <t>HU-Large, More Than 0.5 ac</t>
  </si>
  <si>
    <t>HU-Medium, 0.1 to 0.5 ac</t>
  </si>
  <si>
    <t>HU-Small, Less Than 0.1 ac</t>
  </si>
  <si>
    <t>Large, More Than 0.5 ac</t>
  </si>
  <si>
    <t>Medium, 0.1 to 0.5 ac</t>
  </si>
  <si>
    <t>Small, Less Than 0.1 ac</t>
  </si>
  <si>
    <t>Depression Sediment Removal and Ditch Plug</t>
  </si>
  <si>
    <t>HU-Depression Sediment Removal and Ditch Plug</t>
  </si>
  <si>
    <t>HU-Riverine Channel and Floodplain Restoration</t>
  </si>
  <si>
    <t>HU-Riverine Levee Removal and Floodplain Features</t>
  </si>
  <si>
    <t>HU-Wetland Hydrologic Barrier Removal</t>
  </si>
  <si>
    <t>HU-Wetland Restoration Sediment Removal</t>
  </si>
  <si>
    <t>Riverine Channel and Floodplain Restoration</t>
  </si>
  <si>
    <t>Riverine Levee Removal and Floodplain Features</t>
  </si>
  <si>
    <t>Wetland Hydrologic Barrier Removal</t>
  </si>
  <si>
    <t>Wetland Restoration Sediment Removal</t>
  </si>
  <si>
    <t>Creation of Micro/Macrotopography Haul Away Spoils</t>
  </si>
  <si>
    <t>HU-Creation of Micro/Macrotopography Haul Away Spoils</t>
  </si>
  <si>
    <t>HU-Macro-Micro Topography Creation-On Site Disposal</t>
  </si>
  <si>
    <t>Macro-Micro Topography Creation-On Site Disposal</t>
  </si>
  <si>
    <t>Blueberries</t>
  </si>
  <si>
    <t>HU-Blueberries</t>
  </si>
  <si>
    <t>HU-Pruning- High Height</t>
  </si>
  <si>
    <t>HU-Pruning-Low Height</t>
  </si>
  <si>
    <t>HU-Pruning-Wildlife</t>
  </si>
  <si>
    <t>HU-Sanitation</t>
  </si>
  <si>
    <t>Pruning- High Height</t>
  </si>
  <si>
    <t>Pruning-Low Height</t>
  </si>
  <si>
    <t>Pruning-Wildlife</t>
  </si>
  <si>
    <t>Sanitation</t>
  </si>
  <si>
    <t>Competition Control - Mechanical, Light Equipment</t>
  </si>
  <si>
    <t>Crop/Mast Tree Release</t>
  </si>
  <si>
    <t>Girdling</t>
  </si>
  <si>
    <t>HU-Competition Control - Mechanical, Light Equipment</t>
  </si>
  <si>
    <t>HU-Crop/Mast Tree Release</t>
  </si>
  <si>
    <t>HU-Girdling</t>
  </si>
  <si>
    <t>HU-Pre-commercial Thinning Pole- Hand tools</t>
  </si>
  <si>
    <t>Pre-commercial Thinning Pole- Hand tools</t>
  </si>
  <si>
    <t>Energy Efficient Lighting System</t>
  </si>
  <si>
    <t>HU-LED 23 W flood fixture</t>
  </si>
  <si>
    <t>HU-LED 46W flood fixture</t>
  </si>
  <si>
    <t>HU-Lighting - LED</t>
  </si>
  <si>
    <t>HU-Linear LED fixture</t>
  </si>
  <si>
    <t>LED 23 W flood fixture</t>
  </si>
  <si>
    <t>LED 46W flood fixture</t>
  </si>
  <si>
    <t>Lighting - LED</t>
  </si>
  <si>
    <t>Linear LED fixture</t>
  </si>
  <si>
    <t>Energy Efficient Building Envelope</t>
  </si>
  <si>
    <t>Building Envelope - Attic Insulation</t>
  </si>
  <si>
    <t>Greenhouse Bubble Insulation</t>
  </si>
  <si>
    <t>Greenhouse Screens &lt;= 10,000 sq. ft.</t>
  </si>
  <si>
    <t>Greenhouse Screens &gt; 10,000 sq.ft.</t>
  </si>
  <si>
    <t>Greenhouse Solid Insulation</t>
  </si>
  <si>
    <t>HU-Building Envelope - Attic Insulation</t>
  </si>
  <si>
    <t>HU-Greenhouse Bubble Insulation</t>
  </si>
  <si>
    <t>HU-Greenhouse Screens &lt;= 10,000 sq. ft.</t>
  </si>
  <si>
    <t>HU-Greenhouse Screens &gt; 10,000 sq.ft.</t>
  </si>
  <si>
    <t>HU-Greenhouse Solid Insulation</t>
  </si>
  <si>
    <t>HU-Sealant</t>
  </si>
  <si>
    <t>HU-Wall Insulation</t>
  </si>
  <si>
    <t>Sealant</t>
  </si>
  <si>
    <t>Wall Insulation</t>
  </si>
  <si>
    <t>Phosphorous Removal System</t>
  </si>
  <si>
    <t>Ditch</t>
  </si>
  <si>
    <t>HU-Ditch</t>
  </si>
  <si>
    <t>HU-In-Ground Tank</t>
  </si>
  <si>
    <t>In-Ground Tank</t>
  </si>
  <si>
    <t>Soil Carbon Amendment</t>
  </si>
  <si>
    <t>Biochar</t>
  </si>
  <si>
    <t>Carbon By-Product - Imported</t>
  </si>
  <si>
    <t>Compost - Low Rate - Imported</t>
  </si>
  <si>
    <t>Compost - Low Rate On-Farm</t>
  </si>
  <si>
    <t>Compost - Moderate Rate - Imported</t>
  </si>
  <si>
    <t>Compost - Moderate Rate - On-Farm</t>
  </si>
  <si>
    <t>Compost and Biochar Mix</t>
  </si>
  <si>
    <t>HU-Biochar</t>
  </si>
  <si>
    <t>HU-Carbon By-Product - Imported</t>
  </si>
  <si>
    <t>HU-Compost - Low Rate - Imported</t>
  </si>
  <si>
    <t>HU-Compost - Low Rate On-Farm</t>
  </si>
  <si>
    <t>HU-Compost - Moderate Rate - Imported</t>
  </si>
  <si>
    <t>HU-Compost - Moderate Rate - On-Farm</t>
  </si>
  <si>
    <t>HU-Compost and Biochar Mix</t>
  </si>
  <si>
    <t>HU-Whole Orchard Recycling</t>
  </si>
  <si>
    <t>PR-Biochar</t>
  </si>
  <si>
    <t>PR-Carbon By-Product - Imported</t>
  </si>
  <si>
    <t>PR-Compost - Low Rate - Imported</t>
  </si>
  <si>
    <t>PR-Compost - Low Rate On-Farm</t>
  </si>
  <si>
    <t>PR-Compost - Moderate Rate - Imported</t>
  </si>
  <si>
    <t>PR-Compost - Moderate Rate - On-Farm</t>
  </si>
  <si>
    <t>PR-Compost and Biochar Mix</t>
  </si>
  <si>
    <t>PR-Whole Orchard Recycling</t>
  </si>
  <si>
    <t>Whole Orchard Recycling</t>
  </si>
  <si>
    <t>TA Planning</t>
  </si>
  <si>
    <t>TSP-Technical Services-Conservation Planning</t>
  </si>
  <si>
    <t>AM</t>
  </si>
  <si>
    <t>TA Design</t>
  </si>
  <si>
    <t>TSP-Technical Services-Design Services</t>
  </si>
  <si>
    <t>TA Application</t>
  </si>
  <si>
    <t>TSP-Technical Services-Installation Oversight</t>
  </si>
  <si>
    <t>TA Check-Out</t>
  </si>
  <si>
    <t>TSP-Technical Services-Checkout Certification</t>
  </si>
  <si>
    <t>Funding Allocated</t>
  </si>
  <si>
    <t>State and Federal Programs and Practices with Climate Mitigation Potential in Vermont</t>
  </si>
  <si>
    <t>Agency</t>
  </si>
  <si>
    <t>Program</t>
  </si>
  <si>
    <t>Model</t>
  </si>
  <si>
    <t>Ranking</t>
  </si>
  <si>
    <t>Focus</t>
  </si>
  <si>
    <t>Purpose</t>
  </si>
  <si>
    <t>Mitigation Type</t>
  </si>
  <si>
    <t>GHG Mitigated</t>
  </si>
  <si>
    <t>Rate</t>
  </si>
  <si>
    <t>Amount Mitigated</t>
  </si>
  <si>
    <t>Funding Appropriated</t>
  </si>
  <si>
    <t>(VAAFM State FY2020)</t>
  </si>
  <si>
    <t>VAAFM</t>
  </si>
  <si>
    <t>FAP</t>
  </si>
  <si>
    <t>COMET</t>
  </si>
  <si>
    <t>CaRPE Tool</t>
  </si>
  <si>
    <t>Conervation Tillage</t>
  </si>
  <si>
    <t>Carbon Reduction Potential Evaluation Tool</t>
  </si>
  <si>
    <t>https://farmland.org/project/the-carpe-tool/</t>
  </si>
  <si>
    <t>No-Till Pasture &amp; Hayland Renovation</t>
  </si>
  <si>
    <t>quickly visualize and quantify net GHG emission reductions</t>
  </si>
  <si>
    <t>Rotational Grazing</t>
  </si>
  <si>
    <t>COMET-Planner</t>
  </si>
  <si>
    <t>CEAP</t>
  </si>
  <si>
    <t>http://comet-planner.com/</t>
  </si>
  <si>
    <t>per county</t>
  </si>
  <si>
    <t>COMET-Farm</t>
  </si>
  <si>
    <t>http://comet-farm.com/</t>
  </si>
  <si>
    <t>more detailed than planner</t>
  </si>
  <si>
    <t>VAAFM/FSA</t>
  </si>
  <si>
    <t>CREP</t>
  </si>
  <si>
    <t>Methods for COMET</t>
  </si>
  <si>
    <t>PSWF</t>
  </si>
  <si>
    <t>Livestock Exclusion</t>
  </si>
  <si>
    <t>https://www.usda.gov/sites/default/files/documents/USDATB1939_07072014.pdf</t>
  </si>
  <si>
    <t>https://planner-prod-dot-comet-201514.appspot.com/static/media/COMET-Planner_Report_Final.3de20776.pdf</t>
  </si>
  <si>
    <t>GWFS</t>
  </si>
  <si>
    <t>Total</t>
  </si>
  <si>
    <t>All practices that can be modeled in COMET for GHG Emisision Reductions &amp; Sequestration (CO2, N2O, CH4)</t>
  </si>
  <si>
    <t>(NRCS Federal FY2019)</t>
  </si>
  <si>
    <t>NRCS</t>
  </si>
  <si>
    <t>Cropland Management</t>
  </si>
  <si>
    <t>* &gt;&gt;</t>
  </si>
  <si>
    <t>*Emission Reduction Coefficient (ERC)</t>
  </si>
  <si>
    <t>Reduced Till</t>
  </si>
  <si>
    <t>Soil carbon increases when crop residues are allowed to decompose, increasing soil organic matter and minimizing soil disturbance.</t>
  </si>
  <si>
    <t>tons CO2e/ac/yr</t>
  </si>
  <si>
    <t>No Till</t>
  </si>
  <si>
    <t>Limiting soil-disturbing activities improves soil carbon retention and minimizes carbon emissions from soils.</t>
  </si>
  <si>
    <t>acres * ERC = emission reduction</t>
  </si>
  <si>
    <t>Strip Cropping</t>
  </si>
  <si>
    <t>Precisely managing the amount, source, timing, placement, and form of nutrient and soil amendments to ensure ample nitrogen availability and avoid excess nitrogen application reduces N2O emissions to the atmosphere.</t>
  </si>
  <si>
    <t>Energy efficiency improvements reduce on-farm fossil fuel consumption and directly reduce CO2 emissions.</t>
  </si>
  <si>
    <t>Grazing Lands</t>
  </si>
  <si>
    <t>Establishment of trees, shrubs, and compatible forages on the same acreage increases biomass carbon stocks and enhances soil carbon.</t>
  </si>
  <si>
    <t>Establishing deep-rooted perennial and self-sustaining vegetation such as grasses, forbs, legumes, shrubs and trees improves biomass carbon sequestration and enhances soil carbon.</t>
  </si>
  <si>
    <t>Woody Plantings</t>
  </si>
  <si>
    <t>Planting trees and shrubs for riparian benefits also increases biomass carbon sequestration and increases soil carbon stocks.</t>
  </si>
  <si>
    <t>Establishing trees and shrubs on a site where trees/shrubs were not previously established increases biomass carbon and increases soil carbon. Mature biomass can serve as a renewable fuel and feedstock.</t>
  </si>
  <si>
    <t>Woody plants and perennial bunch grasses increase biomass carbon stocks and enhance soil carbon.</t>
  </si>
  <si>
    <t>Trees and/or shrubs are planted in combination with crops and forages. Increasing biomass density increases carbon sequestration and enhances soil carbon stocks.</t>
  </si>
  <si>
    <t>Establishing trees and shrubs that are managed as an overstory to crops increases net carbon storage in woody biomass and soils. Harvested biomass can serve as a renewable fuel and feedstock</t>
  </si>
  <si>
    <t>Establishing linear plantings of woody plants increases biomass carbon stocks and enhances soil carbon.</t>
  </si>
  <si>
    <t>Restoring trees and shrubs to reduce plant competition and optimize planting density increases carbon sequestration.</t>
  </si>
  <si>
    <t>Croplnd to Herbaceous Cover</t>
  </si>
  <si>
    <t>Establishing perennial vegetation on land retired from agriculture production increases soil carbon and increases biomass carbon stocks.</t>
  </si>
  <si>
    <t>Permanent herbaceous vegetative cover increases biomass carbon sequestration and increases soil carbon stocks.</t>
  </si>
  <si>
    <t>Permanent vegetative field borders sequester carbon and increase soil carbon content.</t>
  </si>
  <si>
    <t>Perennial herbaceous riparian cover increases biomass carbon and soil carbon stocks.</t>
  </si>
  <si>
    <t>Herbaceous vegetation in filter strips has slight carbon sequestration benefits and enhances soil carbon.</t>
  </si>
  <si>
    <t>Grased Waterway</t>
  </si>
  <si>
    <t>Perennial forbs and tall bunch grasses provide slight carbon sequestration benefits, minimize soil disturbance, and increase soil carbon.</t>
  </si>
  <si>
    <t>Deep-rooted perennial biomass sequesters carbon and may have slight soil carbon benefits. Harvested biomass can serve as a renewable fuel and feedstock</t>
  </si>
  <si>
    <t>Vegetative Barriers</t>
  </si>
  <si>
    <t>Permanent strips of dense vegetation increase biomass carbon sequestration and soil carbon.</t>
  </si>
  <si>
    <t>Restoration of Disturbed Lands</t>
  </si>
  <si>
    <t>Establishing permanent vegetation on degraded sites enhances soil carbon and increases carbon sequestration by adding vegetative biomass.</t>
  </si>
  <si>
    <t>Riparian Restoration</t>
  </si>
  <si>
    <t>Other</t>
  </si>
  <si>
    <t>Biogas capture reduces CH4 emissions to the atmosphere and provides a viable gas stream that is used for electricity generation or as a natural gas energy stream.</t>
  </si>
  <si>
    <t>Capture of biogas from waste management facilities reduces CH4 emissions to the atmosphere and captures biogas for energy production. CH4 management reduces direct greenhouse gas emissions.</t>
  </si>
  <si>
    <t>3 (practices)</t>
  </si>
  <si>
    <t>Diets and feed management strategies can be prescribed to minimize enteric CH4 emissions from ruminants.</t>
  </si>
  <si>
    <t>Proper forest stand management (density, size class, understory species, etc.) improves forest health and increases carbon sequestration potential of the forest stand. Managed forests sequester carbon above and below ground. Harvested biomass can serve as a renewable fuel and feedstock.</t>
  </si>
  <si>
    <t>Solid/Liquid Waste Separation Facility</t>
  </si>
  <si>
    <t>Removal of solids from the liquid waste stream improves the efficiency of anaerobic digesters. CH4 generation is maximized within the digester by separating solids from the liquid feedstock. Proper management of the solid and liquid waste streams increases CH4 that is available for capture and combustion.</t>
  </si>
  <si>
    <t>Ridge Till</t>
  </si>
  <si>
    <t>Ridge planting promotes organic material accumulation that increases soil carbon. Reconstruction of ridges in the same row year after year will maximize organic matter buildup in the row. Shallow soil disturbance maintains soil carbon in the undisturbed horizons.</t>
  </si>
  <si>
    <t>Forest Slash Treatment</t>
  </si>
  <si>
    <t>Woody plant residues managed (chipped, scattered, etc.) on-site will increase soil carbon and soil organic matter. Forest slash that is removed can serve as a renewable fuel and feedstock.</t>
  </si>
  <si>
    <t>Establishment of vegetation, particularly woodland and forest vegetation, increases biomass carbon stocks. Soil organic carbon is increased by incorporating compost as a physical soil amendment.</t>
  </si>
  <si>
    <t>Interim Practice Standard</t>
  </si>
  <si>
    <t>Using carbon-based amendments to increase soil carbon and improve the physical, chemical, and biological properties of the soil.</t>
  </si>
  <si>
    <t>https://www.nrcs.usda.gov/wps/PA_NRCSConsumption/download?cid=nrcseprd1593214&amp;ext=pdf</t>
  </si>
  <si>
    <t>FY20 Implemented</t>
  </si>
  <si>
    <t>VT Units Avaliable</t>
  </si>
  <si>
    <t>Average Cost</t>
  </si>
  <si>
    <t>Technical Feasbility?</t>
  </si>
  <si>
    <t>Scalability?</t>
  </si>
  <si>
    <t xml:space="preserve">COMET-Planner Emission Reduction Coefficients (ERC) </t>
  </si>
  <si>
    <t>Units:</t>
  </si>
  <si>
    <t>CO2 Equivalents</t>
  </si>
  <si>
    <t>Addison County</t>
  </si>
  <si>
    <t>Vermont</t>
  </si>
  <si>
    <t>Negative = Emissions</t>
  </si>
  <si>
    <t>NRCS Conservation Practices</t>
  </si>
  <si>
    <t>Soil Carbon</t>
  </si>
  <si>
    <t>Biomass Carbon</t>
  </si>
  <si>
    <t>Fossil CO2</t>
  </si>
  <si>
    <t>Biomass Burning CO2</t>
  </si>
  <si>
    <t>Biomass Burning N2O</t>
  </si>
  <si>
    <t>Biomass Burning CH4</t>
  </si>
  <si>
    <t>Total CO2</t>
  </si>
  <si>
    <t>Direct Soil N2O</t>
  </si>
  <si>
    <t>Indirect Soil N2O</t>
  </si>
  <si>
    <t>Total N2O</t>
  </si>
  <si>
    <t>Soil CH4</t>
  </si>
  <si>
    <t>Total Emission Reductions</t>
  </si>
  <si>
    <t>Minimum Total Emission Reductions*</t>
  </si>
  <si>
    <t>Maximum Total Emission Reductions*</t>
  </si>
  <si>
    <t>Crop Land</t>
  </si>
  <si>
    <t>Cover Crop (CPS 340) - Add Non-Legume Seasonal Cover Crop (with 25% Fertilizer N Reduction) to Non-Irrigated Cropland</t>
  </si>
  <si>
    <t>Cover Crop (CPS 340) - Add Legume Seasonal Cover Crop (with 50% Fertilizer N Reduction) to Non-Irrigated Cropland</t>
  </si>
  <si>
    <t>Conservation Crop Rotation (CPS 328) - Decrease Fallow Frequency or Add Perennial Crops to Rotations</t>
  </si>
  <si>
    <t>N.E.**</t>
  </si>
  <si>
    <t>Residue and Tillage Management - Reduced Till (CPS 345) - Intensive Till to Reduced Till on Non-Irrigated Cropland</t>
  </si>
  <si>
    <t>Residue and Tillage Management - No-Till (CPS 329) - Intensive Till to No Till or Strip Till on Non-Irrigated Cropland</t>
  </si>
  <si>
    <t>Residue and Tillage Management - No-Till (CPS 329) - Reduced Till to No Till or Strip Till on Non-Irrigated Cropland</t>
  </si>
  <si>
    <t>Nutrient Management (CPS 590) - Improved N Fertilizer Management on Non-Irrigated Croplands - Reduce Fertilizer Application Rate by 15%</t>
  </si>
  <si>
    <t>Nutrient Management (CPS 590) - Replace Synthetic N Fertilizer with Compost (CN ratio 10) on Non-Irrigated Croplands</t>
  </si>
  <si>
    <t>Nutrient Management (CPS 590) - Replace Synthetic N Fertilizer with Compost (CN ratio 25) on Non-Irrigated Croplands</t>
  </si>
  <si>
    <t>Nutrient Management (CPS 590) - Replace Synthetic N Fertilizer with Dairy Manure on Non-Irrigated Croplands</t>
  </si>
  <si>
    <t>*Minimum and maximum emission reductions represent the minimum and maximum total emissions over a range of soil, climate and management conditions within multi-county regions. Min/Max emissions are not estimated for all practices, due to limitations in quantification methods</t>
  </si>
  <si>
    <t>**Values were not estimated due to limited data on reductions of greenhouse gas emissions from this practice</t>
  </si>
  <si>
    <t>Grazing Land</t>
  </si>
  <si>
    <t>Prescribed Grazing (CPS 528) - Grazing Management to Improve Rangeland or Non-Irrigated Pasture Condition</t>
  </si>
  <si>
    <t>Silvopasture (CPS 381) - Tree/Shrub Planting on Grazed Grasslands</t>
  </si>
  <si>
    <t>Range Planting (CPS 550) - Seeding Forages to Improve Rangeland Condition</t>
  </si>
  <si>
    <t>Nutrient Management (CPS 590) - Replace Synthetic N Fertilizer with Compost (CN ratio 10) on Managed Non-Irrigated Pasture</t>
  </si>
  <si>
    <t>Nutrient Management (CPS 590) - Replace Synthetic N Fertilizer with Compost (CN ratio 25) on Managed Non-Irrigated Pasture</t>
  </si>
  <si>
    <t>Nutrient Management (CPS 590) - Replace Synthetic N Fertilizer with Dairy Manure on Managed Non-Irrigated Pasture</t>
  </si>
  <si>
    <t>Riparian Forest Buffer (CPS 391) - Replace a Strip of Cropland Near Watercourses or Water Bodies with Woody Plants</t>
  </si>
  <si>
    <t>Riparian Forest Buffer (CPS 391) - Replace a Strip of Grassland Near Watercourses or Water Bodies with Woody Plants</t>
  </si>
  <si>
    <t>Tree/Shrub Establishment (CPS 612) - Conversion of Annual Cropland to a Farm Woodlot</t>
  </si>
  <si>
    <t>Tree/Shrub Establishment (CPS 612) - Conversion of Grasslands to a Farm Woodlot</t>
  </si>
  <si>
    <t>Herbaceous Vegetation</t>
  </si>
  <si>
    <t>Conservation Cover (CPS 327) - Convert Non-Irrigated Cropland to Permanent Unfertilized Grass Cover</t>
  </si>
  <si>
    <t>Conservation Cover (CPS 327) - Convert Non-Irrigated Cropland to Permanent Unfertilized Grass/Legume Cover</t>
  </si>
  <si>
    <t>Contour Buffer Strips (CPS 332) - Convert Strips of Non-Irrigated Cropland to Permanent Unfertilized Grass Cover</t>
  </si>
  <si>
    <t>Contour Buffer Strips (CPS 332) - Convert Strips of Non-Irrigated Cropland to Permanent Unfertilized Grass/Legume Cover</t>
  </si>
  <si>
    <t>Field Border (CPS 386) - Convert Strips of Non-Irrigated Cropland to Permanent Unfertilized Grass Cover</t>
  </si>
  <si>
    <t>Field Border (CPS 386) - Convert Strips of Non-Irrigated Cropland to Permanent Unfertilized Grass/Legume Cover</t>
  </si>
  <si>
    <t>Riparian Herbaceous Cover (CPS 390) - Convert Non-Irrigated Cropland to Permanent Unfertilized Grass Cover Near Aquatic Habitats</t>
  </si>
  <si>
    <t>Riparian Herbaceous Cover (CPS 390) - Convert Non-Irrigated Cropland to Permanent Unfertilized Grass/Legume Cover Near Aquatic Habitats</t>
  </si>
  <si>
    <t>Filter Strip (CPS 393) - Convert Strips of Non-Irrigated Cropland to Permanent Unfertilized Grass Cover</t>
  </si>
  <si>
    <t>Filter Strip (CPS 393) - Convert Strips of Non-Irrigated Cropland to Permanent Unfertilized Grass/Legume Cover</t>
  </si>
  <si>
    <t>Grassed Waterway (CPS 412) - Convert Strips of Non-Irrigated Cropland to Permanent Unfertilized Grass Cover</t>
  </si>
  <si>
    <t>Grassed Waterway (CPS 412) - Convert Strips of Non-Irrigated Cropland to Permanent Unfertilized Grass/Legume Cover</t>
  </si>
  <si>
    <t>Forage and Biomass Planting (CPS 512) - Conversion of Annual Cropland to Non-Irrigated Grass/Legume Forage/Biomass Crops</t>
  </si>
  <si>
    <t>Average</t>
  </si>
  <si>
    <t>Min</t>
  </si>
  <si>
    <t>Max</t>
  </si>
  <si>
    <t>(Average NRCS Payment Rates 2021)</t>
  </si>
  <si>
    <t>(FY20 State &amp; Federal Cost-Share Programs - acres)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</si>
</sst>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4"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6"/>
      <color theme="5" tint="-0.249977111117893"/>
      <name val="Calibri"/>
      <family val="2"/>
      <scheme val="minor"/>
    </font>
    <font>
      <sz val="10"/>
      <color theme="1" tint="0.499984740745262"/>
      <name val="Calibri"/>
      <family val="2"/>
      <scheme val="minor"/>
    </font>
    <font>
      <b/>
      <sz val="10"/>
      <color theme="1" tint="0.499984740745262"/>
      <name val="Calibri"/>
      <family val="2"/>
      <scheme val="minor"/>
    </font>
    <font>
      <u/>
      <sz val="10"/>
      <color theme="1" tint="0.499984740745262"/>
      <name val="Calibri"/>
      <family val="2"/>
      <scheme val="minor"/>
    </font>
    <font>
      <b/>
      <sz val="11"/>
      <color theme="0"/>
      <name val="Calibri"/>
      <family val="2"/>
      <scheme val="minor"/>
    </font>
    <font>
      <sz val="11"/>
      <color theme="5" tint="-0.249977111117893"/>
      <name val="Calibri"/>
      <family val="2"/>
      <scheme val="minor"/>
    </font>
    <font>
      <b/>
      <sz val="11"/>
      <color theme="5" tint="-0.249977111117893"/>
      <name val="Calibri"/>
      <family val="2"/>
      <scheme val="minor"/>
    </font>
    <font>
      <u/>
      <sz val="11"/>
      <color theme="5" tint="-0.249977111117893"/>
      <name val="Calibri"/>
      <family val="2"/>
      <scheme val="minor"/>
    </font>
    <font>
      <vertAlign val="subscript"/>
      <sz val="11"/>
      <color theme="1"/>
      <name val="Calibri"/>
      <family val="2"/>
      <scheme val="minor"/>
    </font>
    <font>
      <b/>
      <i/>
      <sz val="10"/>
      <color rgb="FF000000"/>
      <name val="Calibri"/>
      <family val="2"/>
      <scheme val="minor"/>
    </font>
    <font>
      <sz val="10"/>
      <color rgb="FF000000"/>
      <name val="Calibri"/>
      <family val="2"/>
      <scheme val="minor"/>
    </font>
    <font>
      <sz val="8"/>
      <color rgb="FF000000"/>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
      <b/>
      <sz val="10"/>
      <color rgb="FF000000"/>
      <name val="Calibri"/>
      <family val="2"/>
      <scheme val="minor"/>
    </font>
    <font>
      <u/>
      <sz val="11"/>
      <name val="Calibri"/>
      <family val="2"/>
      <scheme val="minor"/>
    </font>
    <font>
      <i/>
      <sz val="11"/>
      <name val="Calibri"/>
      <family val="2"/>
      <scheme val="minor"/>
    </font>
    <font>
      <sz val="8"/>
      <color theme="1"/>
      <name val="Segoe UI"/>
      <family val="2"/>
    </font>
    <font>
      <sz val="10"/>
      <name val="Calibri"/>
      <family val="2"/>
      <scheme val="minor"/>
    </font>
    <font>
      <sz val="11"/>
      <color theme="1" tint="0.499984740745262"/>
      <name val="Calibri"/>
      <family val="2"/>
      <scheme val="minor"/>
    </font>
    <font>
      <b/>
      <sz val="11"/>
      <color rgb="FFC00000"/>
      <name val="Calibri"/>
      <family val="2"/>
      <scheme val="minor"/>
    </font>
    <font>
      <sz val="9"/>
      <color theme="1" tint="0.499984740745262"/>
      <name val="Calibri"/>
      <family val="2"/>
      <scheme val="minor"/>
    </font>
    <font>
      <sz val="11"/>
      <color rgb="FFC00000"/>
      <name val="Calibri"/>
      <family val="2"/>
      <scheme val="minor"/>
    </font>
    <font>
      <b/>
      <sz val="10"/>
      <name val="Calibri"/>
      <family val="2"/>
      <scheme val="minor"/>
    </font>
    <font>
      <u/>
      <sz val="10"/>
      <color indexed="12"/>
      <name val="Arial"/>
      <family val="2"/>
    </font>
    <font>
      <b/>
      <i/>
      <sz val="11"/>
      <color rgb="FFFF0000"/>
      <name val="Calibri"/>
      <family val="2"/>
      <scheme val="minor"/>
    </font>
    <font>
      <sz val="11"/>
      <color theme="1" tint="0.34998626667073579"/>
      <name val="Calibri"/>
      <family val="2"/>
      <scheme val="minor"/>
    </font>
    <font>
      <b/>
      <sz val="14"/>
      <color theme="8" tint="-0.499984740745262"/>
      <name val="Calibri"/>
      <family val="2"/>
      <scheme val="minor"/>
    </font>
    <font>
      <b/>
      <sz val="12"/>
      <color theme="0" tint="-4.9989318521683403E-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tint="0.499984740745262"/>
      <name val="Calibri"/>
      <family val="2"/>
      <scheme val="minor"/>
    </font>
    <font>
      <sz val="11"/>
      <color rgb="FF9C0006"/>
      <name val="Calibri"/>
      <family val="2"/>
      <scheme val="minor"/>
    </font>
    <font>
      <b/>
      <sz val="12"/>
      <name val="Calibri"/>
      <family val="2"/>
      <scheme val="minor"/>
    </font>
    <font>
      <b/>
      <i/>
      <sz val="11"/>
      <color theme="5" tint="-0.249977111117893"/>
      <name val="Calibri"/>
      <family val="2"/>
      <scheme val="minor"/>
    </font>
  </fonts>
  <fills count="3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FC7CE"/>
      </patternFill>
    </fill>
    <fill>
      <patternFill patternType="solid">
        <fgColor theme="9" tint="-0.249977111117893"/>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bgColor indexed="64"/>
      </patternFill>
    </fill>
    <fill>
      <patternFill patternType="solid">
        <fgColor theme="2" tint="-0.249977111117893"/>
        <bgColor indexed="64"/>
      </patternFill>
    </fill>
    <fill>
      <patternFill patternType="solid">
        <fgColor theme="7"/>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31" fillId="0" borderId="0" applyNumberFormat="0" applyFill="0" applyBorder="0" applyAlignment="0" applyProtection="0">
      <alignment vertical="top"/>
      <protection locked="0"/>
    </xf>
    <xf numFmtId="0" fontId="41" fillId="25" borderId="0" applyNumberFormat="0" applyBorder="0" applyAlignment="0" applyProtection="0"/>
  </cellStyleXfs>
  <cellXfs count="311">
    <xf numFmtId="0" fontId="0" fillId="0" borderId="0" xfId="0"/>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right" vertical="center" wrapText="1"/>
    </xf>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0" fontId="0" fillId="3" borderId="0" xfId="0" applyFill="1" applyAlignment="1">
      <alignment vertical="center" wrapText="1"/>
    </xf>
    <xf numFmtId="0" fontId="0" fillId="2" borderId="0" xfId="0" applyFill="1" applyAlignment="1">
      <alignment vertical="center" wrapText="1"/>
    </xf>
    <xf numFmtId="0" fontId="4" fillId="2" borderId="0" xfId="0" applyFont="1" applyFill="1" applyAlignment="1">
      <alignment horizontal="center" vertical="center" wrapText="1"/>
    </xf>
    <xf numFmtId="0" fontId="11" fillId="0" borderId="0" xfId="0" applyFont="1" applyAlignment="1">
      <alignment horizontal="left" vertical="center"/>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10" fillId="4" borderId="0" xfId="0" applyFont="1" applyFill="1" applyAlignment="1">
      <alignment horizontal="center" vertical="center" wrapText="1"/>
    </xf>
    <xf numFmtId="0" fontId="11" fillId="0" borderId="0" xfId="0" applyFont="1" applyAlignment="1">
      <alignment vertical="center" wrapText="1"/>
    </xf>
    <xf numFmtId="0" fontId="0" fillId="0" borderId="0" xfId="0" applyFont="1" applyAlignment="1">
      <alignment vertical="center" wrapText="1"/>
    </xf>
    <xf numFmtId="0" fontId="0" fillId="0" borderId="0" xfId="0" applyAlignment="1">
      <alignment horizontal="left" vertical="center" wrapText="1" indent="3"/>
    </xf>
    <xf numFmtId="0" fontId="15" fillId="0" borderId="0" xfId="0" applyFont="1" applyAlignment="1">
      <alignment vertical="center" wrapText="1"/>
    </xf>
    <xf numFmtId="0" fontId="0" fillId="0" borderId="0" xfId="0" applyFill="1" applyAlignment="1">
      <alignment vertical="center" wrapText="1"/>
    </xf>
    <xf numFmtId="0" fontId="1" fillId="0" borderId="0" xfId="0" applyFont="1" applyAlignment="1">
      <alignment vertical="center"/>
    </xf>
    <xf numFmtId="0" fontId="18" fillId="0" borderId="0" xfId="0" applyFont="1" applyAlignment="1">
      <alignment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4" fillId="5" borderId="0" xfId="0" applyFont="1" applyFill="1" applyAlignment="1">
      <alignment horizontal="center" vertical="center" wrapText="1"/>
    </xf>
    <xf numFmtId="0" fontId="1" fillId="0" borderId="0" xfId="0" applyFont="1"/>
    <xf numFmtId="0" fontId="1" fillId="0" borderId="0" xfId="0" applyFont="1" applyAlignment="1">
      <alignment horizontal="center" vertical="center" wrapText="1"/>
    </xf>
    <xf numFmtId="0" fontId="12" fillId="0" borderId="0" xfId="0" applyFont="1"/>
    <xf numFmtId="0" fontId="11" fillId="0" borderId="0" xfId="0" applyFont="1"/>
    <xf numFmtId="0" fontId="0" fillId="0" borderId="0" xfId="0" applyAlignment="1">
      <alignment vertical="center" wrapText="1"/>
    </xf>
    <xf numFmtId="0" fontId="1" fillId="0" borderId="0" xfId="0" applyFont="1" applyAlignment="1">
      <alignment horizontal="left" vertical="center" wrapText="1"/>
    </xf>
    <xf numFmtId="0" fontId="11" fillId="0" borderId="0" xfId="0" applyFont="1" applyAlignment="1">
      <alignment vertical="center" wrapText="1"/>
    </xf>
    <xf numFmtId="0" fontId="0" fillId="0" borderId="0" xfId="0" applyAlignment="1">
      <alignment horizontal="center"/>
    </xf>
    <xf numFmtId="0" fontId="4" fillId="0" borderId="0" xfId="0" applyFont="1" applyAlignment="1">
      <alignment horizontal="center" vertical="center" wrapText="1"/>
    </xf>
    <xf numFmtId="0" fontId="24" fillId="0" borderId="0" xfId="0" applyFont="1" applyAlignment="1">
      <alignment vertical="center"/>
    </xf>
    <xf numFmtId="0" fontId="0" fillId="0" borderId="0" xfId="0" applyFont="1"/>
    <xf numFmtId="0" fontId="4" fillId="0" borderId="0" xfId="0" applyFont="1"/>
    <xf numFmtId="0" fontId="11" fillId="0" borderId="0" xfId="0" applyFont="1" applyAlignment="1">
      <alignment horizontal="center"/>
    </xf>
    <xf numFmtId="0" fontId="1" fillId="9" borderId="0" xfId="0" applyFont="1" applyFill="1" applyAlignment="1">
      <alignment horizontal="center" vertical="center" wrapText="1"/>
    </xf>
    <xf numFmtId="0" fontId="1" fillId="10" borderId="0" xfId="0" applyFont="1" applyFill="1" applyAlignment="1">
      <alignment horizontal="center" vertical="center" wrapText="1"/>
    </xf>
    <xf numFmtId="0" fontId="4" fillId="11" borderId="0" xfId="0" applyFont="1" applyFill="1" applyAlignment="1">
      <alignment horizontal="center" vertical="center" wrapText="1"/>
    </xf>
    <xf numFmtId="0" fontId="10" fillId="12" borderId="0" xfId="0" applyFont="1" applyFill="1" applyAlignment="1">
      <alignment horizontal="center" vertical="center" wrapText="1"/>
    </xf>
    <xf numFmtId="0" fontId="0" fillId="0" borderId="0" xfId="0" applyFill="1"/>
    <xf numFmtId="0" fontId="0" fillId="0" borderId="0" xfId="0" applyAlignment="1">
      <alignment horizontal="right"/>
    </xf>
    <xf numFmtId="0" fontId="1" fillId="0" borderId="0" xfId="0" applyFont="1" applyFill="1"/>
    <xf numFmtId="0" fontId="0" fillId="0" borderId="0" xfId="0" applyFill="1" applyAlignment="1">
      <alignment horizontal="center"/>
    </xf>
    <xf numFmtId="0" fontId="0" fillId="0" borderId="0" xfId="0" applyAlignment="1">
      <alignment horizontal="left"/>
    </xf>
    <xf numFmtId="0" fontId="4" fillId="0" borderId="0" xfId="0" applyFont="1" applyAlignment="1">
      <alignment horizontal="center"/>
    </xf>
    <xf numFmtId="0" fontId="26" fillId="0" borderId="0" xfId="0" applyFont="1" applyAlignment="1">
      <alignment horizontal="right"/>
    </xf>
    <xf numFmtId="0" fontId="0" fillId="0" borderId="0" xfId="0" applyFont="1" applyAlignment="1">
      <alignment horizontal="right"/>
    </xf>
    <xf numFmtId="0" fontId="4" fillId="0" borderId="0" xfId="0" applyFont="1" applyAlignment="1">
      <alignment horizontal="right"/>
    </xf>
    <xf numFmtId="0" fontId="0" fillId="0" borderId="0" xfId="0" applyFont="1" applyAlignment="1">
      <alignment horizontal="center"/>
    </xf>
    <xf numFmtId="0" fontId="5" fillId="0" borderId="0" xfId="0" applyFont="1"/>
    <xf numFmtId="0" fontId="1" fillId="0" borderId="0" xfId="0" applyFont="1" applyFill="1" applyAlignment="1">
      <alignment horizontal="left" vertical="center" wrapText="1"/>
    </xf>
    <xf numFmtId="0" fontId="1" fillId="13" borderId="0" xfId="0" applyFont="1" applyFill="1"/>
    <xf numFmtId="0" fontId="0" fillId="13" borderId="0" xfId="0" applyFill="1" applyAlignment="1">
      <alignment horizontal="center"/>
    </xf>
    <xf numFmtId="0" fontId="0" fillId="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1" borderId="0" xfId="0" applyFill="1"/>
    <xf numFmtId="0" fontId="11" fillId="18" borderId="0" xfId="0" applyFont="1" applyFill="1"/>
    <xf numFmtId="0" fontId="1" fillId="0" borderId="0" xfId="0" applyFont="1" applyAlignment="1">
      <alignment wrapText="1"/>
    </xf>
    <xf numFmtId="0" fontId="1" fillId="13" borderId="0" xfId="0" applyFont="1" applyFill="1" applyAlignment="1">
      <alignment wrapText="1"/>
    </xf>
    <xf numFmtId="0" fontId="1" fillId="13" borderId="0" xfId="0" applyFont="1" applyFill="1" applyAlignment="1">
      <alignment horizontal="center" wrapText="1"/>
    </xf>
    <xf numFmtId="0" fontId="1" fillId="19" borderId="0" xfId="0" applyFont="1" applyFill="1" applyAlignment="1">
      <alignment wrapText="1"/>
    </xf>
    <xf numFmtId="0" fontId="1" fillId="18" borderId="0" xfId="0" applyFont="1" applyFill="1" applyAlignment="1">
      <alignment wrapText="1"/>
    </xf>
    <xf numFmtId="0" fontId="1" fillId="19" borderId="0" xfId="0" applyFont="1" applyFill="1" applyAlignment="1">
      <alignment horizontal="center" wrapText="1"/>
    </xf>
    <xf numFmtId="0" fontId="1" fillId="18" borderId="0" xfId="0" applyFont="1" applyFill="1" applyAlignment="1">
      <alignment horizontal="center" wrapText="1"/>
    </xf>
    <xf numFmtId="0" fontId="0" fillId="13" borderId="0" xfId="0" applyFill="1"/>
    <xf numFmtId="0" fontId="0" fillId="18" borderId="0" xfId="0" applyFill="1"/>
    <xf numFmtId="0" fontId="0" fillId="5" borderId="0" xfId="0" applyFill="1"/>
    <xf numFmtId="0" fontId="1" fillId="5" borderId="0" xfId="0" applyFont="1" applyFill="1"/>
    <xf numFmtId="0" fontId="0" fillId="5" borderId="0" xfId="0" applyFill="1" applyAlignment="1">
      <alignment horizontal="center"/>
    </xf>
    <xf numFmtId="0" fontId="1" fillId="18" borderId="0" xfId="0" applyFont="1" applyFill="1" applyAlignment="1">
      <alignment horizontal="center" vertical="center" wrapText="1"/>
    </xf>
    <xf numFmtId="0" fontId="1" fillId="19" borderId="0" xfId="0" applyFont="1" applyFill="1" applyAlignment="1">
      <alignment horizontal="center" vertical="center" wrapText="1"/>
    </xf>
    <xf numFmtId="0" fontId="28" fillId="0" borderId="0" xfId="0" applyFont="1" applyAlignment="1">
      <alignment horizontal="center"/>
    </xf>
    <xf numFmtId="0" fontId="4" fillId="21" borderId="0" xfId="0" applyFont="1" applyFill="1" applyAlignment="1">
      <alignment horizontal="center" vertical="center" wrapText="1"/>
    </xf>
    <xf numFmtId="0" fontId="25" fillId="21" borderId="0" xfId="0" applyFont="1" applyFill="1" applyAlignment="1">
      <alignment horizontal="center" vertical="center" wrapText="1"/>
    </xf>
    <xf numFmtId="0" fontId="26" fillId="21" borderId="0" xfId="0" applyFont="1" applyFill="1" applyAlignment="1">
      <alignment horizontal="center" vertical="center" wrapText="1"/>
    </xf>
    <xf numFmtId="0" fontId="0" fillId="18" borderId="0" xfId="0" applyFill="1" applyAlignment="1">
      <alignment horizontal="center"/>
    </xf>
    <xf numFmtId="0" fontId="1" fillId="6" borderId="0" xfId="0" applyFont="1"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1" fillId="10" borderId="0" xfId="0" applyFont="1" applyFill="1" applyAlignment="1">
      <alignment horizontal="center" vertical="center" wrapText="1"/>
    </xf>
    <xf numFmtId="0" fontId="10" fillId="7" borderId="0" xfId="0" applyFont="1" applyFill="1" applyAlignment="1">
      <alignment horizontal="center"/>
    </xf>
    <xf numFmtId="0" fontId="4" fillId="0" borderId="0" xfId="0" applyFont="1" applyAlignment="1">
      <alignment vertical="center"/>
    </xf>
    <xf numFmtId="0" fontId="0" fillId="0" borderId="0" xfId="0" applyAlignment="1">
      <alignment horizontal="left" vertical="center" wrapText="1"/>
    </xf>
    <xf numFmtId="0" fontId="11" fillId="0" borderId="0" xfId="0" applyFont="1" applyFill="1"/>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6" borderId="0" xfId="0" applyFont="1" applyFill="1" applyAlignment="1">
      <alignment horizontal="center" vertical="center" wrapText="1"/>
    </xf>
    <xf numFmtId="0" fontId="11" fillId="0" borderId="0" xfId="0" applyFont="1" applyAlignment="1">
      <alignment horizontal="left" vertical="center" wrapText="1"/>
    </xf>
    <xf numFmtId="0" fontId="11" fillId="0" borderId="0" xfId="0" applyFont="1" applyAlignment="1"/>
    <xf numFmtId="0" fontId="4" fillId="11" borderId="0" xfId="0" applyFont="1" applyFill="1" applyAlignment="1">
      <alignment horizontal="center" vertical="center"/>
    </xf>
    <xf numFmtId="0" fontId="0" fillId="0" borderId="0" xfId="0" applyFont="1" applyAlignment="1"/>
    <xf numFmtId="0" fontId="0" fillId="0" borderId="0" xfId="0" applyFont="1" applyFill="1" applyAlignment="1">
      <alignment horizontal="left" vertical="center"/>
    </xf>
    <xf numFmtId="0" fontId="11" fillId="0" borderId="0" xfId="0" applyFont="1" applyFill="1" applyAlignment="1">
      <alignment horizontal="left" vertical="center"/>
    </xf>
    <xf numFmtId="0" fontId="0" fillId="0" borderId="0" xfId="0" applyFont="1" applyAlignment="1">
      <alignment horizontal="left" vertical="center"/>
    </xf>
    <xf numFmtId="0" fontId="29" fillId="0" borderId="0" xfId="0" applyFont="1" applyAlignment="1">
      <alignment horizontal="left" vertical="center"/>
    </xf>
    <xf numFmtId="0" fontId="10" fillId="8" borderId="0" xfId="0" applyFont="1" applyFill="1" applyAlignment="1">
      <alignment horizontal="center"/>
    </xf>
    <xf numFmtId="0" fontId="10" fillId="0" borderId="0" xfId="0" applyFont="1" applyFill="1" applyAlignment="1">
      <alignment horizontal="center"/>
    </xf>
    <xf numFmtId="0" fontId="0" fillId="12" borderId="0" xfId="0" applyFont="1" applyFill="1" applyAlignment="1"/>
    <xf numFmtId="0" fontId="0" fillId="12" borderId="0" xfId="0" applyFill="1"/>
    <xf numFmtId="0" fontId="0" fillId="12" borderId="0" xfId="0" applyFill="1" applyAlignment="1">
      <alignment horizontal="center"/>
    </xf>
    <xf numFmtId="0" fontId="4" fillId="12" borderId="0" xfId="0" applyFont="1" applyFill="1"/>
    <xf numFmtId="0" fontId="10" fillId="12" borderId="0" xfId="0" applyFont="1" applyFill="1" applyAlignment="1">
      <alignment horizontal="center"/>
    </xf>
    <xf numFmtId="0" fontId="1" fillId="0" borderId="0" xfId="0" applyFont="1" applyAlignment="1"/>
    <xf numFmtId="0" fontId="1"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vertical="center"/>
    </xf>
    <xf numFmtId="0" fontId="11" fillId="0" borderId="0" xfId="0" applyFont="1" applyAlignment="1">
      <alignment horizontal="left"/>
    </xf>
    <xf numFmtId="0" fontId="4" fillId="11" borderId="0" xfId="0" applyFont="1" applyFill="1" applyAlignment="1">
      <alignment horizontal="left" vertical="center" wrapText="1"/>
    </xf>
    <xf numFmtId="0" fontId="0" fillId="0" borderId="0" xfId="0" applyFill="1" applyAlignment="1">
      <alignment horizontal="left"/>
    </xf>
    <xf numFmtId="0" fontId="4" fillId="0" borderId="0" xfId="0" applyFont="1" applyAlignment="1">
      <alignment horizontal="left"/>
    </xf>
    <xf numFmtId="0" fontId="0" fillId="0" borderId="0" xfId="0" applyFont="1" applyAlignment="1">
      <alignment horizontal="left"/>
    </xf>
    <xf numFmtId="0" fontId="4" fillId="0" borderId="0" xfId="0" applyFont="1" applyAlignment="1">
      <alignment horizontal="left" vertical="center" wrapText="1"/>
    </xf>
    <xf numFmtId="0" fontId="1" fillId="0" borderId="0" xfId="0" applyFont="1" applyFill="1" applyAlignment="1">
      <alignment horizontal="left"/>
    </xf>
    <xf numFmtId="0" fontId="0" fillId="12" borderId="0" xfId="0" applyFill="1" applyAlignment="1">
      <alignment horizontal="left"/>
    </xf>
    <xf numFmtId="0" fontId="30" fillId="21" borderId="0" xfId="0" applyFont="1" applyFill="1" applyAlignment="1">
      <alignment horizontal="center" vertical="center" wrapText="1"/>
    </xf>
    <xf numFmtId="0" fontId="1" fillId="12" borderId="0" xfId="0" applyFont="1" applyFill="1"/>
    <xf numFmtId="0" fontId="5" fillId="21" borderId="0" xfId="0" applyFont="1" applyFill="1" applyAlignment="1">
      <alignment horizontal="center" vertical="center" wrapText="1"/>
    </xf>
    <xf numFmtId="0" fontId="0" fillId="3" borderId="0" xfId="0" applyFill="1" applyAlignment="1">
      <alignment horizontal="center"/>
    </xf>
    <xf numFmtId="0" fontId="1" fillId="9" borderId="0" xfId="0" applyFont="1" applyFill="1" applyAlignment="1">
      <alignment horizontal="center"/>
    </xf>
    <xf numFmtId="0" fontId="0" fillId="9" borderId="0" xfId="0" applyFont="1" applyFill="1" applyAlignment="1">
      <alignment horizontal="center"/>
    </xf>
    <xf numFmtId="0" fontId="0" fillId="10" borderId="0" xfId="0" applyFont="1" applyFill="1" applyAlignment="1">
      <alignment horizontal="center"/>
    </xf>
    <xf numFmtId="0" fontId="1" fillId="10" borderId="0" xfId="0" applyFont="1" applyFill="1" applyAlignment="1">
      <alignment horizontal="center"/>
    </xf>
    <xf numFmtId="0" fontId="0" fillId="0" borderId="0" xfId="0" applyAlignment="1">
      <alignment horizontal="left" vertical="center"/>
    </xf>
    <xf numFmtId="0" fontId="5" fillId="22" borderId="1" xfId="1" applyFont="1" applyFill="1" applyBorder="1" applyAlignment="1" applyProtection="1">
      <alignment horizontal="left" vertical="center" wrapText="1"/>
    </xf>
    <xf numFmtId="0" fontId="32" fillId="22" borderId="1" xfId="1"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4" fillId="0" borderId="1" xfId="0" applyFont="1" applyBorder="1" applyAlignment="1">
      <alignment horizontal="left" vertical="center" wrapText="1"/>
    </xf>
    <xf numFmtId="0" fontId="5" fillId="18" borderId="1" xfId="1" applyFont="1" applyFill="1" applyBorder="1" applyAlignment="1" applyProtection="1">
      <alignment horizontal="left" vertical="center" wrapText="1"/>
    </xf>
    <xf numFmtId="0" fontId="0" fillId="18" borderId="0" xfId="0" applyFill="1" applyAlignment="1">
      <alignment horizontal="left" vertical="center" wrapText="1"/>
    </xf>
    <xf numFmtId="0" fontId="5" fillId="0" borderId="0" xfId="1" applyFont="1" applyFill="1" applyBorder="1" applyAlignment="1" applyProtection="1">
      <alignment horizontal="left" vertical="center" wrapText="1"/>
    </xf>
    <xf numFmtId="0" fontId="1" fillId="21" borderId="0" xfId="0" applyFont="1" applyFill="1"/>
    <xf numFmtId="0" fontId="1" fillId="21" borderId="0" xfId="0" applyFont="1" applyFill="1" applyAlignment="1">
      <alignment horizontal="center"/>
    </xf>
    <xf numFmtId="0" fontId="33" fillId="0" borderId="0" xfId="0" applyFont="1" applyAlignment="1">
      <alignment horizontal="center"/>
    </xf>
    <xf numFmtId="0" fontId="33" fillId="11" borderId="0" xfId="0" applyFont="1" applyFill="1" applyAlignment="1">
      <alignment horizontal="center" vertical="center" wrapText="1"/>
    </xf>
    <xf numFmtId="0" fontId="33" fillId="0" borderId="0" xfId="0" applyFont="1" applyAlignment="1">
      <alignment horizontal="left"/>
    </xf>
    <xf numFmtId="0" fontId="33" fillId="12" borderId="0" xfId="0" applyFont="1" applyFill="1" applyAlignment="1">
      <alignment horizontal="center"/>
    </xf>
    <xf numFmtId="0" fontId="4" fillId="0" borderId="0" xfId="0" applyFont="1" applyAlignment="1">
      <alignment horizontal="center" vertical="center" wrapText="1"/>
    </xf>
    <xf numFmtId="0" fontId="0" fillId="0" borderId="0" xfId="0" applyAlignment="1">
      <alignment horizontal="left" vertical="center" wrapText="1"/>
    </xf>
    <xf numFmtId="0" fontId="10" fillId="7" borderId="0" xfId="0" applyFont="1" applyFill="1" applyAlignment="1">
      <alignment horizontal="center"/>
    </xf>
    <xf numFmtId="0" fontId="10" fillId="8" borderId="0" xfId="0" applyFont="1" applyFill="1" applyAlignment="1">
      <alignment horizontal="center"/>
    </xf>
    <xf numFmtId="0" fontId="1" fillId="10" borderId="0" xfId="0" applyFont="1" applyFill="1" applyAlignment="1">
      <alignment horizontal="center" vertical="center" wrapText="1"/>
    </xf>
    <xf numFmtId="0" fontId="1" fillId="17" borderId="0" xfId="0" applyFont="1" applyFill="1" applyAlignment="1">
      <alignment wrapText="1"/>
    </xf>
    <xf numFmtId="1" fontId="0" fillId="0" borderId="0" xfId="0" applyNumberFormat="1" applyAlignment="1">
      <alignment horizontal="center" vertical="center"/>
    </xf>
    <xf numFmtId="0" fontId="0" fillId="0" borderId="0" xfId="0" applyAlignment="1">
      <alignment horizontal="center" vertical="center"/>
    </xf>
    <xf numFmtId="0" fontId="1" fillId="20" borderId="0" xfId="0" applyFont="1" applyFill="1" applyAlignment="1">
      <alignment horizontal="center" vertical="center" wrapText="1"/>
    </xf>
    <xf numFmtId="49" fontId="0" fillId="0" borderId="0" xfId="0" applyNumberFormat="1"/>
    <xf numFmtId="0" fontId="37" fillId="0" borderId="0" xfId="0" applyFont="1" applyAlignment="1">
      <alignment horizontal="center"/>
    </xf>
    <xf numFmtId="0" fontId="37" fillId="0" borderId="0" xfId="0" applyFont="1"/>
    <xf numFmtId="0" fontId="38" fillId="0" borderId="0" xfId="0" applyFont="1"/>
    <xf numFmtId="0" fontId="35" fillId="0" borderId="0" xfId="0" applyFont="1" applyAlignment="1">
      <alignment horizontal="center"/>
    </xf>
    <xf numFmtId="0" fontId="36" fillId="0" borderId="0" xfId="0" applyFont="1" applyAlignment="1">
      <alignment horizontal="center"/>
    </xf>
    <xf numFmtId="164" fontId="35" fillId="0" borderId="0" xfId="0" applyNumberFormat="1" applyFont="1" applyAlignment="1">
      <alignment horizontal="center"/>
    </xf>
    <xf numFmtId="0" fontId="0" fillId="13" borderId="2" xfId="0" applyFill="1" applyBorder="1"/>
    <xf numFmtId="0" fontId="1" fillId="13" borderId="3" xfId="0" applyFont="1" applyFill="1" applyBorder="1"/>
    <xf numFmtId="0" fontId="0" fillId="13" borderId="3" xfId="0" applyFill="1" applyBorder="1"/>
    <xf numFmtId="0" fontId="0" fillId="13" borderId="3" xfId="0" applyFill="1" applyBorder="1" applyAlignment="1">
      <alignment horizontal="center"/>
    </xf>
    <xf numFmtId="0" fontId="26" fillId="13" borderId="3" xfId="0" applyFont="1" applyFill="1" applyBorder="1"/>
    <xf numFmtId="3" fontId="0" fillId="13" borderId="3" xfId="0" applyNumberFormat="1" applyFill="1" applyBorder="1"/>
    <xf numFmtId="164" fontId="0" fillId="13" borderId="4" xfId="0" applyNumberFormat="1" applyFill="1" applyBorder="1"/>
    <xf numFmtId="0" fontId="0" fillId="13" borderId="5" xfId="0" applyFill="1" applyBorder="1"/>
    <xf numFmtId="0" fontId="1" fillId="13" borderId="1" xfId="0" applyFont="1" applyFill="1" applyBorder="1"/>
    <xf numFmtId="0" fontId="0" fillId="13" borderId="1" xfId="0" applyFill="1" applyBorder="1"/>
    <xf numFmtId="0" fontId="0" fillId="13" borderId="1" xfId="0" applyFill="1" applyBorder="1" applyAlignment="1">
      <alignment horizontal="center"/>
    </xf>
    <xf numFmtId="0" fontId="26" fillId="13" borderId="1" xfId="0" applyFont="1" applyFill="1" applyBorder="1"/>
    <xf numFmtId="3" fontId="0" fillId="13" borderId="1" xfId="0" applyNumberFormat="1" applyFill="1" applyBorder="1"/>
    <xf numFmtId="164" fontId="0" fillId="13" borderId="6" xfId="0" applyNumberFormat="1" applyFill="1" applyBorder="1"/>
    <xf numFmtId="0" fontId="39" fillId="0" borderId="0" xfId="0" applyFont="1"/>
    <xf numFmtId="3" fontId="1" fillId="13" borderId="1" xfId="0" applyNumberFormat="1" applyFont="1" applyFill="1" applyBorder="1"/>
    <xf numFmtId="164" fontId="1" fillId="13" borderId="6" xfId="0" applyNumberFormat="1" applyFont="1" applyFill="1" applyBorder="1"/>
    <xf numFmtId="0" fontId="0" fillId="15" borderId="5" xfId="0" applyFill="1" applyBorder="1"/>
    <xf numFmtId="0" fontId="1" fillId="15" borderId="1" xfId="0" applyFont="1" applyFill="1" applyBorder="1"/>
    <xf numFmtId="0" fontId="0" fillId="15" borderId="1" xfId="0" applyFill="1" applyBorder="1"/>
    <xf numFmtId="0" fontId="0" fillId="15" borderId="1" xfId="0" applyFill="1" applyBorder="1" applyAlignment="1">
      <alignment horizontal="center"/>
    </xf>
    <xf numFmtId="0" fontId="26" fillId="15" borderId="1" xfId="0" applyFont="1" applyFill="1" applyBorder="1"/>
    <xf numFmtId="3" fontId="0" fillId="15" borderId="1" xfId="0" applyNumberFormat="1" applyFill="1" applyBorder="1"/>
    <xf numFmtId="164" fontId="0" fillId="15" borderId="6" xfId="0" applyNumberFormat="1" applyFill="1" applyBorder="1"/>
    <xf numFmtId="3" fontId="1" fillId="15" borderId="1" xfId="0" applyNumberFormat="1" applyFont="1" applyFill="1" applyBorder="1"/>
    <xf numFmtId="164" fontId="1" fillId="15" borderId="6" xfId="0" applyNumberFormat="1" applyFont="1" applyFill="1" applyBorder="1"/>
    <xf numFmtId="0" fontId="26" fillId="15" borderId="1" xfId="0" applyFont="1" applyFill="1" applyBorder="1" applyAlignment="1">
      <alignment horizontal="center"/>
    </xf>
    <xf numFmtId="3" fontId="0" fillId="13" borderId="6" xfId="0" applyNumberFormat="1" applyFill="1" applyBorder="1"/>
    <xf numFmtId="0" fontId="0" fillId="15" borderId="7" xfId="0" applyFill="1" applyBorder="1"/>
    <xf numFmtId="0" fontId="1" fillId="15" borderId="8" xfId="0" applyFont="1" applyFill="1" applyBorder="1"/>
    <xf numFmtId="0" fontId="1" fillId="15" borderId="8" xfId="0" applyFont="1" applyFill="1" applyBorder="1" applyAlignment="1">
      <alignment horizontal="right"/>
    </xf>
    <xf numFmtId="0" fontId="1" fillId="15" borderId="8" xfId="0" applyFont="1" applyFill="1" applyBorder="1" applyAlignment="1">
      <alignment horizontal="center"/>
    </xf>
    <xf numFmtId="0" fontId="40" fillId="15" borderId="8" xfId="0" applyFont="1" applyFill="1" applyBorder="1"/>
    <xf numFmtId="3" fontId="1" fillId="15" borderId="8" xfId="0" applyNumberFormat="1" applyFont="1" applyFill="1" applyBorder="1"/>
    <xf numFmtId="3" fontId="0" fillId="15" borderId="8" xfId="0" applyNumberFormat="1" applyFill="1" applyBorder="1"/>
    <xf numFmtId="164" fontId="1" fillId="15" borderId="9" xfId="0" applyNumberFormat="1" applyFont="1" applyFill="1" applyBorder="1"/>
    <xf numFmtId="0" fontId="26" fillId="0" borderId="0" xfId="0" applyFont="1"/>
    <xf numFmtId="164" fontId="0" fillId="0" borderId="0" xfId="0" applyNumberFormat="1"/>
    <xf numFmtId="0" fontId="0" fillId="3" borderId="2" xfId="0" applyFill="1" applyBorder="1"/>
    <xf numFmtId="0" fontId="1" fillId="3" borderId="3" xfId="0" applyFont="1" applyFill="1" applyBorder="1"/>
    <xf numFmtId="0" fontId="12" fillId="3" borderId="3" xfId="0" applyFont="1" applyFill="1" applyBorder="1"/>
    <xf numFmtId="0" fontId="0" fillId="3" borderId="3" xfId="0" applyFill="1" applyBorder="1" applyAlignment="1">
      <alignment horizontal="center"/>
    </xf>
    <xf numFmtId="0" fontId="0" fillId="3" borderId="3" xfId="0" applyFill="1" applyBorder="1"/>
    <xf numFmtId="0" fontId="26" fillId="3" borderId="3" xfId="0" applyFont="1" applyFill="1" applyBorder="1"/>
    <xf numFmtId="0" fontId="11" fillId="3" borderId="3" xfId="0" applyFont="1" applyFill="1" applyBorder="1" applyAlignment="1">
      <alignment horizontal="center"/>
    </xf>
    <xf numFmtId="164" fontId="0" fillId="3" borderId="4" xfId="0" applyNumberFormat="1" applyFill="1" applyBorder="1"/>
    <xf numFmtId="0" fontId="0" fillId="3" borderId="5" xfId="0" applyFill="1" applyBorder="1"/>
    <xf numFmtId="0" fontId="1" fillId="3" borderId="1" xfId="0" applyFont="1" applyFill="1" applyBorder="1"/>
    <xf numFmtId="0" fontId="0" fillId="3" borderId="1" xfId="0" applyFill="1" applyBorder="1"/>
    <xf numFmtId="0" fontId="0" fillId="3" borderId="1" xfId="0" applyFill="1" applyBorder="1" applyAlignment="1">
      <alignment horizontal="center"/>
    </xf>
    <xf numFmtId="0" fontId="40" fillId="3" borderId="1" xfId="0" applyFont="1" applyFill="1" applyBorder="1"/>
    <xf numFmtId="3" fontId="0" fillId="3" borderId="1" xfId="0" applyNumberFormat="1" applyFill="1" applyBorder="1"/>
    <xf numFmtId="3" fontId="0" fillId="3" borderId="6" xfId="0" applyNumberFormat="1" applyFill="1" applyBorder="1"/>
    <xf numFmtId="0" fontId="26" fillId="3" borderId="1" xfId="0" applyFont="1" applyFill="1" applyBorder="1"/>
    <xf numFmtId="0" fontId="1" fillId="18" borderId="0" xfId="0" applyFont="1" applyFill="1"/>
    <xf numFmtId="0" fontId="0" fillId="3" borderId="1" xfId="0" applyFill="1" applyBorder="1" applyAlignment="1">
      <alignment horizontal="right"/>
    </xf>
    <xf numFmtId="0" fontId="4" fillId="3" borderId="1" xfId="0" applyFont="1" applyFill="1" applyBorder="1"/>
    <xf numFmtId="0" fontId="26" fillId="3" borderId="0" xfId="0" applyFont="1" applyFill="1"/>
    <xf numFmtId="0" fontId="0" fillId="3" borderId="7" xfId="0" applyFill="1" applyBorder="1"/>
    <xf numFmtId="0" fontId="1" fillId="3" borderId="8" xfId="0" applyFont="1" applyFill="1" applyBorder="1"/>
    <xf numFmtId="0" fontId="0" fillId="3" borderId="8" xfId="0" applyFill="1" applyBorder="1"/>
    <xf numFmtId="0" fontId="0" fillId="3" borderId="8" xfId="0" applyFill="1" applyBorder="1" applyAlignment="1">
      <alignment horizontal="center"/>
    </xf>
    <xf numFmtId="0" fontId="26" fillId="3" borderId="8" xfId="0" applyFont="1" applyFill="1" applyBorder="1"/>
    <xf numFmtId="3" fontId="1" fillId="3" borderId="8" xfId="0" applyNumberFormat="1" applyFont="1" applyFill="1" applyBorder="1"/>
    <xf numFmtId="164" fontId="1" fillId="3" borderId="9" xfId="0" applyNumberFormat="1" applyFont="1" applyFill="1" applyBorder="1"/>
    <xf numFmtId="3" fontId="0" fillId="0" borderId="0" xfId="0" applyNumberFormat="1"/>
    <xf numFmtId="0" fontId="25" fillId="21" borderId="13" xfId="0" applyFont="1" applyFill="1" applyBorder="1" applyAlignment="1">
      <alignment horizontal="center" vertical="center" wrapText="1"/>
    </xf>
    <xf numFmtId="0" fontId="25" fillId="21" borderId="14" xfId="0" applyFont="1" applyFill="1" applyBorder="1" applyAlignment="1">
      <alignment horizontal="center" vertical="center" wrapText="1"/>
    </xf>
    <xf numFmtId="0" fontId="25" fillId="21"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25" fillId="21" borderId="17" xfId="0" applyFont="1" applyFill="1" applyBorder="1" applyAlignment="1">
      <alignment horizontal="center" vertical="center" wrapText="1"/>
    </xf>
    <xf numFmtId="0" fontId="0" fillId="24" borderId="0" xfId="0" applyFill="1" applyAlignment="1">
      <alignment horizontal="center"/>
    </xf>
    <xf numFmtId="0" fontId="11" fillId="0" borderId="0" xfId="0" applyFont="1" applyAlignment="1">
      <alignment horizontal="right"/>
    </xf>
    <xf numFmtId="0" fontId="0" fillId="12" borderId="0" xfId="0" applyFill="1" applyAlignment="1">
      <alignment horizontal="right"/>
    </xf>
    <xf numFmtId="3" fontId="0" fillId="0" borderId="0" xfId="0" applyNumberFormat="1" applyAlignment="1">
      <alignment horizontal="right"/>
    </xf>
    <xf numFmtId="0" fontId="35" fillId="23" borderId="0" xfId="0" applyFont="1" applyFill="1" applyAlignment="1">
      <alignment horizontal="center" vertical="center"/>
    </xf>
    <xf numFmtId="0" fontId="36" fillId="23" borderId="0" xfId="0" applyFont="1" applyFill="1" applyAlignment="1">
      <alignment horizontal="center" vertical="center"/>
    </xf>
    <xf numFmtId="3" fontId="35" fillId="23" borderId="0" xfId="0" applyNumberFormat="1" applyFont="1" applyFill="1" applyAlignment="1">
      <alignment horizontal="center" vertical="center" wrapText="1"/>
    </xf>
    <xf numFmtId="0" fontId="0" fillId="0" borderId="0" xfId="0"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0" fillId="0" borderId="0" xfId="0" applyNumberFormat="1"/>
    <xf numFmtId="49" fontId="1" fillId="0" borderId="0" xfId="0" applyNumberFormat="1" applyFont="1"/>
    <xf numFmtId="49" fontId="1" fillId="0" borderId="0" xfId="0" applyNumberFormat="1" applyFont="1" applyAlignment="1">
      <alignment horizontal="center"/>
    </xf>
    <xf numFmtId="0" fontId="0" fillId="0" borderId="0" xfId="0" applyNumberFormat="1" applyAlignment="1">
      <alignment horizontal="center"/>
    </xf>
    <xf numFmtId="49" fontId="0" fillId="0" borderId="0" xfId="0" applyNumberFormat="1" applyAlignment="1">
      <alignment horizontal="center"/>
    </xf>
    <xf numFmtId="0" fontId="4" fillId="0" borderId="0" xfId="0" applyFont="1" applyAlignment="1">
      <alignment horizontal="center" vertical="center"/>
    </xf>
    <xf numFmtId="0" fontId="42" fillId="0" borderId="0" xfId="0" applyFont="1" applyAlignment="1">
      <alignment vertical="center"/>
    </xf>
    <xf numFmtId="0" fontId="4" fillId="0" borderId="0" xfId="0" applyFont="1" applyAlignment="1">
      <alignment horizontal="right" vertical="center"/>
    </xf>
    <xf numFmtId="0" fontId="43" fillId="0" borderId="0" xfId="0" applyFont="1" applyAlignment="1">
      <alignment vertical="center"/>
    </xf>
    <xf numFmtId="0" fontId="5" fillId="0" borderId="0" xfId="0" applyFont="1" applyAlignment="1">
      <alignment vertical="center"/>
    </xf>
    <xf numFmtId="0" fontId="41" fillId="25" borderId="0" xfId="2" applyAlignment="1">
      <alignment vertical="center"/>
    </xf>
    <xf numFmtId="0" fontId="5" fillId="18" borderId="0" xfId="0" applyFont="1" applyFill="1" applyAlignment="1">
      <alignment horizontal="center" vertical="center" wrapText="1"/>
    </xf>
    <xf numFmtId="0" fontId="5" fillId="20" borderId="0" xfId="0" applyFont="1" applyFill="1" applyAlignment="1">
      <alignment horizontal="center" vertical="center" wrapText="1"/>
    </xf>
    <xf numFmtId="0" fontId="5" fillId="0" borderId="0" xfId="0" applyFont="1" applyAlignment="1">
      <alignment horizontal="center" vertical="center"/>
    </xf>
    <xf numFmtId="0" fontId="5" fillId="21" borderId="0" xfId="0" applyFont="1" applyFill="1" applyAlignment="1">
      <alignment horizontal="left" vertical="center" wrapText="1"/>
    </xf>
    <xf numFmtId="0" fontId="4" fillId="0" borderId="0" xfId="0" applyFont="1" applyAlignment="1">
      <alignment horizontal="right" vertical="center" wrapText="1" indent="1"/>
    </xf>
    <xf numFmtId="0" fontId="4" fillId="18" borderId="0" xfId="0" applyFont="1" applyFill="1" applyAlignment="1">
      <alignment horizontal="right" vertical="center" wrapText="1" indent="1"/>
    </xf>
    <xf numFmtId="0" fontId="5" fillId="19" borderId="0" xfId="0" applyFont="1" applyFill="1" applyAlignment="1">
      <alignment horizontal="right" vertical="center" wrapText="1" indent="1"/>
    </xf>
    <xf numFmtId="0" fontId="4" fillId="21" borderId="0" xfId="0" applyFont="1" applyFill="1"/>
    <xf numFmtId="0" fontId="5" fillId="21" borderId="0" xfId="0" applyFont="1" applyFill="1"/>
    <xf numFmtId="0" fontId="5" fillId="0" borderId="0" xfId="0" applyFont="1" applyAlignment="1">
      <alignment horizontal="left" vertical="center" wrapText="1"/>
    </xf>
    <xf numFmtId="2" fontId="4" fillId="0" borderId="0" xfId="0" applyNumberFormat="1" applyFont="1"/>
    <xf numFmtId="0" fontId="0" fillId="26" borderId="0" xfId="0" applyFont="1" applyFill="1" applyAlignment="1">
      <alignment horizontal="left" vertical="center"/>
    </xf>
    <xf numFmtId="0" fontId="0" fillId="20" borderId="0" xfId="0" applyFont="1" applyFill="1" applyAlignment="1">
      <alignment horizontal="left" vertical="center"/>
    </xf>
    <xf numFmtId="0" fontId="0" fillId="27" borderId="0" xfId="0" applyFont="1" applyFill="1" applyAlignment="1">
      <alignment horizontal="left" vertical="center"/>
    </xf>
    <xf numFmtId="0" fontId="0" fillId="28" borderId="0" xfId="0" applyFont="1" applyFill="1" applyAlignment="1">
      <alignment horizontal="left" vertical="center"/>
    </xf>
    <xf numFmtId="0" fontId="0" fillId="17" borderId="0" xfId="0" applyFont="1" applyFill="1" applyAlignment="1">
      <alignment horizontal="left" vertical="center"/>
    </xf>
    <xf numFmtId="0" fontId="0" fillId="19" borderId="0" xfId="0" applyFont="1" applyFill="1" applyAlignment="1">
      <alignment horizontal="left" vertical="center"/>
    </xf>
    <xf numFmtId="0" fontId="0" fillId="14" borderId="0" xfId="0" applyFont="1" applyFill="1" applyAlignment="1">
      <alignment horizontal="left" vertical="center"/>
    </xf>
    <xf numFmtId="0" fontId="0" fillId="18" borderId="0" xfId="0" applyFont="1" applyFill="1" applyAlignment="1">
      <alignment horizontal="left" vertical="center"/>
    </xf>
    <xf numFmtId="0" fontId="0" fillId="16" borderId="0" xfId="0" applyFont="1" applyFill="1" applyAlignment="1">
      <alignment horizontal="left" vertical="center"/>
    </xf>
    <xf numFmtId="0" fontId="0" fillId="10" borderId="0" xfId="0" applyFont="1" applyFill="1" applyAlignment="1">
      <alignment horizontal="left" vertical="center"/>
    </xf>
    <xf numFmtId="0" fontId="4" fillId="29" borderId="0" xfId="0" applyFont="1" applyFill="1" applyAlignment="1">
      <alignment horizontal="left" vertical="center"/>
    </xf>
    <xf numFmtId="0" fontId="0" fillId="5" borderId="0" xfId="0" applyFont="1" applyFill="1" applyAlignment="1">
      <alignment horizontal="left" vertical="center"/>
    </xf>
    <xf numFmtId="0" fontId="0" fillId="30" borderId="0" xfId="0" applyFont="1" applyFill="1" applyAlignment="1">
      <alignment horizontal="left" vertical="center"/>
    </xf>
    <xf numFmtId="0" fontId="0" fillId="31" borderId="0" xfId="0" applyFont="1" applyFill="1" applyAlignment="1">
      <alignment horizontal="left" vertical="center"/>
    </xf>
    <xf numFmtId="0" fontId="0" fillId="32" borderId="0" xfId="0" applyFont="1" applyFill="1" applyAlignment="1">
      <alignment horizontal="left" vertical="center"/>
    </xf>
    <xf numFmtId="0" fontId="0" fillId="21" borderId="0" xfId="0" applyFill="1" applyAlignment="1">
      <alignment horizontal="left" vertical="center" wrapText="1"/>
    </xf>
    <xf numFmtId="0" fontId="4" fillId="21" borderId="0" xfId="0" applyFont="1" applyFill="1" applyAlignment="1">
      <alignment horizontal="left"/>
    </xf>
    <xf numFmtId="0" fontId="0" fillId="21" borderId="0" xfId="0" applyFill="1" applyAlignment="1">
      <alignment horizontal="left"/>
    </xf>
    <xf numFmtId="0" fontId="0" fillId="0" borderId="0" xfId="0" applyAlignment="1">
      <alignment vertical="center" wrapText="1"/>
    </xf>
    <xf numFmtId="0" fontId="1" fillId="0" borderId="0" xfId="0" applyFont="1" applyAlignment="1">
      <alignment horizontal="right" vertical="center" wrapText="1"/>
    </xf>
    <xf numFmtId="0" fontId="11" fillId="0" borderId="0" xfId="0" applyFont="1"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0" fillId="7" borderId="0" xfId="0" applyFont="1" applyFill="1" applyAlignment="1">
      <alignment horizontal="center"/>
    </xf>
    <xf numFmtId="0" fontId="10" fillId="8" borderId="0" xfId="0" applyFont="1" applyFill="1" applyAlignment="1">
      <alignment horizontal="center"/>
    </xf>
    <xf numFmtId="0" fontId="5" fillId="20" borderId="0" xfId="0" applyFont="1" applyFill="1" applyAlignment="1">
      <alignment horizontal="center"/>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34" fillId="0" borderId="0" xfId="0" applyFont="1" applyAlignment="1">
      <alignment horizontal="center"/>
    </xf>
    <xf numFmtId="0" fontId="4" fillId="21" borderId="0" xfId="0" applyFont="1" applyFill="1" applyAlignment="1">
      <alignment horizontal="left" vertical="center" wrapText="1"/>
    </xf>
    <xf numFmtId="0" fontId="4" fillId="21" borderId="0" xfId="0" applyFont="1" applyFill="1"/>
    <xf numFmtId="0" fontId="1" fillId="10" borderId="0" xfId="0" applyFont="1" applyFill="1" applyAlignment="1">
      <alignment horizontal="center" vertical="center" wrapText="1"/>
    </xf>
    <xf numFmtId="0" fontId="1"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10" borderId="0" xfId="0" applyFill="1" applyAlignment="1">
      <alignment horizontal="center" vertical="center" wrapText="1"/>
    </xf>
    <xf numFmtId="0" fontId="12" fillId="0" borderId="0" xfId="0" applyFont="1" applyAlignment="1">
      <alignment horizontal="left" vertical="center" wrapText="1"/>
    </xf>
    <xf numFmtId="0" fontId="27" fillId="0" borderId="0" xfId="0" applyFont="1" applyAlignment="1">
      <alignment horizontal="left" vertical="center" wrapText="1"/>
    </xf>
  </cellXfs>
  <cellStyles count="3">
    <cellStyle name="Bad" xfId="2" builtinId="27"/>
    <cellStyle name="Hyperlink" xfId="1" builtinId="8"/>
    <cellStyle name="Normal" xfId="0" builtinId="0"/>
  </cellStyles>
  <dxfs count="9">
    <dxf>
      <font>
        <color rgb="FF9C0006"/>
      </font>
      <fill>
        <patternFill>
          <bgColor rgb="FFFFC7CE"/>
        </patternFill>
      </fill>
    </dxf>
    <dxf>
      <font>
        <color theme="0" tint="-0.1499679555650502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NRCS Physical</a:t>
            </a:r>
            <a:r>
              <a:rPr lang="en-US" baseline="0"/>
              <a:t> Effects by Bucket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'Simplified Buckets All Ranked'!$AG$2</c:f>
              <c:strCache>
                <c:ptCount val="1"/>
                <c:pt idx="0">
                  <c:v>Emissions of GHGs </c:v>
                </c:pt>
              </c:strCache>
            </c:strRef>
          </c:tx>
          <c:spPr>
            <a:solidFill>
              <a:schemeClr val="tx2"/>
            </a:solidFill>
            <a:ln>
              <a:noFill/>
            </a:ln>
            <a:effectLst/>
          </c:spPr>
          <c:invertIfNegative val="0"/>
          <c:cat>
            <c:strRef>
              <c:f>('Simplified Buckets All Ranked'!$B$119,'Simplified Buckets All Ranked'!$B$124,'Simplified Buckets All Ranked'!$B$130,'Simplified Buckets All Ranked'!$B$132)</c:f>
              <c:strCache>
                <c:ptCount val="4"/>
                <c:pt idx="0">
                  <c:v>Farmstead Management</c:v>
                </c:pt>
                <c:pt idx="1">
                  <c:v>Cropping Management</c:v>
                </c:pt>
                <c:pt idx="2">
                  <c:v>Grazing Management</c:v>
                </c:pt>
                <c:pt idx="3">
                  <c:v>Land/Water/Habitat Management</c:v>
                </c:pt>
              </c:strCache>
            </c:strRef>
          </c:cat>
          <c:val>
            <c:numRef>
              <c:f>('Simplified Buckets All Ranked'!$AG$119,'Simplified Buckets All Ranked'!$AG$124,'Simplified Buckets All Ranked'!$AG$130,'Simplified Buckets All Ranked'!$AG$132)</c:f>
              <c:numCache>
                <c:formatCode>General</c:formatCode>
                <c:ptCount val="4"/>
                <c:pt idx="0">
                  <c:v>27</c:v>
                </c:pt>
                <c:pt idx="1">
                  <c:v>35</c:v>
                </c:pt>
                <c:pt idx="2">
                  <c:v>13</c:v>
                </c:pt>
                <c:pt idx="3">
                  <c:v>37</c:v>
                </c:pt>
              </c:numCache>
            </c:numRef>
          </c:val>
          <c:extLst>
            <c:ext xmlns:c16="http://schemas.microsoft.com/office/drawing/2014/chart" uri="{C3380CC4-5D6E-409C-BE32-E72D297353CC}">
              <c16:uniqueId val="{00000000-86B9-4E22-B6AC-095F733E4E54}"/>
            </c:ext>
          </c:extLst>
        </c:ser>
        <c:ser>
          <c:idx val="1"/>
          <c:order val="1"/>
          <c:tx>
            <c:strRef>
              <c:f>'Simplified Buckets All Ranked'!$AH$2</c:f>
              <c:strCache>
                <c:ptCount val="1"/>
                <c:pt idx="0">
                  <c:v>Organic Matter Depletion</c:v>
                </c:pt>
              </c:strCache>
            </c:strRef>
          </c:tx>
          <c:spPr>
            <a:solidFill>
              <a:schemeClr val="accent2"/>
            </a:solidFill>
            <a:ln>
              <a:noFill/>
            </a:ln>
            <a:effectLst/>
          </c:spPr>
          <c:invertIfNegative val="0"/>
          <c:cat>
            <c:strRef>
              <c:f>('Simplified Buckets All Ranked'!$B$119,'Simplified Buckets All Ranked'!$B$124,'Simplified Buckets All Ranked'!$B$130,'Simplified Buckets All Ranked'!$B$132)</c:f>
              <c:strCache>
                <c:ptCount val="4"/>
                <c:pt idx="0">
                  <c:v>Farmstead Management</c:v>
                </c:pt>
                <c:pt idx="1">
                  <c:v>Cropping Management</c:v>
                </c:pt>
                <c:pt idx="2">
                  <c:v>Grazing Management</c:v>
                </c:pt>
                <c:pt idx="3">
                  <c:v>Land/Water/Habitat Management</c:v>
                </c:pt>
              </c:strCache>
            </c:strRef>
          </c:cat>
          <c:val>
            <c:numRef>
              <c:f>('Simplified Buckets All Ranked'!$AH$119,'Simplified Buckets All Ranked'!$AH$124,'Simplified Buckets All Ranked'!$AH$130,'Simplified Buckets All Ranked'!$AH$132)</c:f>
              <c:numCache>
                <c:formatCode>General</c:formatCode>
                <c:ptCount val="4"/>
                <c:pt idx="0">
                  <c:v>6</c:v>
                </c:pt>
                <c:pt idx="1">
                  <c:v>38</c:v>
                </c:pt>
                <c:pt idx="2">
                  <c:v>15</c:v>
                </c:pt>
                <c:pt idx="3">
                  <c:v>43</c:v>
                </c:pt>
              </c:numCache>
            </c:numRef>
          </c:val>
          <c:extLst>
            <c:ext xmlns:c16="http://schemas.microsoft.com/office/drawing/2014/chart" uri="{C3380CC4-5D6E-409C-BE32-E72D297353CC}">
              <c16:uniqueId val="{00000001-86B9-4E22-B6AC-095F733E4E54}"/>
            </c:ext>
          </c:extLst>
        </c:ser>
        <c:dLbls>
          <c:showLegendKey val="0"/>
          <c:showVal val="0"/>
          <c:showCatName val="0"/>
          <c:showSerName val="0"/>
          <c:showPercent val="0"/>
          <c:showBubbleSize val="0"/>
        </c:dLbls>
        <c:gapWidth val="150"/>
        <c:overlap val="100"/>
        <c:axId val="236465760"/>
        <c:axId val="236466176"/>
      </c:barChart>
      <c:catAx>
        <c:axId val="23646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6176"/>
        <c:crosses val="autoZero"/>
        <c:auto val="1"/>
        <c:lblAlgn val="ctr"/>
        <c:lblOffset val="100"/>
        <c:noMultiLvlLbl val="0"/>
      </c:catAx>
      <c:valAx>
        <c:axId val="236466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NRCS Physical</a:t>
            </a:r>
            <a:r>
              <a:rPr lang="en-US" baseline="0"/>
              <a:t> Effects by Bucket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'Simplified Buckets Sorted'!$AA$2</c:f>
              <c:strCache>
                <c:ptCount val="1"/>
                <c:pt idx="0">
                  <c:v>Emissions of GHGs </c:v>
                </c:pt>
              </c:strCache>
            </c:strRef>
          </c:tx>
          <c:spPr>
            <a:solidFill>
              <a:schemeClr val="tx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Sorted'!$AA$119,'Simplified Buckets Sorted'!$AA$124,'Simplified Buckets Sorted'!$AA$130,'Simplified Buckets Sorted'!$AA$132)</c:f>
              <c:numCache>
                <c:formatCode>General</c:formatCode>
                <c:ptCount val="4"/>
                <c:pt idx="0">
                  <c:v>27</c:v>
                </c:pt>
                <c:pt idx="1">
                  <c:v>34</c:v>
                </c:pt>
                <c:pt idx="2">
                  <c:v>13</c:v>
                </c:pt>
                <c:pt idx="3">
                  <c:v>38</c:v>
                </c:pt>
              </c:numCache>
            </c:numRef>
          </c:val>
          <c:extLst>
            <c:ext xmlns:c16="http://schemas.microsoft.com/office/drawing/2014/chart" uri="{C3380CC4-5D6E-409C-BE32-E72D297353CC}">
              <c16:uniqueId val="{00000000-CF33-4726-8FDE-711EDD8B9F65}"/>
            </c:ext>
          </c:extLst>
        </c:ser>
        <c:ser>
          <c:idx val="1"/>
          <c:order val="1"/>
          <c:tx>
            <c:strRef>
              <c:f>'Simplified Buckets Sorted'!$AB$2</c:f>
              <c:strCache>
                <c:ptCount val="1"/>
                <c:pt idx="0">
                  <c:v>Organic Matter Depletion</c:v>
                </c:pt>
              </c:strCache>
            </c:strRef>
          </c:tx>
          <c:spPr>
            <a:solidFill>
              <a:schemeClr val="accent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Sorted'!$AB$119,'Simplified Buckets Sorted'!$AB$124,'Simplified Buckets Sorted'!$AB$130,'Simplified Buckets Sorted'!$AB$132)</c:f>
              <c:numCache>
                <c:formatCode>General</c:formatCode>
                <c:ptCount val="4"/>
                <c:pt idx="0">
                  <c:v>6</c:v>
                </c:pt>
                <c:pt idx="1">
                  <c:v>35</c:v>
                </c:pt>
                <c:pt idx="2">
                  <c:v>15</c:v>
                </c:pt>
                <c:pt idx="3">
                  <c:v>46</c:v>
                </c:pt>
              </c:numCache>
            </c:numRef>
          </c:val>
          <c:extLst>
            <c:ext xmlns:c16="http://schemas.microsoft.com/office/drawing/2014/chart" uri="{C3380CC4-5D6E-409C-BE32-E72D297353CC}">
              <c16:uniqueId val="{00000001-CF33-4726-8FDE-711EDD8B9F65}"/>
            </c:ext>
          </c:extLst>
        </c:ser>
        <c:dLbls>
          <c:showLegendKey val="0"/>
          <c:showVal val="0"/>
          <c:showCatName val="0"/>
          <c:showSerName val="0"/>
          <c:showPercent val="0"/>
          <c:showBubbleSize val="0"/>
        </c:dLbls>
        <c:gapWidth val="150"/>
        <c:overlap val="100"/>
        <c:axId val="236465760"/>
        <c:axId val="236466176"/>
      </c:barChart>
      <c:catAx>
        <c:axId val="23646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6176"/>
        <c:crosses val="autoZero"/>
        <c:auto val="1"/>
        <c:lblAlgn val="ctr"/>
        <c:lblOffset val="100"/>
        <c:noMultiLvlLbl val="0"/>
      </c:catAx>
      <c:valAx>
        <c:axId val="236466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NRCS Practice</a:t>
            </a:r>
            <a:r>
              <a:rPr lang="en-US" baseline="0"/>
              <a:t> Physical Effects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'NRCS Physical Effects'!$BA$3</c:f>
              <c:strCache>
                <c:ptCount val="1"/>
                <c:pt idx="0">
                  <c:v>SOIL</c:v>
                </c:pt>
              </c:strCache>
            </c:strRef>
          </c:tx>
          <c:spPr>
            <a:solidFill>
              <a:schemeClr val="accent2"/>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Effects'!$BA$176:$BA$182</c:f>
              <c:numCache>
                <c:formatCode>General</c:formatCode>
                <c:ptCount val="7"/>
                <c:pt idx="0">
                  <c:v>75</c:v>
                </c:pt>
                <c:pt idx="1">
                  <c:v>355</c:v>
                </c:pt>
                <c:pt idx="2">
                  <c:v>120</c:v>
                </c:pt>
                <c:pt idx="3">
                  <c:v>182</c:v>
                </c:pt>
                <c:pt idx="4">
                  <c:v>-6</c:v>
                </c:pt>
                <c:pt idx="5">
                  <c:v>4</c:v>
                </c:pt>
                <c:pt idx="6">
                  <c:v>17</c:v>
                </c:pt>
              </c:numCache>
            </c:numRef>
          </c:val>
          <c:extLst>
            <c:ext xmlns:c16="http://schemas.microsoft.com/office/drawing/2014/chart" uri="{C3380CC4-5D6E-409C-BE32-E72D297353CC}">
              <c16:uniqueId val="{00000000-F548-430D-82FF-7EF2281B5EE0}"/>
            </c:ext>
          </c:extLst>
        </c:ser>
        <c:ser>
          <c:idx val="1"/>
          <c:order val="1"/>
          <c:tx>
            <c:strRef>
              <c:f>'NRCS Physical Effects'!$BB$3</c:f>
              <c:strCache>
                <c:ptCount val="1"/>
                <c:pt idx="0">
                  <c:v>WATER</c:v>
                </c:pt>
              </c:strCache>
            </c:strRef>
          </c:tx>
          <c:spPr>
            <a:solidFill>
              <a:schemeClr val="accent1"/>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Effects'!$BB$176:$BB$182</c:f>
              <c:numCache>
                <c:formatCode>General</c:formatCode>
                <c:ptCount val="7"/>
                <c:pt idx="0">
                  <c:v>194</c:v>
                </c:pt>
                <c:pt idx="1">
                  <c:v>457</c:v>
                </c:pt>
                <c:pt idx="2">
                  <c:v>107</c:v>
                </c:pt>
                <c:pt idx="3">
                  <c:v>177</c:v>
                </c:pt>
                <c:pt idx="4">
                  <c:v>7</c:v>
                </c:pt>
                <c:pt idx="5">
                  <c:v>79</c:v>
                </c:pt>
                <c:pt idx="6">
                  <c:v>17</c:v>
                </c:pt>
              </c:numCache>
            </c:numRef>
          </c:val>
          <c:extLst>
            <c:ext xmlns:c16="http://schemas.microsoft.com/office/drawing/2014/chart" uri="{C3380CC4-5D6E-409C-BE32-E72D297353CC}">
              <c16:uniqueId val="{00000001-F548-430D-82FF-7EF2281B5EE0}"/>
            </c:ext>
          </c:extLst>
        </c:ser>
        <c:ser>
          <c:idx val="2"/>
          <c:order val="2"/>
          <c:tx>
            <c:strRef>
              <c:f>'NRCS Physical Effects'!$BC$3</c:f>
              <c:strCache>
                <c:ptCount val="1"/>
                <c:pt idx="0">
                  <c:v>AIR</c:v>
                </c:pt>
              </c:strCache>
            </c:strRef>
          </c:tx>
          <c:spPr>
            <a:solidFill>
              <a:schemeClr val="accent5">
                <a:lumMod val="40000"/>
                <a:lumOff val="60000"/>
              </a:schemeClr>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Effects'!$BC$176:$BC$182</c:f>
              <c:numCache>
                <c:formatCode>General</c:formatCode>
                <c:ptCount val="7"/>
                <c:pt idx="0">
                  <c:v>136</c:v>
                </c:pt>
                <c:pt idx="1">
                  <c:v>107</c:v>
                </c:pt>
                <c:pt idx="2">
                  <c:v>16</c:v>
                </c:pt>
                <c:pt idx="3">
                  <c:v>57</c:v>
                </c:pt>
                <c:pt idx="4">
                  <c:v>7</c:v>
                </c:pt>
                <c:pt idx="5">
                  <c:v>0</c:v>
                </c:pt>
                <c:pt idx="6">
                  <c:v>1</c:v>
                </c:pt>
              </c:numCache>
            </c:numRef>
          </c:val>
          <c:extLst>
            <c:ext xmlns:c16="http://schemas.microsoft.com/office/drawing/2014/chart" uri="{C3380CC4-5D6E-409C-BE32-E72D297353CC}">
              <c16:uniqueId val="{00000002-F548-430D-82FF-7EF2281B5EE0}"/>
            </c:ext>
          </c:extLst>
        </c:ser>
        <c:ser>
          <c:idx val="3"/>
          <c:order val="3"/>
          <c:tx>
            <c:strRef>
              <c:f>'NRCS Physical Effects'!$BD$3</c:f>
              <c:strCache>
                <c:ptCount val="1"/>
                <c:pt idx="0">
                  <c:v>PLANTS</c:v>
                </c:pt>
              </c:strCache>
            </c:strRef>
          </c:tx>
          <c:spPr>
            <a:solidFill>
              <a:schemeClr val="accent4"/>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Effects'!$BD$176:$BD$182</c:f>
              <c:numCache>
                <c:formatCode>General</c:formatCode>
                <c:ptCount val="7"/>
                <c:pt idx="0">
                  <c:v>48</c:v>
                </c:pt>
                <c:pt idx="1">
                  <c:v>166</c:v>
                </c:pt>
                <c:pt idx="2">
                  <c:v>45</c:v>
                </c:pt>
                <c:pt idx="3">
                  <c:v>111</c:v>
                </c:pt>
                <c:pt idx="4">
                  <c:v>40</c:v>
                </c:pt>
                <c:pt idx="5">
                  <c:v>50</c:v>
                </c:pt>
                <c:pt idx="6">
                  <c:v>37</c:v>
                </c:pt>
              </c:numCache>
            </c:numRef>
          </c:val>
          <c:extLst>
            <c:ext xmlns:c16="http://schemas.microsoft.com/office/drawing/2014/chart" uri="{C3380CC4-5D6E-409C-BE32-E72D297353CC}">
              <c16:uniqueId val="{00000003-F548-430D-82FF-7EF2281B5EE0}"/>
            </c:ext>
          </c:extLst>
        </c:ser>
        <c:ser>
          <c:idx val="4"/>
          <c:order val="4"/>
          <c:tx>
            <c:strRef>
              <c:f>'NRCS Physical Effects'!$BE$3</c:f>
              <c:strCache>
                <c:ptCount val="1"/>
                <c:pt idx="0">
                  <c:v>HABITAT</c:v>
                </c:pt>
              </c:strCache>
            </c:strRef>
          </c:tx>
          <c:spPr>
            <a:solidFill>
              <a:schemeClr val="accent6"/>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Effects'!$BE$176:$BE$182</c:f>
              <c:numCache>
                <c:formatCode>General</c:formatCode>
                <c:ptCount val="7"/>
                <c:pt idx="0">
                  <c:v>26</c:v>
                </c:pt>
                <c:pt idx="1">
                  <c:v>107</c:v>
                </c:pt>
                <c:pt idx="2">
                  <c:v>71</c:v>
                </c:pt>
                <c:pt idx="3">
                  <c:v>74</c:v>
                </c:pt>
                <c:pt idx="4">
                  <c:v>6</c:v>
                </c:pt>
                <c:pt idx="5">
                  <c:v>19</c:v>
                </c:pt>
                <c:pt idx="6">
                  <c:v>34</c:v>
                </c:pt>
              </c:numCache>
            </c:numRef>
          </c:val>
          <c:extLst>
            <c:ext xmlns:c16="http://schemas.microsoft.com/office/drawing/2014/chart" uri="{C3380CC4-5D6E-409C-BE32-E72D297353CC}">
              <c16:uniqueId val="{00000004-F548-430D-82FF-7EF2281B5EE0}"/>
            </c:ext>
          </c:extLst>
        </c:ser>
        <c:ser>
          <c:idx val="5"/>
          <c:order val="5"/>
          <c:tx>
            <c:strRef>
              <c:f>'NRCS Physical Effects'!$BF$3</c:f>
              <c:strCache>
                <c:ptCount val="1"/>
                <c:pt idx="0">
                  <c:v>ENERGY</c:v>
                </c:pt>
              </c:strCache>
            </c:strRef>
          </c:tx>
          <c:spPr>
            <a:solidFill>
              <a:schemeClr val="accent3"/>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Effects'!$BF$176:$BF$182</c:f>
              <c:numCache>
                <c:formatCode>General</c:formatCode>
                <c:ptCount val="7"/>
                <c:pt idx="0">
                  <c:v>33</c:v>
                </c:pt>
                <c:pt idx="1">
                  <c:v>36</c:v>
                </c:pt>
                <c:pt idx="2">
                  <c:v>7</c:v>
                </c:pt>
                <c:pt idx="3">
                  <c:v>18</c:v>
                </c:pt>
                <c:pt idx="4">
                  <c:v>3</c:v>
                </c:pt>
                <c:pt idx="5">
                  <c:v>0</c:v>
                </c:pt>
                <c:pt idx="6">
                  <c:v>0</c:v>
                </c:pt>
              </c:numCache>
            </c:numRef>
          </c:val>
          <c:extLst>
            <c:ext xmlns:c16="http://schemas.microsoft.com/office/drawing/2014/chart" uri="{C3380CC4-5D6E-409C-BE32-E72D297353CC}">
              <c16:uniqueId val="{00000005-F548-430D-82FF-7EF2281B5EE0}"/>
            </c:ext>
          </c:extLst>
        </c:ser>
        <c:dLbls>
          <c:showLegendKey val="0"/>
          <c:showVal val="0"/>
          <c:showCatName val="0"/>
          <c:showSerName val="0"/>
          <c:showPercent val="0"/>
          <c:showBubbleSize val="0"/>
        </c:dLbls>
        <c:gapWidth val="100"/>
        <c:overlap val="100"/>
        <c:axId val="757158624"/>
        <c:axId val="757159456"/>
      </c:barChart>
      <c:catAx>
        <c:axId val="75715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159456"/>
        <c:crosses val="autoZero"/>
        <c:auto val="1"/>
        <c:lblAlgn val="ctr"/>
        <c:lblOffset val="100"/>
        <c:noMultiLvlLbl val="0"/>
      </c:catAx>
      <c:valAx>
        <c:axId val="757159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15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36</xdr:col>
      <xdr:colOff>0</xdr:colOff>
      <xdr:row>119</xdr:row>
      <xdr:rowOff>0</xdr:rowOff>
    </xdr:from>
    <xdr:to>
      <xdr:col>42</xdr:col>
      <xdr:colOff>472440</xdr:colOff>
      <xdr:row>134</xdr:row>
      <xdr:rowOff>0</xdr:rowOff>
    </xdr:to>
    <xdr:graphicFrame macro="">
      <xdr:nvGraphicFramePr>
        <xdr:cNvPr id="2" name="Chart 1">
          <a:extLst>
            <a:ext uri="{FF2B5EF4-FFF2-40B4-BE49-F238E27FC236}">
              <a16:creationId xmlns:a16="http://schemas.microsoft.com/office/drawing/2014/main" id="{AF87BC7B-AD08-45EF-8264-6E6157A48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119</xdr:row>
      <xdr:rowOff>0</xdr:rowOff>
    </xdr:from>
    <xdr:to>
      <xdr:col>36</xdr:col>
      <xdr:colOff>472440</xdr:colOff>
      <xdr:row>134</xdr:row>
      <xdr:rowOff>0</xdr:rowOff>
    </xdr:to>
    <xdr:graphicFrame macro="">
      <xdr:nvGraphicFramePr>
        <xdr:cNvPr id="4" name="Chart 3">
          <a:extLst>
            <a:ext uri="{FF2B5EF4-FFF2-40B4-BE49-F238E27FC236}">
              <a16:creationId xmlns:a16="http://schemas.microsoft.com/office/drawing/2014/main" id="{95C6D17A-C6D5-4F7D-A4A4-5B4AC4C2E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50</xdr:col>
      <xdr:colOff>0</xdr:colOff>
      <xdr:row>183</xdr:row>
      <xdr:rowOff>0</xdr:rowOff>
    </xdr:from>
    <xdr:to>
      <xdr:col>58</xdr:col>
      <xdr:colOff>22860</xdr:colOff>
      <xdr:row>201</xdr:row>
      <xdr:rowOff>7620</xdr:rowOff>
    </xdr:to>
    <xdr:graphicFrame macro="">
      <xdr:nvGraphicFramePr>
        <xdr:cNvPr id="7" name="Chart 6">
          <a:extLst>
            <a:ext uri="{FF2B5EF4-FFF2-40B4-BE49-F238E27FC236}">
              <a16:creationId xmlns:a16="http://schemas.microsoft.com/office/drawing/2014/main" id="{D613DB5A-3547-466F-8123-16AA4513D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sharepoint.com/Users/greg.zwicke/AppData/Local/Microsoft/Windows/Temporary%20Internet%20Files/Content.Outlook/V7UI0ZCC/NewRequests/CPPENationalFinal050713AQAC062013Zwick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Peck, Judson" id="{D514E6D5-1ED5-4E7A-AEB8-1A14E8B9E4BF}" userId="S::Judson.Peck@vermont.gov::8f20e3b9-9156-4f95-b86e-15584fc30c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1-05-05T14:43:19.53" personId="{D514E6D5-1ED5-4E7A-AEB8-1A14E8B9E4BF}" id="{418AFDC8-B7BC-47D0-BEE7-A6005D047F06}">
    <text>Indicates if existing funding program exists</text>
  </threadedComment>
  <threadedComment ref="AG2" dT="2021-05-06T15:12:42.52" personId="{D514E6D5-1ED5-4E7A-AEB8-1A14E8B9E4BF}" id="{329E66FA-3F8D-4CCF-A824-C06D7688C27A}">
    <text>Seems to be emissions reduction and sequestration</text>
  </threadedComment>
  <threadedComment ref="AH2" dT="2021-05-06T15:12:21.98" personId="{D514E6D5-1ED5-4E7A-AEB8-1A14E8B9E4BF}" id="{DA851D1F-6916-4BFF-8CA1-79EDC176B0CA}">
    <text>Seems to be carbon storage</text>
  </threadedComment>
  <threadedComment ref="D19" dT="2021-05-05T18:47:40.54" personId="{D514E6D5-1ED5-4E7A-AEB8-1A14E8B9E4BF}" id="{79011BCB-4B01-4FDC-80FD-C9E9C0F611AD}">
    <text>911VTAg</text>
  </threadedComment>
  <threadedComment ref="D55" dT="2021-05-05T18:47:54.33" personId="{D514E6D5-1ED5-4E7A-AEB8-1A14E8B9E4BF}" id="{8FDE396D-3FB3-43C5-AD7F-23FA29B7FC03}">
    <text>918VTAg</text>
  </threadedComment>
  <threadedComment ref="B66" dT="2021-05-05T16:06:12.29" personId="{D514E6D5-1ED5-4E7A-AEB8-1A14E8B9E4BF}" id="{6FBDADAF-9069-41DB-A00C-0EEFF889051D}">
    <text>I assume covered under Energy Sector, but listed here for reference</text>
  </threadedComment>
  <threadedComment ref="B102" dT="2021-05-05T16:05:44.16" personId="{D514E6D5-1ED5-4E7A-AEB8-1A14E8B9E4BF}" id="{DB7995E4-B1E6-4A7F-B131-A05844B5490C}">
    <text>I think this is going to be an important adaptation strategy, maybe evaluate here?</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1-05-20T11:54:54.63" personId="{D514E6D5-1ED5-4E7A-AEB8-1A14E8B9E4BF}" id="{2D6E8434-3749-409C-B76D-BD26585B019C}">
    <text>Cannot have duplicates for lookup function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D2" dT="2021-05-05T14:43:19.53" personId="{D514E6D5-1ED5-4E7A-AEB8-1A14E8B9E4BF}" id="{F483C330-ADC7-427F-B3D8-996D6D15F433}">
    <text>Indicates if existing funding program exists</text>
  </threadedComment>
  <threadedComment ref="AA2" dT="2021-05-06T15:12:42.52" personId="{D514E6D5-1ED5-4E7A-AEB8-1A14E8B9E4BF}" id="{8B41EE7A-A792-4473-95D4-344F315B01C7}">
    <text>Seems to be emissions reduction and sequestration</text>
  </threadedComment>
  <threadedComment ref="AB2" dT="2021-05-06T15:12:21.98" personId="{D514E6D5-1ED5-4E7A-AEB8-1A14E8B9E4BF}" id="{0B14C364-D1E2-4F9A-A0AD-71DEC120706F}">
    <text>Seems to be carbon storage</text>
  </threadedComment>
  <threadedComment ref="D15" dT="2021-05-05T18:47:40.54" personId="{D514E6D5-1ED5-4E7A-AEB8-1A14E8B9E4BF}" id="{5E55E4C9-C9BA-46A9-896E-C09E023D4103}">
    <text>911VTAg</text>
  </threadedComment>
  <threadedComment ref="B39" dT="2021-05-05T16:06:12.29" personId="{D514E6D5-1ED5-4E7A-AEB8-1A14E8B9E4BF}" id="{C388DBCC-E294-40C8-A1A2-324F5FB6606A}">
    <text>I assume covered under Energy Sector, but listed here for reference</text>
  </threadedComment>
  <threadedComment ref="D58" dT="2021-05-05T18:47:54.33" personId="{D514E6D5-1ED5-4E7A-AEB8-1A14E8B9E4BF}" id="{E7B73406-978F-4384-9C08-FF4D5B48234A}">
    <text>918VTAg</text>
  </threadedComment>
  <threadedComment ref="B102" dT="2021-05-05T16:05:44.16" personId="{D514E6D5-1ED5-4E7A-AEB8-1A14E8B9E4BF}" id="{A5940EB0-6084-45D3-B0B1-506BC046F094}">
    <text>I think this is going to be an important adaptation strategy, maybe evaluate here?</text>
  </threadedComment>
</ThreadedComments>
</file>

<file path=xl/threadedComments/threadedComment4.xml><?xml version="1.0" encoding="utf-8"?>
<ThreadedComments xmlns="http://schemas.microsoft.com/office/spreadsheetml/2018/threadedcomments" xmlns:x="http://schemas.openxmlformats.org/spreadsheetml/2006/main">
  <threadedComment ref="D2" dT="2021-05-05T14:43:19.53" personId="{D514E6D5-1ED5-4E7A-AEB8-1A14E8B9E4BF}" id="{7EEDE0D5-D04D-4CEB-8EC7-B654713A35A7}">
    <text>Indicates if existing funding program exists</text>
  </threadedComment>
  <threadedComment ref="AB2" dT="2021-05-06T14:05:58.64" personId="{D514E6D5-1ED5-4E7A-AEB8-1A14E8B9E4BF}" id="{38FCCED1-D172-4B71-B209-F07151DDA0DA}">
    <text>Total of categories (soil, water, air, plants, habitat, energy)</text>
  </threadedComment>
  <threadedComment ref="B23" dT="2021-05-05T16:06:12.29" personId="{D514E6D5-1ED5-4E7A-AEB8-1A14E8B9E4BF}" id="{C6BB14D1-E603-4923-9E65-59FCD0DF453F}">
    <text>I assume covered under Energy Sector, but listed here for reference</text>
  </threadedComment>
  <threadedComment ref="B56" dT="2021-05-05T16:05:44.16" personId="{D514E6D5-1ED5-4E7A-AEB8-1A14E8B9E4BF}" id="{78CB3599-950D-45D3-9CDF-A728B401090D}">
    <text>I think this is going to be an important adaptation strategy, maybe evaluate here?</text>
  </threadedComment>
  <threadedComment ref="D64" dT="2021-05-05T18:47:40.54" personId="{D514E6D5-1ED5-4E7A-AEB8-1A14E8B9E4BF}" id="{FB72F824-D4D4-46A8-9EBC-6BFB6677408B}">
    <text>911VTAg</text>
  </threadedComment>
  <threadedComment ref="D68" dT="2021-05-05T18:47:54.33" personId="{D514E6D5-1ED5-4E7A-AEB8-1A14E8B9E4BF}" id="{1CAF942D-08D0-44F9-8ABE-3406DCE9A02A}">
    <text>918VTAg</text>
  </threadedComment>
  <threadedComment ref="B95" dT="2021-05-05T18:41:52.74" personId="{D514E6D5-1ED5-4E7A-AEB8-1A14E8B9E4BF}" id="{E194DB21-73F3-4740-819A-A1A585EA7C78}">
    <text>Not sure what to call this?</text>
  </threadedComment>
</ThreadedComments>
</file>

<file path=xl/threadedComments/threadedComment5.xml><?xml version="1.0" encoding="utf-8"?>
<ThreadedComments xmlns="http://schemas.microsoft.com/office/spreadsheetml/2018/threadedcomments" xmlns:x="http://schemas.openxmlformats.org/spreadsheetml/2006/main">
  <threadedComment ref="C2" dT="2021-04-30T15:01:28.65" personId="{D514E6D5-1ED5-4E7A-AEB8-1A14E8B9E4BF}" id="{51EB5DDC-894E-40D5-A38A-668DC6687D27}">
    <text>Based on NRCS classification</text>
  </threadedComment>
  <threadedComment ref="A3" dT="2021-04-30T15:02:13.10" personId="{D514E6D5-1ED5-4E7A-AEB8-1A14E8B9E4BF}" id="{41867F49-AD24-4D4B-8D5F-8E6536172977}">
    <text>My delineation... not complete... should remove categories from non-relevant practices.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AD3D5-393E-4141-B2D8-5DF5698F1EF7}">
  <dimension ref="A1:I85"/>
  <sheetViews>
    <sheetView workbookViewId="0">
      <pane xSplit="2" ySplit="2" topLeftCell="C7" activePane="bottomRight" state="frozen"/>
      <selection pane="topRight" activeCell="C1" sqref="C1"/>
      <selection pane="bottomLeft" activeCell="A3" sqref="A3"/>
      <selection pane="bottomRight" activeCell="C19" sqref="C19:E19"/>
    </sheetView>
  </sheetViews>
  <sheetFormatPr baseColWidth="10" defaultColWidth="8.83203125" defaultRowHeight="15" x14ac:dyDescent="0.2"/>
  <cols>
    <col min="1" max="1" width="22.33203125" style="1" customWidth="1"/>
    <col min="2" max="2" width="8.83203125" style="16"/>
    <col min="3" max="3" width="50.83203125" style="2" customWidth="1"/>
    <col min="4" max="4" width="9.33203125" style="5" bestFit="1" customWidth="1"/>
    <col min="5" max="5" width="23.33203125" style="2" bestFit="1" customWidth="1"/>
    <col min="6" max="6" width="32.6640625" style="2" customWidth="1"/>
    <col min="7" max="7" width="28.33203125" style="2" customWidth="1"/>
    <col min="8" max="8" width="25.83203125" style="2" customWidth="1"/>
    <col min="9" max="9" width="15.83203125" style="16" bestFit="1" customWidth="1"/>
    <col min="10" max="16384" width="8.83203125" style="2"/>
  </cols>
  <sheetData>
    <row r="1" spans="1:9" ht="46.75" customHeight="1" x14ac:dyDescent="0.2">
      <c r="A1" s="294" t="s">
        <v>48</v>
      </c>
      <c r="B1" s="294"/>
      <c r="C1" s="293" t="s">
        <v>49</v>
      </c>
      <c r="D1" s="293"/>
      <c r="E1" s="293"/>
      <c r="F1" s="293"/>
      <c r="G1" s="293"/>
      <c r="H1" s="293"/>
      <c r="I1" s="293"/>
    </row>
    <row r="2" spans="1:9" ht="16" customHeight="1" x14ac:dyDescent="0.2">
      <c r="A2" s="18" t="s">
        <v>0</v>
      </c>
      <c r="B2" s="14" t="s">
        <v>2</v>
      </c>
      <c r="C2" s="14" t="s">
        <v>4</v>
      </c>
      <c r="D2" s="15" t="s">
        <v>30</v>
      </c>
      <c r="E2" s="14" t="s">
        <v>5</v>
      </c>
      <c r="F2" s="14" t="s">
        <v>9</v>
      </c>
      <c r="G2" s="14" t="s">
        <v>64</v>
      </c>
      <c r="H2" s="14" t="s">
        <v>10</v>
      </c>
      <c r="I2" s="14" t="s">
        <v>15</v>
      </c>
    </row>
    <row r="3" spans="1:9" ht="123.5" customHeight="1" x14ac:dyDescent="0.2">
      <c r="A3" s="289" t="s">
        <v>18</v>
      </c>
      <c r="B3" s="290" t="s">
        <v>3</v>
      </c>
      <c r="C3" s="286" t="s">
        <v>22</v>
      </c>
      <c r="D3" s="292" t="s">
        <v>31</v>
      </c>
      <c r="E3" s="2" t="s">
        <v>7</v>
      </c>
      <c r="F3" s="2" t="s">
        <v>17</v>
      </c>
      <c r="I3" s="16" t="s">
        <v>31</v>
      </c>
    </row>
    <row r="4" spans="1:9" ht="16" x14ac:dyDescent="0.2">
      <c r="A4" s="289"/>
      <c r="B4" s="290"/>
      <c r="C4" s="286"/>
      <c r="D4" s="292"/>
      <c r="E4" s="2" t="s">
        <v>8</v>
      </c>
      <c r="F4" s="2" t="s">
        <v>16</v>
      </c>
      <c r="I4" s="16" t="s">
        <v>31</v>
      </c>
    </row>
    <row r="5" spans="1:9" ht="64" x14ac:dyDescent="0.2">
      <c r="A5" s="289"/>
      <c r="B5" s="16" t="s">
        <v>6</v>
      </c>
      <c r="C5" s="9" t="s">
        <v>66</v>
      </c>
      <c r="D5" s="5" t="s">
        <v>32</v>
      </c>
    </row>
    <row r="6" spans="1:9" ht="40" customHeight="1" x14ac:dyDescent="0.2">
      <c r="A6" s="289" t="s">
        <v>19</v>
      </c>
      <c r="B6" s="290" t="s">
        <v>24</v>
      </c>
      <c r="C6" s="286" t="s">
        <v>21</v>
      </c>
      <c r="D6" s="292" t="s">
        <v>31</v>
      </c>
      <c r="E6" s="2" t="s">
        <v>14</v>
      </c>
      <c r="I6" s="16" t="s">
        <v>142</v>
      </c>
    </row>
    <row r="7" spans="1:9" ht="40" customHeight="1" x14ac:dyDescent="0.2">
      <c r="A7" s="289"/>
      <c r="B7" s="290"/>
      <c r="C7" s="286"/>
      <c r="D7" s="292"/>
      <c r="E7" s="2" t="s">
        <v>12</v>
      </c>
      <c r="F7" s="2" t="s">
        <v>20</v>
      </c>
      <c r="I7" s="16" t="s">
        <v>142</v>
      </c>
    </row>
    <row r="8" spans="1:9" ht="40" customHeight="1" x14ac:dyDescent="0.2">
      <c r="A8" s="289"/>
      <c r="B8" s="290"/>
      <c r="C8" s="286"/>
      <c r="D8" s="292"/>
      <c r="E8" s="2" t="s">
        <v>13</v>
      </c>
      <c r="F8" s="2" t="s">
        <v>23</v>
      </c>
    </row>
    <row r="9" spans="1:9" ht="96" x14ac:dyDescent="0.2">
      <c r="A9" s="289"/>
      <c r="B9" s="16" t="s">
        <v>11</v>
      </c>
      <c r="C9" s="9" t="s">
        <v>143</v>
      </c>
      <c r="D9" s="5" t="s">
        <v>33</v>
      </c>
    </row>
    <row r="10" spans="1:9" ht="64" x14ac:dyDescent="0.2">
      <c r="A10" s="289"/>
      <c r="B10" s="16" t="s">
        <v>6</v>
      </c>
      <c r="C10" s="9" t="s">
        <v>144</v>
      </c>
      <c r="D10" s="5" t="s">
        <v>32</v>
      </c>
    </row>
    <row r="11" spans="1:9" x14ac:dyDescent="0.2">
      <c r="A11" s="24" t="s">
        <v>25</v>
      </c>
    </row>
    <row r="12" spans="1:9" ht="32" x14ac:dyDescent="0.2">
      <c r="A12" s="287" t="s">
        <v>40</v>
      </c>
      <c r="B12" s="290" t="s">
        <v>11</v>
      </c>
      <c r="C12" s="286" t="s">
        <v>41</v>
      </c>
      <c r="D12" s="292" t="s">
        <v>31</v>
      </c>
      <c r="E12" s="2" t="s">
        <v>61</v>
      </c>
      <c r="F12" s="2" t="s">
        <v>63</v>
      </c>
      <c r="I12" s="16" t="s">
        <v>31</v>
      </c>
    </row>
    <row r="13" spans="1:9" ht="16" x14ac:dyDescent="0.2">
      <c r="A13" s="287"/>
      <c r="B13" s="290"/>
      <c r="C13" s="286"/>
      <c r="D13" s="292"/>
      <c r="E13" s="2" t="s">
        <v>42</v>
      </c>
      <c r="I13" s="16" t="s">
        <v>31</v>
      </c>
    </row>
    <row r="14" spans="1:9" ht="16" x14ac:dyDescent="0.2">
      <c r="A14" s="287"/>
      <c r="B14" s="290"/>
      <c r="C14" s="286"/>
      <c r="D14" s="292"/>
      <c r="E14" s="2" t="s">
        <v>43</v>
      </c>
      <c r="I14" s="16" t="s">
        <v>31</v>
      </c>
    </row>
    <row r="15" spans="1:9" ht="16" x14ac:dyDescent="0.2">
      <c r="A15" s="287"/>
      <c r="B15" s="290"/>
      <c r="C15" s="286"/>
      <c r="D15" s="292"/>
      <c r="E15" s="2" t="s">
        <v>62</v>
      </c>
      <c r="I15" s="16" t="s">
        <v>31</v>
      </c>
    </row>
    <row r="16" spans="1:9" ht="16" x14ac:dyDescent="0.2">
      <c r="A16" s="287"/>
      <c r="B16" s="290"/>
      <c r="C16" s="286"/>
      <c r="D16" s="292"/>
      <c r="E16" s="2" t="s">
        <v>44</v>
      </c>
      <c r="I16" s="16" t="s">
        <v>31</v>
      </c>
    </row>
    <row r="17" spans="1:9" ht="53.5" customHeight="1" x14ac:dyDescent="0.2">
      <c r="A17" s="287" t="s">
        <v>36</v>
      </c>
      <c r="B17" s="290" t="s">
        <v>11</v>
      </c>
      <c r="C17" s="286" t="s">
        <v>37</v>
      </c>
      <c r="D17" s="292" t="s">
        <v>31</v>
      </c>
      <c r="E17" s="2" t="s">
        <v>38</v>
      </c>
      <c r="I17" s="16" t="s">
        <v>31</v>
      </c>
    </row>
    <row r="18" spans="1:9" ht="46.75" customHeight="1" x14ac:dyDescent="0.2">
      <c r="A18" s="287"/>
      <c r="B18" s="290"/>
      <c r="C18" s="286"/>
      <c r="D18" s="292"/>
      <c r="E18" s="2" t="s">
        <v>39</v>
      </c>
      <c r="I18" s="16" t="s">
        <v>32</v>
      </c>
    </row>
    <row r="19" spans="1:9" ht="48" x14ac:dyDescent="0.2">
      <c r="A19" s="3" t="s">
        <v>29</v>
      </c>
      <c r="B19" s="16" t="s">
        <v>11</v>
      </c>
      <c r="C19" s="2" t="s">
        <v>94</v>
      </c>
      <c r="D19" s="5" t="s">
        <v>31</v>
      </c>
      <c r="E19" s="10" t="s">
        <v>35</v>
      </c>
      <c r="G19" s="2" t="s">
        <v>145</v>
      </c>
      <c r="I19" s="16" t="s">
        <v>31</v>
      </c>
    </row>
    <row r="20" spans="1:9" ht="109.25" customHeight="1" x14ac:dyDescent="0.2">
      <c r="A20" s="3" t="s">
        <v>27</v>
      </c>
      <c r="B20" s="16" t="s">
        <v>11</v>
      </c>
      <c r="C20" s="9" t="s">
        <v>146</v>
      </c>
      <c r="D20" s="5" t="s">
        <v>32</v>
      </c>
      <c r="E20" s="2" t="s">
        <v>28</v>
      </c>
      <c r="I20" s="16" t="s">
        <v>142</v>
      </c>
    </row>
    <row r="21" spans="1:9" ht="16" x14ac:dyDescent="0.2">
      <c r="A21" s="287" t="s">
        <v>45</v>
      </c>
      <c r="B21" s="290" t="s">
        <v>6</v>
      </c>
      <c r="C21" s="286" t="s">
        <v>54</v>
      </c>
      <c r="D21" s="292" t="s">
        <v>32</v>
      </c>
      <c r="E21" s="2" t="s">
        <v>56</v>
      </c>
      <c r="I21" s="16" t="s">
        <v>31</v>
      </c>
    </row>
    <row r="22" spans="1:9" ht="16" x14ac:dyDescent="0.2">
      <c r="A22" s="287"/>
      <c r="B22" s="290"/>
      <c r="C22" s="286"/>
      <c r="D22" s="292"/>
      <c r="E22" s="2" t="s">
        <v>57</v>
      </c>
      <c r="I22" s="16" t="s">
        <v>31</v>
      </c>
    </row>
    <row r="23" spans="1:9" ht="16" x14ac:dyDescent="0.2">
      <c r="A23" s="287"/>
      <c r="B23" s="290"/>
      <c r="C23" s="286"/>
      <c r="D23" s="292"/>
      <c r="E23" s="2" t="s">
        <v>58</v>
      </c>
      <c r="I23" s="16" t="s">
        <v>31</v>
      </c>
    </row>
    <row r="24" spans="1:9" ht="16" x14ac:dyDescent="0.2">
      <c r="A24" s="287"/>
      <c r="B24" s="290"/>
      <c r="C24" s="286"/>
      <c r="D24" s="292"/>
      <c r="E24" s="2" t="s">
        <v>59</v>
      </c>
      <c r="I24" s="16" t="s">
        <v>31</v>
      </c>
    </row>
    <row r="25" spans="1:9" ht="16" x14ac:dyDescent="0.2">
      <c r="A25" s="287" t="s">
        <v>88</v>
      </c>
      <c r="B25" s="16" t="s">
        <v>6</v>
      </c>
      <c r="C25" s="2" t="s">
        <v>89</v>
      </c>
      <c r="D25" s="5" t="s">
        <v>32</v>
      </c>
    </row>
    <row r="26" spans="1:9" ht="16" x14ac:dyDescent="0.2">
      <c r="A26" s="287"/>
      <c r="B26" s="16" t="s">
        <v>3</v>
      </c>
      <c r="C26" s="2" t="s">
        <v>90</v>
      </c>
      <c r="D26" s="5" t="s">
        <v>32</v>
      </c>
    </row>
    <row r="27" spans="1:9" ht="28.75" customHeight="1" x14ac:dyDescent="0.2">
      <c r="A27" s="295" t="s">
        <v>67</v>
      </c>
      <c r="B27" s="290" t="s">
        <v>6</v>
      </c>
      <c r="C27" s="286" t="s">
        <v>53</v>
      </c>
      <c r="D27" s="292" t="s">
        <v>32</v>
      </c>
      <c r="E27" s="2" t="s">
        <v>52</v>
      </c>
      <c r="F27" s="2" t="s">
        <v>55</v>
      </c>
      <c r="I27" s="16" t="s">
        <v>32</v>
      </c>
    </row>
    <row r="28" spans="1:9" ht="16" x14ac:dyDescent="0.2">
      <c r="A28" s="295"/>
      <c r="B28" s="290"/>
      <c r="C28" s="286"/>
      <c r="D28" s="292"/>
      <c r="E28" s="2" t="s">
        <v>50</v>
      </c>
      <c r="I28" s="16" t="s">
        <v>32</v>
      </c>
    </row>
    <row r="29" spans="1:9" ht="16" x14ac:dyDescent="0.2">
      <c r="A29" s="295"/>
      <c r="B29" s="290"/>
      <c r="C29" s="286"/>
      <c r="D29" s="292"/>
      <c r="E29" s="2" t="s">
        <v>51</v>
      </c>
      <c r="I29" s="16" t="s">
        <v>32</v>
      </c>
    </row>
    <row r="30" spans="1:9" ht="112" x14ac:dyDescent="0.2">
      <c r="A30" s="1" t="s">
        <v>34</v>
      </c>
      <c r="B30" s="16" t="s">
        <v>3</v>
      </c>
      <c r="C30" s="2" t="s">
        <v>26</v>
      </c>
      <c r="D30" s="5" t="s">
        <v>32</v>
      </c>
    </row>
    <row r="31" spans="1:9" ht="114" x14ac:dyDescent="0.2">
      <c r="A31" s="1" t="s">
        <v>95</v>
      </c>
      <c r="B31" s="16" t="s">
        <v>6</v>
      </c>
      <c r="C31" s="2" t="s">
        <v>96</v>
      </c>
      <c r="D31" s="5" t="s">
        <v>31</v>
      </c>
      <c r="E31" s="2" t="s">
        <v>97</v>
      </c>
      <c r="I31" s="16" t="s">
        <v>31</v>
      </c>
    </row>
    <row r="32" spans="1:9" ht="82" x14ac:dyDescent="0.2">
      <c r="A32" s="1" t="s">
        <v>98</v>
      </c>
      <c r="B32" s="16" t="s">
        <v>6</v>
      </c>
      <c r="C32" s="4" t="s">
        <v>99</v>
      </c>
      <c r="D32" s="5" t="s">
        <v>31</v>
      </c>
      <c r="E32" s="2" t="s">
        <v>97</v>
      </c>
      <c r="I32" s="16" t="s">
        <v>31</v>
      </c>
    </row>
    <row r="33" spans="1:9" ht="32" x14ac:dyDescent="0.2">
      <c r="A33" s="289" t="s">
        <v>100</v>
      </c>
      <c r="B33" s="16" t="s">
        <v>24</v>
      </c>
      <c r="C33" s="2" t="s">
        <v>102</v>
      </c>
      <c r="D33" s="5" t="s">
        <v>32</v>
      </c>
      <c r="E33" s="2" t="s">
        <v>101</v>
      </c>
      <c r="I33" s="16" t="s">
        <v>32</v>
      </c>
    </row>
    <row r="34" spans="1:9" ht="64" x14ac:dyDescent="0.2">
      <c r="A34" s="289"/>
      <c r="B34" s="16" t="s">
        <v>6</v>
      </c>
      <c r="C34" s="2" t="s">
        <v>103</v>
      </c>
      <c r="D34" s="5" t="s">
        <v>32</v>
      </c>
    </row>
    <row r="35" spans="1:9" ht="48" x14ac:dyDescent="0.2">
      <c r="A35" s="1" t="s">
        <v>47</v>
      </c>
      <c r="B35" s="16" t="s">
        <v>6</v>
      </c>
      <c r="C35" s="2" t="s">
        <v>65</v>
      </c>
      <c r="D35" s="5" t="s">
        <v>32</v>
      </c>
    </row>
    <row r="36" spans="1:9" ht="32" x14ac:dyDescent="0.2">
      <c r="A36" s="1" t="s">
        <v>46</v>
      </c>
      <c r="B36" s="16" t="s">
        <v>6</v>
      </c>
      <c r="C36" s="2" t="s">
        <v>60</v>
      </c>
      <c r="D36" s="5" t="s">
        <v>32</v>
      </c>
    </row>
    <row r="37" spans="1:9" x14ac:dyDescent="0.2">
      <c r="A37" s="27"/>
      <c r="B37" s="28"/>
      <c r="C37" s="29"/>
      <c r="D37" s="30"/>
      <c r="E37" s="29"/>
      <c r="F37" s="29"/>
      <c r="G37" s="29"/>
      <c r="H37" s="29"/>
      <c r="I37" s="28"/>
    </row>
    <row r="38" spans="1:9" ht="16" x14ac:dyDescent="0.2">
      <c r="A38" s="18" t="s">
        <v>1</v>
      </c>
      <c r="B38" s="17"/>
      <c r="C38" s="11"/>
      <c r="D38" s="12"/>
      <c r="E38" s="11"/>
      <c r="F38" s="11"/>
      <c r="G38" s="11"/>
      <c r="H38" s="11"/>
      <c r="I38" s="17"/>
    </row>
    <row r="39" spans="1:9" x14ac:dyDescent="0.2">
      <c r="A39" s="13" t="s">
        <v>138</v>
      </c>
      <c r="B39" s="2"/>
    </row>
    <row r="40" spans="1:9" ht="16" x14ac:dyDescent="0.2">
      <c r="A40" s="289" t="s">
        <v>82</v>
      </c>
      <c r="B40" s="290" t="s">
        <v>6</v>
      </c>
      <c r="C40" s="291" t="s">
        <v>137</v>
      </c>
      <c r="D40" s="292" t="s">
        <v>32</v>
      </c>
      <c r="E40" s="2" t="s">
        <v>69</v>
      </c>
      <c r="I40" s="16" t="s">
        <v>31</v>
      </c>
    </row>
    <row r="41" spans="1:9" ht="16" x14ac:dyDescent="0.2">
      <c r="A41" s="289"/>
      <c r="B41" s="290"/>
      <c r="C41" s="291"/>
      <c r="D41" s="292"/>
      <c r="E41" s="2" t="s">
        <v>70</v>
      </c>
      <c r="I41" s="16" t="s">
        <v>31</v>
      </c>
    </row>
    <row r="42" spans="1:9" ht="16" x14ac:dyDescent="0.2">
      <c r="A42" s="289"/>
      <c r="B42" s="290"/>
      <c r="C42" s="291"/>
      <c r="D42" s="292"/>
      <c r="E42" s="2" t="s">
        <v>81</v>
      </c>
      <c r="I42" s="16" t="s">
        <v>31</v>
      </c>
    </row>
    <row r="43" spans="1:9" ht="16" x14ac:dyDescent="0.2">
      <c r="A43" s="289"/>
      <c r="B43" s="290"/>
      <c r="C43" s="291"/>
      <c r="D43" s="292"/>
      <c r="E43" s="2" t="s">
        <v>56</v>
      </c>
      <c r="I43" s="16" t="s">
        <v>31</v>
      </c>
    </row>
    <row r="44" spans="1:9" ht="16" x14ac:dyDescent="0.2">
      <c r="A44" s="289"/>
      <c r="B44" s="290"/>
      <c r="C44" s="291"/>
      <c r="D44" s="292"/>
      <c r="E44" s="2" t="s">
        <v>57</v>
      </c>
      <c r="I44" s="16" t="s">
        <v>31</v>
      </c>
    </row>
    <row r="45" spans="1:9" ht="16" x14ac:dyDescent="0.2">
      <c r="A45" s="289"/>
      <c r="B45" s="290"/>
      <c r="C45" s="291"/>
      <c r="D45" s="292"/>
      <c r="E45" s="2" t="s">
        <v>58</v>
      </c>
      <c r="I45" s="16" t="s">
        <v>31</v>
      </c>
    </row>
    <row r="46" spans="1:9" ht="32" x14ac:dyDescent="0.2">
      <c r="A46" s="289"/>
      <c r="B46" s="290"/>
      <c r="C46" s="291"/>
      <c r="D46" s="292"/>
      <c r="E46" s="2" t="s">
        <v>85</v>
      </c>
      <c r="F46" s="2" t="s">
        <v>92</v>
      </c>
      <c r="I46" s="16" t="s">
        <v>32</v>
      </c>
    </row>
    <row r="47" spans="1:9" ht="32" x14ac:dyDescent="0.2">
      <c r="A47" s="289"/>
      <c r="B47" s="290"/>
      <c r="C47" s="291"/>
      <c r="D47" s="292"/>
      <c r="E47" s="2" t="s">
        <v>86</v>
      </c>
      <c r="F47" s="2" t="s">
        <v>93</v>
      </c>
      <c r="I47" s="16" t="s">
        <v>32</v>
      </c>
    </row>
    <row r="48" spans="1:9" ht="16" x14ac:dyDescent="0.2">
      <c r="A48" s="289"/>
      <c r="B48" s="290"/>
      <c r="C48" s="291"/>
      <c r="D48" s="292"/>
      <c r="E48" s="2" t="s">
        <v>44</v>
      </c>
      <c r="F48" s="2" t="s">
        <v>84</v>
      </c>
      <c r="I48" s="16" t="s">
        <v>31</v>
      </c>
    </row>
    <row r="49" spans="1:9" ht="16" x14ac:dyDescent="0.2">
      <c r="A49" s="289"/>
      <c r="B49" s="290"/>
      <c r="C49" s="291"/>
      <c r="D49" s="292"/>
      <c r="E49" s="2" t="s">
        <v>87</v>
      </c>
      <c r="I49" s="16" t="s">
        <v>31</v>
      </c>
    </row>
    <row r="50" spans="1:9" ht="16" x14ac:dyDescent="0.2">
      <c r="A50" s="289" t="s">
        <v>139</v>
      </c>
      <c r="B50" s="290" t="s">
        <v>6</v>
      </c>
      <c r="C50" s="286" t="s">
        <v>140</v>
      </c>
      <c r="D50" s="292" t="s">
        <v>32</v>
      </c>
      <c r="E50" s="2" t="s">
        <v>74</v>
      </c>
      <c r="I50" s="16" t="s">
        <v>31</v>
      </c>
    </row>
    <row r="51" spans="1:9" ht="16" x14ac:dyDescent="0.2">
      <c r="A51" s="289"/>
      <c r="B51" s="290"/>
      <c r="C51" s="286"/>
      <c r="D51" s="292"/>
      <c r="E51" s="2" t="s">
        <v>76</v>
      </c>
      <c r="I51" s="16" t="s">
        <v>31</v>
      </c>
    </row>
    <row r="52" spans="1:9" ht="16" x14ac:dyDescent="0.2">
      <c r="A52" s="289"/>
      <c r="B52" s="290"/>
      <c r="C52" s="286"/>
      <c r="D52" s="292"/>
      <c r="E52" s="2" t="s">
        <v>75</v>
      </c>
      <c r="I52" s="16" t="s">
        <v>31</v>
      </c>
    </row>
    <row r="53" spans="1:9" ht="16" x14ac:dyDescent="0.2">
      <c r="A53" s="289"/>
      <c r="B53" s="290"/>
      <c r="C53" s="286"/>
      <c r="D53" s="292"/>
      <c r="E53" s="2" t="s">
        <v>77</v>
      </c>
      <c r="I53" s="16" t="s">
        <v>31</v>
      </c>
    </row>
    <row r="54" spans="1:9" ht="16" x14ac:dyDescent="0.2">
      <c r="A54" s="289"/>
      <c r="B54" s="290"/>
      <c r="C54" s="286"/>
      <c r="D54" s="292"/>
      <c r="E54" s="2" t="s">
        <v>78</v>
      </c>
      <c r="I54" s="16" t="s">
        <v>31</v>
      </c>
    </row>
    <row r="55" spans="1:9" ht="16" x14ac:dyDescent="0.2">
      <c r="A55" s="289"/>
      <c r="B55" s="290"/>
      <c r="C55" s="286"/>
      <c r="D55" s="292"/>
      <c r="E55" s="2" t="s">
        <v>79</v>
      </c>
      <c r="I55" s="16" t="s">
        <v>31</v>
      </c>
    </row>
    <row r="56" spans="1:9" ht="16" x14ac:dyDescent="0.2">
      <c r="A56" s="289"/>
      <c r="B56" s="290"/>
      <c r="C56" s="286"/>
      <c r="D56" s="292"/>
      <c r="E56" s="2" t="s">
        <v>80</v>
      </c>
      <c r="I56" s="16" t="s">
        <v>31</v>
      </c>
    </row>
    <row r="57" spans="1:9" ht="16" x14ac:dyDescent="0.2">
      <c r="A57" s="289"/>
      <c r="B57" s="290"/>
      <c r="C57" s="286"/>
      <c r="D57" s="292"/>
      <c r="E57" s="2" t="s">
        <v>83</v>
      </c>
      <c r="I57" s="16" t="s">
        <v>31</v>
      </c>
    </row>
    <row r="58" spans="1:9" ht="32" x14ac:dyDescent="0.2">
      <c r="A58" s="289" t="s">
        <v>68</v>
      </c>
      <c r="B58" s="290" t="s">
        <v>6</v>
      </c>
      <c r="C58" s="286" t="s">
        <v>141</v>
      </c>
      <c r="D58" s="292" t="s">
        <v>32</v>
      </c>
      <c r="E58" s="2" t="s">
        <v>71</v>
      </c>
      <c r="G58" s="2" t="s">
        <v>147</v>
      </c>
      <c r="I58" s="16" t="s">
        <v>31</v>
      </c>
    </row>
    <row r="59" spans="1:9" ht="16" x14ac:dyDescent="0.2">
      <c r="A59" s="289"/>
      <c r="B59" s="290"/>
      <c r="C59" s="286"/>
      <c r="D59" s="292"/>
      <c r="E59" s="2" t="s">
        <v>72</v>
      </c>
      <c r="I59" s="16" t="s">
        <v>31</v>
      </c>
    </row>
    <row r="60" spans="1:9" ht="16" x14ac:dyDescent="0.2">
      <c r="A60" s="289"/>
      <c r="B60" s="290"/>
      <c r="C60" s="286"/>
      <c r="D60" s="292"/>
      <c r="E60" s="2" t="s">
        <v>73</v>
      </c>
      <c r="I60" s="16" t="s">
        <v>31</v>
      </c>
    </row>
    <row r="61" spans="1:9" ht="16" x14ac:dyDescent="0.2">
      <c r="A61" s="289"/>
      <c r="B61" s="290"/>
      <c r="C61" s="286"/>
      <c r="D61" s="292"/>
      <c r="E61" s="2" t="s">
        <v>91</v>
      </c>
      <c r="I61" s="16" t="s">
        <v>32</v>
      </c>
    </row>
    <row r="62" spans="1:9" x14ac:dyDescent="0.2">
      <c r="A62" s="27"/>
      <c r="B62" s="28"/>
      <c r="C62" s="29"/>
      <c r="D62" s="30"/>
      <c r="E62" s="29"/>
      <c r="F62" s="29"/>
      <c r="G62" s="29"/>
      <c r="H62" s="29"/>
      <c r="I62" s="28"/>
    </row>
    <row r="63" spans="1:9" ht="16" x14ac:dyDescent="0.2">
      <c r="A63" s="289" t="s">
        <v>135</v>
      </c>
      <c r="C63" s="23" t="s">
        <v>104</v>
      </c>
      <c r="D63" s="5" t="s">
        <v>32</v>
      </c>
    </row>
    <row r="64" spans="1:9" ht="16" x14ac:dyDescent="0.2">
      <c r="A64" s="289"/>
      <c r="C64" s="7" t="s">
        <v>106</v>
      </c>
      <c r="D64" s="6" t="s">
        <v>32</v>
      </c>
    </row>
    <row r="65" spans="1:9" ht="16" x14ac:dyDescent="0.2">
      <c r="A65" s="289" t="s">
        <v>109</v>
      </c>
      <c r="C65" s="23" t="s">
        <v>105</v>
      </c>
      <c r="D65" s="6" t="s">
        <v>32</v>
      </c>
      <c r="E65" s="2" t="s">
        <v>134</v>
      </c>
    </row>
    <row r="66" spans="1:9" ht="16" x14ac:dyDescent="0.2">
      <c r="A66" s="289"/>
      <c r="C66" s="7" t="s">
        <v>107</v>
      </c>
      <c r="D66" s="6" t="s">
        <v>32</v>
      </c>
    </row>
    <row r="68" spans="1:9" s="7" customFormat="1" ht="28.75" customHeight="1" x14ac:dyDescent="0.2">
      <c r="A68" s="8"/>
      <c r="B68" s="288" t="s">
        <v>136</v>
      </c>
      <c r="C68" s="288"/>
      <c r="D68" s="6"/>
      <c r="I68" s="16"/>
    </row>
    <row r="69" spans="1:9" s="7" customFormat="1" x14ac:dyDescent="0.2">
      <c r="A69" s="8"/>
      <c r="B69" s="19"/>
      <c r="C69" s="19"/>
      <c r="D69" s="6"/>
      <c r="I69" s="16"/>
    </row>
    <row r="70" spans="1:9" ht="28.75" customHeight="1" x14ac:dyDescent="0.2">
      <c r="B70" s="288" t="s">
        <v>127</v>
      </c>
      <c r="C70" s="288"/>
    </row>
    <row r="71" spans="1:9" ht="16" x14ac:dyDescent="0.2">
      <c r="B71" s="8" t="s">
        <v>126</v>
      </c>
      <c r="C71" s="8" t="s">
        <v>124</v>
      </c>
    </row>
    <row r="72" spans="1:9" ht="28.75" customHeight="1" x14ac:dyDescent="0.2">
      <c r="B72" s="286" t="s">
        <v>116</v>
      </c>
      <c r="C72" s="2" t="s">
        <v>110</v>
      </c>
    </row>
    <row r="73" spans="1:9" ht="16" x14ac:dyDescent="0.2">
      <c r="B73" s="286"/>
      <c r="C73" s="2" t="s">
        <v>112</v>
      </c>
    </row>
    <row r="74" spans="1:9" ht="16" x14ac:dyDescent="0.2">
      <c r="B74" s="286" t="s">
        <v>117</v>
      </c>
      <c r="C74" s="2" t="s">
        <v>104</v>
      </c>
    </row>
    <row r="75" spans="1:9" ht="16" x14ac:dyDescent="0.2">
      <c r="B75" s="286"/>
      <c r="C75" s="2" t="s">
        <v>105</v>
      </c>
    </row>
    <row r="76" spans="1:9" ht="16" x14ac:dyDescent="0.2">
      <c r="B76" s="286" t="s">
        <v>118</v>
      </c>
      <c r="C76" s="2" t="s">
        <v>106</v>
      </c>
    </row>
    <row r="77" spans="1:9" ht="16" x14ac:dyDescent="0.2">
      <c r="B77" s="286"/>
      <c r="C77" s="2" t="s">
        <v>107</v>
      </c>
    </row>
    <row r="78" spans="1:9" ht="16" x14ac:dyDescent="0.2">
      <c r="B78" s="286" t="s">
        <v>108</v>
      </c>
      <c r="C78" s="2" t="s">
        <v>113</v>
      </c>
    </row>
    <row r="79" spans="1:9" ht="16" x14ac:dyDescent="0.2">
      <c r="B79" s="286"/>
      <c r="C79" s="2" t="s">
        <v>114</v>
      </c>
    </row>
    <row r="80" spans="1:9" ht="28.75" customHeight="1" x14ac:dyDescent="0.2">
      <c r="B80" s="286" t="s">
        <v>119</v>
      </c>
      <c r="C80" s="2" t="s">
        <v>111</v>
      </c>
    </row>
    <row r="81" spans="1:5" ht="16" x14ac:dyDescent="0.2">
      <c r="B81" s="286"/>
      <c r="C81" s="2" t="s">
        <v>115</v>
      </c>
    </row>
    <row r="82" spans="1:5" x14ac:dyDescent="0.2">
      <c r="C82" s="21"/>
    </row>
    <row r="84" spans="1:5" ht="32" x14ac:dyDescent="0.2">
      <c r="A84" s="1" t="s">
        <v>129</v>
      </c>
      <c r="D84" s="5" t="s">
        <v>32</v>
      </c>
    </row>
    <row r="85" spans="1:5" ht="32" x14ac:dyDescent="0.2">
      <c r="A85" s="20" t="s">
        <v>130</v>
      </c>
      <c r="B85" s="16" t="s">
        <v>131</v>
      </c>
      <c r="C85" s="2" t="s">
        <v>132</v>
      </c>
      <c r="E85" s="2" t="s">
        <v>133</v>
      </c>
    </row>
  </sheetData>
  <mergeCells count="49">
    <mergeCell ref="D21:D24"/>
    <mergeCell ref="C21:C24"/>
    <mergeCell ref="B21:B24"/>
    <mergeCell ref="D17:D18"/>
    <mergeCell ref="D58:D61"/>
    <mergeCell ref="C58:C61"/>
    <mergeCell ref="B58:B61"/>
    <mergeCell ref="C17:C18"/>
    <mergeCell ref="B17:B18"/>
    <mergeCell ref="A58:A61"/>
    <mergeCell ref="A25:A26"/>
    <mergeCell ref="A33:A34"/>
    <mergeCell ref="D27:D29"/>
    <mergeCell ref="A27:A29"/>
    <mergeCell ref="B27:B29"/>
    <mergeCell ref="C27:C29"/>
    <mergeCell ref="D50:D57"/>
    <mergeCell ref="D40:D49"/>
    <mergeCell ref="C1:I1"/>
    <mergeCell ref="A1:B1"/>
    <mergeCell ref="C6:C8"/>
    <mergeCell ref="B6:B8"/>
    <mergeCell ref="C12:C16"/>
    <mergeCell ref="B12:B16"/>
    <mergeCell ref="A12:A16"/>
    <mergeCell ref="A6:A10"/>
    <mergeCell ref="A3:A5"/>
    <mergeCell ref="A17:A18"/>
    <mergeCell ref="D12:D16"/>
    <mergeCell ref="D3:D4"/>
    <mergeCell ref="C3:C4"/>
    <mergeCell ref="B3:B4"/>
    <mergeCell ref="D6:D8"/>
    <mergeCell ref="B74:B75"/>
    <mergeCell ref="B76:B77"/>
    <mergeCell ref="B78:B79"/>
    <mergeCell ref="B80:B81"/>
    <mergeCell ref="A21:A24"/>
    <mergeCell ref="B70:C70"/>
    <mergeCell ref="B68:C68"/>
    <mergeCell ref="A63:A64"/>
    <mergeCell ref="A65:A66"/>
    <mergeCell ref="B72:B73"/>
    <mergeCell ref="C50:C57"/>
    <mergeCell ref="B50:B57"/>
    <mergeCell ref="A50:A57"/>
    <mergeCell ref="A40:A49"/>
    <mergeCell ref="B40:B49"/>
    <mergeCell ref="C40:C49"/>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89D5-46FE-4A6F-8F9C-C491F2B466CD}">
  <dimension ref="B2:H10"/>
  <sheetViews>
    <sheetView workbookViewId="0">
      <selection activeCell="C8" sqref="C8"/>
    </sheetView>
  </sheetViews>
  <sheetFormatPr baseColWidth="10" defaultColWidth="8.83203125" defaultRowHeight="15" x14ac:dyDescent="0.2"/>
  <cols>
    <col min="1" max="1" width="8.83203125" style="134"/>
    <col min="2" max="2" width="37.6640625" style="134" customWidth="1"/>
    <col min="3" max="3" width="54.6640625" style="134" customWidth="1"/>
    <col min="4" max="4" width="8.83203125" style="134"/>
    <col min="5" max="7" width="30.83203125" style="134" customWidth="1"/>
    <col min="8" max="16384" width="8.83203125" style="134"/>
  </cols>
  <sheetData>
    <row r="2" spans="2:8" x14ac:dyDescent="0.2">
      <c r="C2" s="13" t="s">
        <v>128</v>
      </c>
      <c r="E2" s="13" t="s">
        <v>519</v>
      </c>
    </row>
    <row r="3" spans="2:8" ht="16" x14ac:dyDescent="0.2">
      <c r="B3" s="135" t="s">
        <v>520</v>
      </c>
      <c r="C3" s="136"/>
      <c r="E3" s="115" t="s">
        <v>521</v>
      </c>
      <c r="F3" s="115" t="s">
        <v>522</v>
      </c>
      <c r="G3" s="115" t="s">
        <v>523</v>
      </c>
    </row>
    <row r="4" spans="2:8" ht="160" x14ac:dyDescent="0.2">
      <c r="B4" s="137" t="s">
        <v>524</v>
      </c>
      <c r="C4" s="138" t="s">
        <v>525</v>
      </c>
      <c r="E4" s="94" t="s">
        <v>526</v>
      </c>
      <c r="F4" s="94" t="s">
        <v>527</v>
      </c>
      <c r="G4" s="94" t="s">
        <v>528</v>
      </c>
      <c r="H4" s="94"/>
    </row>
    <row r="5" spans="2:8" ht="80" x14ac:dyDescent="0.2">
      <c r="B5" s="139" t="s">
        <v>529</v>
      </c>
      <c r="C5" s="138" t="s">
        <v>530</v>
      </c>
      <c r="E5" s="94" t="s">
        <v>531</v>
      </c>
      <c r="F5" s="140" t="s">
        <v>532</v>
      </c>
      <c r="G5" s="94" t="s">
        <v>533</v>
      </c>
      <c r="H5" s="94"/>
    </row>
    <row r="6" spans="2:8" ht="64" x14ac:dyDescent="0.2">
      <c r="B6" s="137" t="s">
        <v>534</v>
      </c>
      <c r="C6" s="138" t="s">
        <v>535</v>
      </c>
      <c r="E6" s="94" t="s">
        <v>536</v>
      </c>
      <c r="F6" s="94" t="s">
        <v>537</v>
      </c>
      <c r="G6" s="94" t="s">
        <v>538</v>
      </c>
      <c r="H6" s="94"/>
    </row>
    <row r="7" spans="2:8" ht="64" x14ac:dyDescent="0.2">
      <c r="B7" s="137" t="s">
        <v>539</v>
      </c>
      <c r="C7" s="138" t="s">
        <v>540</v>
      </c>
      <c r="E7" s="94" t="s">
        <v>536</v>
      </c>
      <c r="F7" s="94" t="s">
        <v>536</v>
      </c>
      <c r="G7" s="94" t="s">
        <v>541</v>
      </c>
      <c r="H7" s="94"/>
    </row>
    <row r="8" spans="2:8" ht="48" x14ac:dyDescent="0.2">
      <c r="B8" s="141" t="s">
        <v>542</v>
      </c>
      <c r="E8" s="94" t="s">
        <v>543</v>
      </c>
      <c r="F8" s="94" t="s">
        <v>537</v>
      </c>
      <c r="G8" s="140" t="s">
        <v>544</v>
      </c>
      <c r="H8" s="94"/>
    </row>
    <row r="10" spans="2:8" ht="48" x14ac:dyDescent="0.2">
      <c r="B10" s="115" t="s">
        <v>170</v>
      </c>
      <c r="E10" s="94" t="s">
        <v>545</v>
      </c>
      <c r="F10" s="94" t="s">
        <v>546</v>
      </c>
      <c r="G10" s="94" t="s">
        <v>536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73E3-30DE-49B7-AF1B-4990F40C47BE}">
  <dimension ref="B2:D18"/>
  <sheetViews>
    <sheetView workbookViewId="0">
      <selection activeCell="D21" sqref="D21"/>
    </sheetView>
  </sheetViews>
  <sheetFormatPr baseColWidth="10" defaultColWidth="8.83203125" defaultRowHeight="15" x14ac:dyDescent="0.2"/>
  <cols>
    <col min="1" max="1" width="8.83203125" style="7"/>
    <col min="2" max="2" width="11.83203125" style="8" customWidth="1"/>
    <col min="3" max="3" width="30.5" style="8" customWidth="1"/>
    <col min="4" max="4" width="75.83203125" style="7" customWidth="1"/>
    <col min="5" max="16384" width="8.83203125" style="7"/>
  </cols>
  <sheetData>
    <row r="2" spans="2:4" x14ac:dyDescent="0.2">
      <c r="B2" s="288" t="s">
        <v>125</v>
      </c>
      <c r="C2" s="286"/>
      <c r="D2" s="286"/>
    </row>
    <row r="3" spans="2:4" ht="16" x14ac:dyDescent="0.2">
      <c r="B3" s="26" t="s">
        <v>126</v>
      </c>
      <c r="C3" s="26" t="s">
        <v>124</v>
      </c>
      <c r="D3" s="26" t="s">
        <v>128</v>
      </c>
    </row>
    <row r="4" spans="2:4" ht="75" x14ac:dyDescent="0.2">
      <c r="B4" s="8" t="s">
        <v>116</v>
      </c>
      <c r="D4" s="22" t="s">
        <v>123</v>
      </c>
    </row>
    <row r="5" spans="2:4" ht="16" x14ac:dyDescent="0.2">
      <c r="C5" s="8" t="s">
        <v>110</v>
      </c>
    </row>
    <row r="6" spans="2:4" ht="16" x14ac:dyDescent="0.2">
      <c r="C6" s="8" t="s">
        <v>112</v>
      </c>
    </row>
    <row r="7" spans="2:4" ht="105" x14ac:dyDescent="0.2">
      <c r="B7" s="8" t="s">
        <v>117</v>
      </c>
      <c r="D7" s="22" t="s">
        <v>120</v>
      </c>
    </row>
    <row r="8" spans="2:4" ht="16" x14ac:dyDescent="0.2">
      <c r="C8" s="8" t="s">
        <v>104</v>
      </c>
    </row>
    <row r="9" spans="2:4" ht="60" x14ac:dyDescent="0.2">
      <c r="C9" s="8" t="s">
        <v>105</v>
      </c>
      <c r="D9" s="25" t="s">
        <v>122</v>
      </c>
    </row>
    <row r="10" spans="2:4" ht="90" x14ac:dyDescent="0.2">
      <c r="B10" s="8" t="s">
        <v>118</v>
      </c>
      <c r="D10" s="22" t="s">
        <v>121</v>
      </c>
    </row>
    <row r="11" spans="2:4" ht="16" x14ac:dyDescent="0.2">
      <c r="C11" s="8" t="s">
        <v>106</v>
      </c>
    </row>
    <row r="12" spans="2:4" ht="16" x14ac:dyDescent="0.2">
      <c r="C12" s="8" t="s">
        <v>107</v>
      </c>
    </row>
    <row r="13" spans="2:4" ht="16" x14ac:dyDescent="0.2">
      <c r="B13" s="8" t="s">
        <v>108</v>
      </c>
    </row>
    <row r="14" spans="2:4" ht="16" x14ac:dyDescent="0.2">
      <c r="C14" s="8" t="s">
        <v>113</v>
      </c>
    </row>
    <row r="15" spans="2:4" ht="16" x14ac:dyDescent="0.2">
      <c r="C15" s="8" t="s">
        <v>114</v>
      </c>
    </row>
    <row r="16" spans="2:4" ht="16" x14ac:dyDescent="0.2">
      <c r="B16" s="8" t="s">
        <v>119</v>
      </c>
    </row>
    <row r="17" spans="3:3" ht="16" x14ac:dyDescent="0.2">
      <c r="C17" s="8" t="s">
        <v>111</v>
      </c>
    </row>
    <row r="18" spans="3:3" ht="16" x14ac:dyDescent="0.2">
      <c r="C18" s="8" t="s">
        <v>115</v>
      </c>
    </row>
  </sheetData>
  <mergeCells count="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3810-3C59-43DA-B525-9E627FE6D8D1}">
  <dimension ref="A1:AU135"/>
  <sheetViews>
    <sheetView tabSelected="1" zoomScale="120" zoomScaleNormal="120" workbookViewId="0">
      <pane xSplit="4" ySplit="2" topLeftCell="Q3" activePane="bottomRight" state="frozen"/>
      <selection pane="topRight" activeCell="E1" sqref="E1"/>
      <selection pane="bottomLeft" activeCell="A3" sqref="A3"/>
      <selection pane="bottomRight" activeCell="V19" sqref="V19"/>
    </sheetView>
  </sheetViews>
  <sheetFormatPr baseColWidth="10" defaultColWidth="8.83203125" defaultRowHeight="15" x14ac:dyDescent="0.2"/>
  <cols>
    <col min="1" max="1" width="22.83203125" style="102" customWidth="1"/>
    <col min="2" max="2" width="28.83203125" style="102" customWidth="1"/>
    <col min="3" max="3" width="44.83203125" style="52" customWidth="1"/>
    <col min="4" max="4" width="9.33203125" style="38" customWidth="1"/>
    <col min="5" max="5" width="11.83203125" style="144" hidden="1" customWidth="1"/>
    <col min="6" max="6" width="25.5" style="42" hidden="1" customWidth="1"/>
    <col min="7" max="7" width="10.5" style="38" customWidth="1"/>
    <col min="8" max="8" width="9.33203125" customWidth="1"/>
    <col min="9" max="9" width="13.5" customWidth="1"/>
    <col min="10" max="10" width="8.6640625" bestFit="1" customWidth="1"/>
    <col min="11" max="11" width="13.83203125" bestFit="1" customWidth="1"/>
    <col min="12" max="12" width="9.83203125" customWidth="1"/>
    <col min="13" max="13" width="8.83203125" bestFit="1" customWidth="1"/>
    <col min="14" max="14" width="8.1640625" customWidth="1"/>
    <col min="15" max="15" width="8.1640625" style="31" customWidth="1"/>
    <col min="16" max="16" width="10.1640625" bestFit="1" customWidth="1"/>
    <col min="17" max="17" width="2" customWidth="1"/>
    <col min="18" max="18" width="11.1640625" customWidth="1"/>
    <col min="19" max="19" width="15" customWidth="1"/>
    <col min="20" max="20" width="15" style="49" customWidth="1"/>
    <col min="21" max="21" width="10.1640625" customWidth="1"/>
    <col min="22" max="22" width="10.1640625" style="49" customWidth="1"/>
    <col min="23" max="23" width="9.1640625" customWidth="1"/>
    <col min="24" max="24" width="13.5" hidden="1" customWidth="1"/>
    <col min="25" max="25" width="12.83203125" hidden="1" customWidth="1"/>
    <col min="26" max="26" width="14.5" hidden="1" customWidth="1"/>
    <col min="27" max="27" width="15.33203125" hidden="1" customWidth="1"/>
    <col min="28" max="28" width="8.83203125" style="31" hidden="1" customWidth="1"/>
    <col min="29" max="29" width="4.83203125" customWidth="1"/>
    <col min="30" max="30" width="13.1640625" bestFit="1" customWidth="1"/>
    <col min="31" max="31" width="4.83203125" customWidth="1"/>
    <col min="32" max="32" width="12.5" customWidth="1"/>
    <col min="33" max="36" width="9" style="38"/>
    <col min="37" max="37" width="14" style="38" customWidth="1"/>
    <col min="38" max="38" width="9" style="38"/>
    <col min="39" max="39" width="10.1640625" style="38" customWidth="1"/>
    <col min="40" max="47" width="9" style="38"/>
  </cols>
  <sheetData>
    <row r="1" spans="1:47" s="34" customFormat="1" ht="16" thickBot="1" x14ac:dyDescent="0.25">
      <c r="A1" s="100"/>
      <c r="B1" s="100"/>
      <c r="C1" s="118"/>
      <c r="D1" s="43"/>
      <c r="E1" s="144"/>
      <c r="F1" s="42"/>
      <c r="G1" s="296" t="s">
        <v>164</v>
      </c>
      <c r="H1" s="296"/>
      <c r="I1" s="296"/>
      <c r="J1" s="296"/>
      <c r="K1" s="296"/>
      <c r="L1" s="296"/>
      <c r="M1" s="296"/>
      <c r="N1" s="296"/>
      <c r="O1" s="150"/>
      <c r="T1" s="236"/>
      <c r="V1" s="236"/>
      <c r="X1" s="297" t="s">
        <v>165</v>
      </c>
      <c r="Y1" s="297"/>
      <c r="Z1" s="297"/>
      <c r="AA1" s="297"/>
      <c r="AB1" s="151"/>
      <c r="AC1" s="108"/>
      <c r="AD1" s="108"/>
      <c r="AE1" s="108"/>
      <c r="AF1" s="298" t="s">
        <v>503</v>
      </c>
      <c r="AG1" s="298"/>
      <c r="AH1" s="298"/>
      <c r="AI1" s="298"/>
      <c r="AJ1" s="298"/>
      <c r="AK1" s="298"/>
      <c r="AL1" s="298"/>
      <c r="AM1" s="298"/>
      <c r="AN1" s="298"/>
      <c r="AO1" s="298"/>
      <c r="AP1" s="298"/>
      <c r="AQ1" s="298"/>
      <c r="AR1" s="298"/>
      <c r="AS1" s="298"/>
      <c r="AT1" s="298"/>
      <c r="AU1" s="298"/>
    </row>
    <row r="2" spans="1:47" ht="43.25" customHeight="1" x14ac:dyDescent="0.2">
      <c r="A2" s="47" t="s">
        <v>148</v>
      </c>
      <c r="B2" s="47" t="s">
        <v>508</v>
      </c>
      <c r="C2" s="47" t="s">
        <v>149</v>
      </c>
      <c r="D2" s="47" t="s">
        <v>506</v>
      </c>
      <c r="E2" s="47" t="s">
        <v>548</v>
      </c>
      <c r="F2" s="47" t="s">
        <v>166</v>
      </c>
      <c r="G2" s="233" t="s">
        <v>507</v>
      </c>
      <c r="H2" s="299" t="s">
        <v>153</v>
      </c>
      <c r="I2" s="300"/>
      <c r="J2" s="301"/>
      <c r="K2" s="233" t="s">
        <v>150</v>
      </c>
      <c r="L2" s="233" t="s">
        <v>152</v>
      </c>
      <c r="M2" s="299" t="s">
        <v>154</v>
      </c>
      <c r="N2" s="301"/>
      <c r="O2" s="152" t="s">
        <v>326</v>
      </c>
      <c r="P2" s="32" t="s">
        <v>155</v>
      </c>
      <c r="Q2" s="32"/>
      <c r="R2" s="32" t="s">
        <v>2461</v>
      </c>
      <c r="S2" s="32" t="s">
        <v>2460</v>
      </c>
      <c r="T2" s="156" t="s">
        <v>2457</v>
      </c>
      <c r="U2" s="156" t="s">
        <v>2458</v>
      </c>
      <c r="V2" s="156" t="s">
        <v>2459</v>
      </c>
      <c r="W2" s="156" t="s">
        <v>2361</v>
      </c>
      <c r="X2" s="44" t="s">
        <v>162</v>
      </c>
      <c r="Y2" s="44" t="s">
        <v>163</v>
      </c>
      <c r="Z2" s="44" t="s">
        <v>159</v>
      </c>
      <c r="AA2" s="44" t="s">
        <v>158</v>
      </c>
      <c r="AB2" s="44" t="s">
        <v>326</v>
      </c>
      <c r="AC2" s="96"/>
      <c r="AD2" s="18" t="s">
        <v>517</v>
      </c>
      <c r="AE2" s="96"/>
      <c r="AF2" s="98" t="s">
        <v>547</v>
      </c>
      <c r="AG2" s="88" t="s">
        <v>502</v>
      </c>
      <c r="AH2" s="88" t="s">
        <v>170</v>
      </c>
      <c r="AI2" s="88" t="s">
        <v>852</v>
      </c>
      <c r="AJ2" s="81" t="s">
        <v>171</v>
      </c>
      <c r="AK2" s="81" t="s">
        <v>504</v>
      </c>
      <c r="AL2" s="81" t="s">
        <v>501</v>
      </c>
      <c r="AM2" s="81" t="s">
        <v>167</v>
      </c>
      <c r="AN2" s="81" t="s">
        <v>172</v>
      </c>
      <c r="AO2" s="82" t="s">
        <v>326</v>
      </c>
      <c r="AP2" s="81" t="s">
        <v>327</v>
      </c>
      <c r="AQ2" s="81" t="s">
        <v>328</v>
      </c>
      <c r="AR2" s="81" t="s">
        <v>329</v>
      </c>
      <c r="AS2" s="81" t="s">
        <v>330</v>
      </c>
      <c r="AT2" s="81" t="s">
        <v>331</v>
      </c>
      <c r="AU2" s="81" t="s">
        <v>332</v>
      </c>
    </row>
    <row r="3" spans="1:47" s="148" customFormat="1" ht="65" thickBot="1" x14ac:dyDescent="0.25">
      <c r="A3" s="101"/>
      <c r="B3" s="101"/>
      <c r="C3" s="119"/>
      <c r="D3" s="46"/>
      <c r="E3" s="145"/>
      <c r="F3" s="46"/>
      <c r="G3" s="234" t="s">
        <v>851</v>
      </c>
      <c r="H3" s="230" t="s">
        <v>170</v>
      </c>
      <c r="I3" s="231" t="s">
        <v>171</v>
      </c>
      <c r="J3" s="232" t="s">
        <v>852</v>
      </c>
      <c r="K3" s="234" t="s">
        <v>168</v>
      </c>
      <c r="L3" s="234" t="s">
        <v>169</v>
      </c>
      <c r="M3" s="230" t="s">
        <v>167</v>
      </c>
      <c r="N3" s="232" t="s">
        <v>172</v>
      </c>
      <c r="O3" s="126"/>
      <c r="P3" s="84"/>
      <c r="Q3" s="84"/>
      <c r="R3" s="84"/>
      <c r="S3" s="84"/>
      <c r="T3" s="84" t="s">
        <v>2526</v>
      </c>
      <c r="U3" s="84"/>
      <c r="V3" s="84" t="s">
        <v>2525</v>
      </c>
      <c r="W3" s="84"/>
      <c r="X3" s="84"/>
      <c r="Y3" s="84"/>
      <c r="Z3" s="84"/>
      <c r="AA3" s="84"/>
      <c r="AB3" s="128"/>
      <c r="AC3" s="84"/>
      <c r="AD3" s="84"/>
      <c r="AE3" s="84"/>
      <c r="AF3" s="84"/>
      <c r="AG3" s="86">
        <v>34</v>
      </c>
      <c r="AH3" s="86">
        <v>9</v>
      </c>
      <c r="AI3" s="86">
        <v>12</v>
      </c>
      <c r="AJ3" s="86">
        <v>11</v>
      </c>
      <c r="AK3" s="86">
        <v>21</v>
      </c>
      <c r="AL3" s="86">
        <v>13</v>
      </c>
      <c r="AM3" s="86">
        <v>42</v>
      </c>
      <c r="AN3" s="86">
        <v>43</v>
      </c>
      <c r="AO3" s="86">
        <v>49</v>
      </c>
      <c r="AP3" s="86">
        <v>50</v>
      </c>
      <c r="AQ3" s="86">
        <v>51</v>
      </c>
      <c r="AR3" s="86">
        <v>52</v>
      </c>
      <c r="AS3" s="86">
        <v>53</v>
      </c>
      <c r="AT3" s="86">
        <v>54</v>
      </c>
      <c r="AU3" s="86">
        <v>55</v>
      </c>
    </row>
    <row r="4" spans="1:47" x14ac:dyDescent="0.2">
      <c r="C4" s="120"/>
      <c r="H4" s="38"/>
      <c r="I4" s="51"/>
      <c r="J4" s="51"/>
      <c r="K4" s="38"/>
      <c r="L4" s="38"/>
      <c r="M4" s="38"/>
      <c r="N4" s="38"/>
      <c r="O4" s="133"/>
      <c r="P4" s="116"/>
      <c r="Q4" s="38"/>
      <c r="R4" s="38"/>
      <c r="S4" s="38"/>
      <c r="U4" s="38"/>
      <c r="W4" s="38"/>
      <c r="X4" s="38"/>
      <c r="Y4" s="38"/>
      <c r="Z4" s="38"/>
      <c r="AA4" s="38"/>
      <c r="AB4" s="130"/>
      <c r="AC4" s="38"/>
      <c r="AD4" s="129"/>
      <c r="AE4" s="38"/>
      <c r="AO4" s="87"/>
    </row>
    <row r="5" spans="1:47" ht="14.5" customHeight="1" x14ac:dyDescent="0.2">
      <c r="A5" s="268" t="s">
        <v>513</v>
      </c>
      <c r="B5" s="272" t="s">
        <v>177</v>
      </c>
      <c r="C5" s="283" t="s">
        <v>71</v>
      </c>
      <c r="D5" s="38">
        <v>391</v>
      </c>
      <c r="E5" s="146" t="str">
        <f>IFERROR(VLOOKUP(D5,'NRCS Practice Descriptions'!$B$2:$C$174,2,FALSE),"")</f>
        <v>An area predominantly trees and/or shrubs located adjacent to and up-gradient from watercourses or water bodies.</v>
      </c>
      <c r="F5" s="42" t="s">
        <v>203</v>
      </c>
      <c r="G5" s="155">
        <v>3</v>
      </c>
      <c r="H5" s="154">
        <v>4</v>
      </c>
      <c r="I5" s="154">
        <v>5</v>
      </c>
      <c r="J5" s="154">
        <v>4</v>
      </c>
      <c r="K5" s="155">
        <v>5</v>
      </c>
      <c r="L5" s="155">
        <v>-1</v>
      </c>
      <c r="M5" s="155">
        <v>5</v>
      </c>
      <c r="N5" s="155">
        <v>5</v>
      </c>
      <c r="O5" s="132">
        <f t="shared" ref="O5:O36" si="0">SUM(G5:N5)</f>
        <v>30</v>
      </c>
      <c r="P5" s="38"/>
      <c r="Q5" s="38"/>
      <c r="R5" s="38"/>
      <c r="S5" s="38"/>
      <c r="T5" s="238">
        <f>SUMIF('Practices-Implemented'!D$6:D$75,'Simplified Buckets All Ranked'!D5,'Practices-Implemented'!L$6:L$75)</f>
        <v>0</v>
      </c>
      <c r="U5" s="38"/>
      <c r="V5" s="238">
        <f>IFERROR(AVERAGEIF('2021VTEQIPCostList'!A$2:A$1463,'Simplified Buckets All Ranked'!D5,'2021VTEQIPCostList'!F$2:F$1463),"")</f>
        <v>2372.1965624999993</v>
      </c>
      <c r="W5" s="38"/>
      <c r="X5" s="38"/>
      <c r="Y5" s="38"/>
      <c r="Z5" s="38"/>
      <c r="AA5" s="38"/>
      <c r="AB5" s="131">
        <f t="shared" ref="AB5:AB36" si="1">SUM(X5:AA5)</f>
        <v>0</v>
      </c>
      <c r="AC5" s="38"/>
      <c r="AD5" s="129">
        <f t="shared" ref="AD5:AD36" si="2">O5+AB5</f>
        <v>30</v>
      </c>
      <c r="AE5" s="38"/>
      <c r="AF5" s="61">
        <f t="shared" ref="AF5:AF36" si="3">IFERROR(AH5+AG5,"")</f>
        <v>7</v>
      </c>
      <c r="AG5" s="38">
        <f>IFERROR(VLOOKUP($D5,'NRCS Physical Effects'!$D$3:$BF$173,AG$3,FALSE),"")</f>
        <v>3</v>
      </c>
      <c r="AH5" s="38">
        <f>IFERROR(VLOOKUP($D5,'NRCS Physical Effects'!$D$3:$BF$173,AH$3,FALSE),"")</f>
        <v>4</v>
      </c>
      <c r="AI5" s="38">
        <f>IFERROR(VLOOKUP($D5,'NRCS Physical Effects'!$D$3:$BF$173,AI$3,FALSE),"")</f>
        <v>4</v>
      </c>
      <c r="AJ5" s="38">
        <f>IFERROR(VLOOKUP($D5,'NRCS Physical Effects'!$D$3:$BF$173,AJ$3,FALSE),"")</f>
        <v>5</v>
      </c>
      <c r="AK5" s="38">
        <f>IFERROR(VLOOKUP($D5,'NRCS Physical Effects'!$D$3:$BF$173,AK$3,FALSE),"")</f>
        <v>5</v>
      </c>
      <c r="AL5" s="38">
        <f>IFERROR(VLOOKUP($D5,'NRCS Physical Effects'!$D$3:$BF$173,AL$3,FALSE),"")</f>
        <v>-1</v>
      </c>
      <c r="AM5" s="38">
        <f>IFERROR(VLOOKUP($D5,'NRCS Physical Effects'!$D$3:$BF$173,AM$3,FALSE),"")</f>
        <v>5</v>
      </c>
      <c r="AN5" s="38">
        <f>IFERROR(VLOOKUP($D5,'NRCS Physical Effects'!$D$3:$BF$173,AN$3,FALSE),"")</f>
        <v>5</v>
      </c>
      <c r="AO5" s="87">
        <f>IFERROR(VLOOKUP($D5,'NRCS Physical Effects'!$D$3:$BF$173,AO$3,FALSE),"")</f>
        <v>96</v>
      </c>
      <c r="AP5" s="38">
        <f>IFERROR(VLOOKUP($D5,'NRCS Physical Effects'!$D$3:$BF$173,AP$3,FALSE),"")</f>
        <v>29</v>
      </c>
      <c r="AQ5" s="38">
        <f>IFERROR(VLOOKUP($D5,'NRCS Physical Effects'!$D$3:$BF$173,AQ$3,FALSE),"")</f>
        <v>39</v>
      </c>
      <c r="AR5" s="38">
        <f>IFERROR(VLOOKUP($D5,'NRCS Physical Effects'!$D$3:$BF$173,AR$3,FALSE),"")</f>
        <v>4</v>
      </c>
      <c r="AS5" s="38">
        <f>IFERROR(VLOOKUP($D5,'NRCS Physical Effects'!$D$3:$BF$173,AS$3,FALSE),"")</f>
        <v>13</v>
      </c>
      <c r="AT5" s="38">
        <f>IFERROR(VLOOKUP($D5,'NRCS Physical Effects'!$D$3:$BF$173,AT$3,FALSE),"")</f>
        <v>10</v>
      </c>
      <c r="AU5" s="38">
        <f>IFERROR(VLOOKUP($D5,'NRCS Physical Effects'!$D$3:$BF$173,AU$3,FALSE),"")</f>
        <v>1</v>
      </c>
    </row>
    <row r="6" spans="1:47" ht="16" x14ac:dyDescent="0.2">
      <c r="A6" s="268" t="s">
        <v>513</v>
      </c>
      <c r="B6" s="272" t="s">
        <v>177</v>
      </c>
      <c r="C6" s="283" t="s">
        <v>72</v>
      </c>
      <c r="D6" s="38">
        <v>612</v>
      </c>
      <c r="E6" s="146" t="str">
        <f>IFERROR(VLOOKUP(D6,'NRCS Practice Descriptions'!$B$2:$C$174,2,FALSE),"")</f>
        <v>Establishing woody plants by planting seedlings or cuttings, direct seeding, or natural regeneration.</v>
      </c>
      <c r="G6" s="155">
        <v>4</v>
      </c>
      <c r="H6" s="154">
        <v>4</v>
      </c>
      <c r="I6" s="154">
        <v>5</v>
      </c>
      <c r="J6" s="154">
        <v>5</v>
      </c>
      <c r="K6" s="155">
        <v>1</v>
      </c>
      <c r="L6" s="155">
        <v>0</v>
      </c>
      <c r="M6" s="155">
        <v>5</v>
      </c>
      <c r="N6" s="155">
        <v>4</v>
      </c>
      <c r="O6" s="132">
        <f t="shared" si="0"/>
        <v>28</v>
      </c>
      <c r="P6" s="38"/>
      <c r="Q6" s="38"/>
      <c r="R6" s="38"/>
      <c r="S6" s="38"/>
      <c r="T6" s="238">
        <f>SUMIF('Practices-Implemented'!D$6:D$75,'Simplified Buckets All Ranked'!D6,'Practices-Implemented'!L$6:L$75)</f>
        <v>0</v>
      </c>
      <c r="U6" s="38"/>
      <c r="V6" s="238">
        <f>IFERROR(AVERAGEIF('2021VTEQIPCostList'!A$2:A$1463,'Simplified Buckets All Ranked'!D6,'2021VTEQIPCostList'!F$2:F$1463),"")</f>
        <v>880.58666666666682</v>
      </c>
      <c r="W6" s="38"/>
      <c r="X6" s="38"/>
      <c r="Y6" s="38"/>
      <c r="Z6" s="38"/>
      <c r="AA6" s="38"/>
      <c r="AB6" s="131">
        <f t="shared" si="1"/>
        <v>0</v>
      </c>
      <c r="AC6" s="38"/>
      <c r="AD6" s="129">
        <f t="shared" si="2"/>
        <v>28</v>
      </c>
      <c r="AE6" s="38"/>
      <c r="AF6" s="61">
        <f t="shared" si="3"/>
        <v>8</v>
      </c>
      <c r="AG6" s="38">
        <f>IFERROR(VLOOKUP($D6,'NRCS Physical Effects'!$D$3:$BF$173,AG$3,FALSE),"")</f>
        <v>4</v>
      </c>
      <c r="AH6" s="38">
        <f>IFERROR(VLOOKUP($D6,'NRCS Physical Effects'!$D$3:$BF$173,AH$3,FALSE),"")</f>
        <v>4</v>
      </c>
      <c r="AI6" s="38">
        <f>IFERROR(VLOOKUP($D6,'NRCS Physical Effects'!$D$3:$BF$173,AI$3,FALSE),"")</f>
        <v>5</v>
      </c>
      <c r="AJ6" s="38">
        <f>IFERROR(VLOOKUP($D6,'NRCS Physical Effects'!$D$3:$BF$173,AJ$3,FALSE),"")</f>
        <v>5</v>
      </c>
      <c r="AK6" s="38">
        <f>IFERROR(VLOOKUP($D6,'NRCS Physical Effects'!$D$3:$BF$173,AK$3,FALSE),"")</f>
        <v>1</v>
      </c>
      <c r="AL6" s="38">
        <f>IFERROR(VLOOKUP($D6,'NRCS Physical Effects'!$D$3:$BF$173,AL$3,FALSE),"")</f>
        <v>0</v>
      </c>
      <c r="AM6" s="38">
        <f>IFERROR(VLOOKUP($D6,'NRCS Physical Effects'!$D$3:$BF$173,AM$3,FALSE),"")</f>
        <v>5</v>
      </c>
      <c r="AN6" s="38">
        <f>IFERROR(VLOOKUP($D6,'NRCS Physical Effects'!$D$3:$BF$173,AN$3,FALSE),"")</f>
        <v>4</v>
      </c>
      <c r="AO6" s="87">
        <f>IFERROR(VLOOKUP($D6,'NRCS Physical Effects'!$D$3:$BF$173,AO$3,FALSE),"")</f>
        <v>94</v>
      </c>
      <c r="AP6" s="38">
        <f>IFERROR(VLOOKUP($D6,'NRCS Physical Effects'!$D$3:$BF$173,AP$3,FALSE),"")</f>
        <v>35</v>
      </c>
      <c r="AQ6" s="38">
        <f>IFERROR(VLOOKUP($D6,'NRCS Physical Effects'!$D$3:$BF$173,AQ$3,FALSE),"")</f>
        <v>23</v>
      </c>
      <c r="AR6" s="38">
        <f>IFERROR(VLOOKUP($D6,'NRCS Physical Effects'!$D$3:$BF$173,AR$3,FALSE),"")</f>
        <v>7</v>
      </c>
      <c r="AS6" s="38">
        <f>IFERROR(VLOOKUP($D6,'NRCS Physical Effects'!$D$3:$BF$173,AS$3,FALSE),"")</f>
        <v>15</v>
      </c>
      <c r="AT6" s="38">
        <f>IFERROR(VLOOKUP($D6,'NRCS Physical Effects'!$D$3:$BF$173,AT$3,FALSE),"")</f>
        <v>10</v>
      </c>
      <c r="AU6" s="38">
        <f>IFERROR(VLOOKUP($D6,'NRCS Physical Effects'!$D$3:$BF$173,AU$3,FALSE),"")</f>
        <v>4</v>
      </c>
    </row>
    <row r="7" spans="1:47" x14ac:dyDescent="0.2">
      <c r="A7" s="268" t="s">
        <v>513</v>
      </c>
      <c r="B7" s="272" t="s">
        <v>177</v>
      </c>
      <c r="C7" s="284" t="s">
        <v>208</v>
      </c>
      <c r="D7" s="38">
        <v>380</v>
      </c>
      <c r="E7" s="146" t="str">
        <f>IFERROR(VLOOKUP(D7,'NRCS Practice Descriptions'!$B$2:$C$174,2,FALSE),"")</f>
        <v>Windbreaks or shelterbelts are single or multiple rows of trees or shrubs in linear configurations.</v>
      </c>
      <c r="G7" s="155">
        <v>4</v>
      </c>
      <c r="H7" s="154">
        <v>4</v>
      </c>
      <c r="I7" s="154">
        <v>5</v>
      </c>
      <c r="J7" s="154">
        <v>4</v>
      </c>
      <c r="K7" s="155">
        <v>1</v>
      </c>
      <c r="L7" s="155">
        <v>0</v>
      </c>
      <c r="M7" s="155">
        <v>3</v>
      </c>
      <c r="N7" s="155">
        <v>4</v>
      </c>
      <c r="O7" s="132">
        <f t="shared" si="0"/>
        <v>25</v>
      </c>
      <c r="P7" s="38"/>
      <c r="Q7" s="38"/>
      <c r="R7" s="38"/>
      <c r="S7" s="38"/>
      <c r="T7" s="238">
        <f>SUMIF('Practices-Implemented'!D$6:D$75,'Simplified Buckets All Ranked'!D7,'Practices-Implemented'!L$6:L$75)</f>
        <v>0</v>
      </c>
      <c r="U7" s="38"/>
      <c r="V7" s="238">
        <f>IFERROR(AVERAGEIF('2021VTEQIPCostList'!A$2:A$1463,'Simplified Buckets All Ranked'!D7,'2021VTEQIPCostList'!F$2:F$1463),"")</f>
        <v>0.80071428571428582</v>
      </c>
      <c r="W7" s="38"/>
      <c r="X7" s="38"/>
      <c r="Y7" s="38"/>
      <c r="Z7" s="38"/>
      <c r="AA7" s="38"/>
      <c r="AB7" s="131">
        <f t="shared" si="1"/>
        <v>0</v>
      </c>
      <c r="AC7" s="38"/>
      <c r="AD7" s="129">
        <f t="shared" si="2"/>
        <v>25</v>
      </c>
      <c r="AE7" s="38"/>
      <c r="AF7" s="61">
        <f t="shared" si="3"/>
        <v>8</v>
      </c>
      <c r="AG7" s="38">
        <f>IFERROR(VLOOKUP($D7,'NRCS Physical Effects'!$D$3:$BF$173,AG$3,FALSE),"")</f>
        <v>4</v>
      </c>
      <c r="AH7" s="38">
        <f>IFERROR(VLOOKUP($D7,'NRCS Physical Effects'!$D$3:$BF$173,AH$3,FALSE),"")</f>
        <v>4</v>
      </c>
      <c r="AI7" s="38">
        <f>IFERROR(VLOOKUP($D7,'NRCS Physical Effects'!$D$3:$BF$173,AI$3,FALSE),"")</f>
        <v>4</v>
      </c>
      <c r="AJ7" s="38">
        <f>IFERROR(VLOOKUP($D7,'NRCS Physical Effects'!$D$3:$BF$173,AJ$3,FALSE),"")</f>
        <v>5</v>
      </c>
      <c r="AK7" s="38">
        <f>IFERROR(VLOOKUP($D7,'NRCS Physical Effects'!$D$3:$BF$173,AK$3,FALSE),"")</f>
        <v>1</v>
      </c>
      <c r="AL7" s="38">
        <f>IFERROR(VLOOKUP($D7,'NRCS Physical Effects'!$D$3:$BF$173,AL$3,FALSE),"")</f>
        <v>0</v>
      </c>
      <c r="AM7" s="38">
        <f>IFERROR(VLOOKUP($D7,'NRCS Physical Effects'!$D$3:$BF$173,AM$3,FALSE),"")</f>
        <v>3</v>
      </c>
      <c r="AN7" s="38">
        <f>IFERROR(VLOOKUP($D7,'NRCS Physical Effects'!$D$3:$BF$173,AN$3,FALSE),"")</f>
        <v>4</v>
      </c>
      <c r="AO7" s="87">
        <f>IFERROR(VLOOKUP($D7,'NRCS Physical Effects'!$D$3:$BF$173,AO$3,FALSE),"")</f>
        <v>87</v>
      </c>
      <c r="AP7" s="38">
        <f>IFERROR(VLOOKUP($D7,'NRCS Physical Effects'!$D$3:$BF$173,AP$3,FALSE),"")</f>
        <v>24</v>
      </c>
      <c r="AQ7" s="38">
        <f>IFERROR(VLOOKUP($D7,'NRCS Physical Effects'!$D$3:$BF$173,AQ$3,FALSE),"")</f>
        <v>23</v>
      </c>
      <c r="AR7" s="38">
        <f>IFERROR(VLOOKUP($D7,'NRCS Physical Effects'!$D$3:$BF$173,AR$3,FALSE),"")</f>
        <v>14</v>
      </c>
      <c r="AS7" s="38">
        <f>IFERROR(VLOOKUP($D7,'NRCS Physical Effects'!$D$3:$BF$173,AS$3,FALSE),"")</f>
        <v>7</v>
      </c>
      <c r="AT7" s="38">
        <f>IFERROR(VLOOKUP($D7,'NRCS Physical Effects'!$D$3:$BF$173,AT$3,FALSE),"")</f>
        <v>13</v>
      </c>
      <c r="AU7" s="38">
        <f>IFERROR(VLOOKUP($D7,'NRCS Physical Effects'!$D$3:$BF$173,AU$3,FALSE),"")</f>
        <v>6</v>
      </c>
    </row>
    <row r="8" spans="1:47" x14ac:dyDescent="0.2">
      <c r="A8" s="281" t="s">
        <v>509</v>
      </c>
      <c r="B8" s="273" t="s">
        <v>511</v>
      </c>
      <c r="C8" s="285" t="s">
        <v>209</v>
      </c>
      <c r="D8" s="38">
        <v>311</v>
      </c>
      <c r="E8" s="146" t="str">
        <f>IFERROR(VLOOKUP(D8,'NRCS Practice Descriptions'!$B$2:$C$174,2,FALSE),"")</f>
        <v>Trees or shrubs planted in a set or series of single or multiple rows with agronomic, horticultural crops or forages produced in the alleys between the rows of woody plants.</v>
      </c>
      <c r="G8" s="155">
        <v>2</v>
      </c>
      <c r="H8" s="154">
        <v>5</v>
      </c>
      <c r="I8" s="154">
        <v>5</v>
      </c>
      <c r="J8" s="154">
        <v>4</v>
      </c>
      <c r="K8" s="155">
        <v>3</v>
      </c>
      <c r="L8" s="155">
        <v>1</v>
      </c>
      <c r="M8" s="155">
        <v>3</v>
      </c>
      <c r="N8" s="155">
        <v>2</v>
      </c>
      <c r="O8" s="132">
        <f t="shared" si="0"/>
        <v>25</v>
      </c>
      <c r="P8" s="38"/>
      <c r="Q8" s="38"/>
      <c r="R8" s="38"/>
      <c r="S8" s="38"/>
      <c r="T8" s="238">
        <f>SUMIF('Practices-Implemented'!D$6:D$75,'Simplified Buckets All Ranked'!D8,'Practices-Implemented'!L$6:L$75)</f>
        <v>0</v>
      </c>
      <c r="U8" s="38"/>
      <c r="V8" s="238" t="str">
        <f>IFERROR(AVERAGEIF('2021VTEQIPCostList'!A$2:A$1463,'Simplified Buckets All Ranked'!D8,'2021VTEQIPCostList'!F$2:F$1463),"")</f>
        <v/>
      </c>
      <c r="W8" s="38"/>
      <c r="X8" s="38"/>
      <c r="Y8" s="38"/>
      <c r="Z8" s="38"/>
      <c r="AA8" s="38"/>
      <c r="AB8" s="131">
        <f t="shared" si="1"/>
        <v>0</v>
      </c>
      <c r="AC8" s="38"/>
      <c r="AD8" s="129">
        <f t="shared" si="2"/>
        <v>25</v>
      </c>
      <c r="AE8" s="38"/>
      <c r="AF8" s="61">
        <f t="shared" si="3"/>
        <v>7</v>
      </c>
      <c r="AG8" s="38">
        <f>IFERROR(VLOOKUP($D8,'NRCS Physical Effects'!$D$3:$BF$173,AG$3,FALSE),"")</f>
        <v>2</v>
      </c>
      <c r="AH8" s="38">
        <f>IFERROR(VLOOKUP($D8,'NRCS Physical Effects'!$D$3:$BF$173,AH$3,FALSE),"")</f>
        <v>5</v>
      </c>
      <c r="AI8" s="38">
        <f>IFERROR(VLOOKUP($D8,'NRCS Physical Effects'!$D$3:$BF$173,AI$3,FALSE),"")</f>
        <v>4</v>
      </c>
      <c r="AJ8" s="38">
        <f>IFERROR(VLOOKUP($D8,'NRCS Physical Effects'!$D$3:$BF$173,AJ$3,FALSE),"")</f>
        <v>5</v>
      </c>
      <c r="AK8" s="38">
        <f>IFERROR(VLOOKUP($D8,'NRCS Physical Effects'!$D$3:$BF$173,AK$3,FALSE),"")</f>
        <v>3</v>
      </c>
      <c r="AL8" s="38">
        <f>IFERROR(VLOOKUP($D8,'NRCS Physical Effects'!$D$3:$BF$173,AL$3,FALSE),"")</f>
        <v>1</v>
      </c>
      <c r="AM8" s="38">
        <f>IFERROR(VLOOKUP($D8,'NRCS Physical Effects'!$D$3:$BF$173,AM$3,FALSE),"")</f>
        <v>3</v>
      </c>
      <c r="AN8" s="38">
        <f>IFERROR(VLOOKUP($D8,'NRCS Physical Effects'!$D$3:$BF$173,AN$3,FALSE),"")</f>
        <v>2</v>
      </c>
      <c r="AO8" s="87">
        <f>IFERROR(VLOOKUP($D8,'NRCS Physical Effects'!$D$3:$BF$173,AO$3,FALSE),"")</f>
        <v>90</v>
      </c>
      <c r="AP8" s="38">
        <f>IFERROR(VLOOKUP($D8,'NRCS Physical Effects'!$D$3:$BF$173,AP$3,FALSE),"")</f>
        <v>35</v>
      </c>
      <c r="AQ8" s="38">
        <f>IFERROR(VLOOKUP($D8,'NRCS Physical Effects'!$D$3:$BF$173,AQ$3,FALSE),"")</f>
        <v>31</v>
      </c>
      <c r="AR8" s="38">
        <f>IFERROR(VLOOKUP($D8,'NRCS Physical Effects'!$D$3:$BF$173,AR$3,FALSE),"")</f>
        <v>4</v>
      </c>
      <c r="AS8" s="38">
        <f>IFERROR(VLOOKUP($D8,'NRCS Physical Effects'!$D$3:$BF$173,AS$3,FALSE),"")</f>
        <v>11</v>
      </c>
      <c r="AT8" s="38">
        <f>IFERROR(VLOOKUP($D8,'NRCS Physical Effects'!$D$3:$BF$173,AT$3,FALSE),"")</f>
        <v>8</v>
      </c>
      <c r="AU8" s="38">
        <f>IFERROR(VLOOKUP($D8,'NRCS Physical Effects'!$D$3:$BF$173,AU$3,FALSE),"")</f>
        <v>1</v>
      </c>
    </row>
    <row r="9" spans="1:47" ht="16" x14ac:dyDescent="0.2">
      <c r="A9" s="281" t="s">
        <v>509</v>
      </c>
      <c r="B9" s="273" t="s">
        <v>511</v>
      </c>
      <c r="C9" s="283" t="s">
        <v>74</v>
      </c>
      <c r="D9" s="38">
        <v>327</v>
      </c>
      <c r="E9" s="146" t="str">
        <f>IFERROR(VLOOKUP(D9,'NRCS Practice Descriptions'!$B$2:$C$174,2,FALSE),"")</f>
        <v>Establishing and maintaining permanent vegetative cover</v>
      </c>
      <c r="G9" s="155">
        <v>4</v>
      </c>
      <c r="H9" s="154">
        <v>5</v>
      </c>
      <c r="I9" s="154">
        <v>2</v>
      </c>
      <c r="J9" s="154">
        <v>2</v>
      </c>
      <c r="K9" s="155">
        <v>4</v>
      </c>
      <c r="L9" s="155">
        <v>1</v>
      </c>
      <c r="M9" s="155">
        <v>5</v>
      </c>
      <c r="N9" s="155">
        <v>1</v>
      </c>
      <c r="O9" s="132">
        <f t="shared" si="0"/>
        <v>24</v>
      </c>
      <c r="P9" s="38"/>
      <c r="Q9" s="38"/>
      <c r="R9" s="38"/>
      <c r="S9" s="38"/>
      <c r="T9" s="238">
        <f>SUMIF('Practices-Implemented'!D$6:D$75,'Simplified Buckets All Ranked'!D9,'Practices-Implemented'!L$6:L$75)</f>
        <v>0</v>
      </c>
      <c r="U9" s="38"/>
      <c r="V9" s="238">
        <f>IFERROR(AVERAGEIF('2021VTEQIPCostList'!A$2:A$1463,'Simplified Buckets All Ranked'!D9,'2021VTEQIPCostList'!F$2:F$1463),"")</f>
        <v>431.13124999999997</v>
      </c>
      <c r="W9" s="38"/>
      <c r="X9" s="38"/>
      <c r="Y9" s="38"/>
      <c r="Z9" s="38"/>
      <c r="AA9" s="38"/>
      <c r="AB9" s="131">
        <f t="shared" si="1"/>
        <v>0</v>
      </c>
      <c r="AC9" s="38"/>
      <c r="AD9" s="129">
        <f t="shared" si="2"/>
        <v>24</v>
      </c>
      <c r="AE9" s="38"/>
      <c r="AF9" s="61">
        <f t="shared" si="3"/>
        <v>9</v>
      </c>
      <c r="AG9" s="38">
        <f>IFERROR(VLOOKUP($D9,'NRCS Physical Effects'!$D$3:$BF$173,AG$3,FALSE),"")</f>
        <v>4</v>
      </c>
      <c r="AH9" s="38">
        <f>IFERROR(VLOOKUP($D9,'NRCS Physical Effects'!$D$3:$BF$173,AH$3,FALSE),"")</f>
        <v>5</v>
      </c>
      <c r="AI9" s="38">
        <f>IFERROR(VLOOKUP($D9,'NRCS Physical Effects'!$D$3:$BF$173,AI$3,FALSE),"")</f>
        <v>2</v>
      </c>
      <c r="AJ9" s="38">
        <f>IFERROR(VLOOKUP($D9,'NRCS Physical Effects'!$D$3:$BF$173,AJ$3,FALSE),"")</f>
        <v>2</v>
      </c>
      <c r="AK9" s="38">
        <f>IFERROR(VLOOKUP($D9,'NRCS Physical Effects'!$D$3:$BF$173,AK$3,FALSE),"")</f>
        <v>4</v>
      </c>
      <c r="AL9" s="38">
        <f>IFERROR(VLOOKUP($D9,'NRCS Physical Effects'!$D$3:$BF$173,AL$3,FALSE),"")</f>
        <v>1</v>
      </c>
      <c r="AM9" s="38">
        <f>IFERROR(VLOOKUP($D9,'NRCS Physical Effects'!$D$3:$BF$173,AM$3,FALSE),"")</f>
        <v>5</v>
      </c>
      <c r="AN9" s="38">
        <f>IFERROR(VLOOKUP($D9,'NRCS Physical Effects'!$D$3:$BF$173,AN$3,FALSE),"")</f>
        <v>1</v>
      </c>
      <c r="AO9" s="87">
        <f>IFERROR(VLOOKUP($D9,'NRCS Physical Effects'!$D$3:$BF$173,AO$3,FALSE),"")</f>
        <v>80</v>
      </c>
      <c r="AP9" s="38">
        <f>IFERROR(VLOOKUP($D9,'NRCS Physical Effects'!$D$3:$BF$173,AP$3,FALSE),"")</f>
        <v>24</v>
      </c>
      <c r="AQ9" s="38">
        <f>IFERROR(VLOOKUP($D9,'NRCS Physical Effects'!$D$3:$BF$173,AQ$3,FALSE),"")</f>
        <v>30</v>
      </c>
      <c r="AR9" s="38">
        <f>IFERROR(VLOOKUP($D9,'NRCS Physical Effects'!$D$3:$BF$173,AR$3,FALSE),"")</f>
        <v>8</v>
      </c>
      <c r="AS9" s="38">
        <f>IFERROR(VLOOKUP($D9,'NRCS Physical Effects'!$D$3:$BF$173,AS$3,FALSE),"")</f>
        <v>11</v>
      </c>
      <c r="AT9" s="38">
        <f>IFERROR(VLOOKUP($D9,'NRCS Physical Effects'!$D$3:$BF$173,AT$3,FALSE),"")</f>
        <v>6</v>
      </c>
      <c r="AU9" s="38">
        <f>IFERROR(VLOOKUP($D9,'NRCS Physical Effects'!$D$3:$BF$173,AU$3,FALSE),"")</f>
        <v>1</v>
      </c>
    </row>
    <row r="10" spans="1:47" x14ac:dyDescent="0.2">
      <c r="A10" s="268" t="s">
        <v>513</v>
      </c>
      <c r="B10" s="272" t="s">
        <v>177</v>
      </c>
      <c r="C10" s="284" t="s">
        <v>235</v>
      </c>
      <c r="D10" s="38">
        <v>650</v>
      </c>
      <c r="E10" s="146" t="str">
        <f>IFERROR(VLOOKUP(D10,'NRCS Practice Descriptions'!$B$2:$C$174,2,FALSE),"")</f>
        <v>Replacing, releasing and/or removing selected trees and shrubs or rows within an existing windbreak or shelterbelt, adding rows to the windbreak or shelterbelt or removing selected tree and shrub branches.</v>
      </c>
      <c r="G10" s="155">
        <v>1</v>
      </c>
      <c r="H10" s="154">
        <v>4</v>
      </c>
      <c r="I10" s="154">
        <v>5</v>
      </c>
      <c r="J10" s="154">
        <v>4</v>
      </c>
      <c r="K10" s="155">
        <v>1</v>
      </c>
      <c r="L10" s="155">
        <v>0</v>
      </c>
      <c r="M10" s="155">
        <v>3</v>
      </c>
      <c r="N10" s="155">
        <v>4</v>
      </c>
      <c r="O10" s="132">
        <f t="shared" si="0"/>
        <v>22</v>
      </c>
      <c r="P10" s="38"/>
      <c r="Q10" s="38"/>
      <c r="R10" s="38"/>
      <c r="S10" s="38"/>
      <c r="T10" s="238">
        <f>SUMIF('Practices-Implemented'!D$6:D$75,'Simplified Buckets All Ranked'!D10,'Practices-Implemented'!L$6:L$75)</f>
        <v>0</v>
      </c>
      <c r="U10" s="38"/>
      <c r="V10" s="238" t="str">
        <f>IFERROR(AVERAGEIF('2021VTEQIPCostList'!A$2:A$1463,'Simplified Buckets All Ranked'!D10,'2021VTEQIPCostList'!F$2:F$1463),"")</f>
        <v/>
      </c>
      <c r="W10" s="38"/>
      <c r="X10" s="38"/>
      <c r="Y10" s="38"/>
      <c r="Z10" s="38"/>
      <c r="AA10" s="38"/>
      <c r="AB10" s="131">
        <f t="shared" si="1"/>
        <v>0</v>
      </c>
      <c r="AC10" s="38"/>
      <c r="AD10" s="129">
        <f t="shared" si="2"/>
        <v>22</v>
      </c>
      <c r="AE10" s="38"/>
      <c r="AF10" s="61">
        <f t="shared" si="3"/>
        <v>5</v>
      </c>
      <c r="AG10" s="38">
        <f>IFERROR(VLOOKUP($D10,'NRCS Physical Effects'!$D$3:$BF$173,AG$3,FALSE),"")</f>
        <v>1</v>
      </c>
      <c r="AH10" s="38">
        <f>IFERROR(VLOOKUP($D10,'NRCS Physical Effects'!$D$3:$BF$173,AH$3,FALSE),"")</f>
        <v>4</v>
      </c>
      <c r="AI10" s="38">
        <f>IFERROR(VLOOKUP($D10,'NRCS Physical Effects'!$D$3:$BF$173,AI$3,FALSE),"")</f>
        <v>4</v>
      </c>
      <c r="AJ10" s="38">
        <f>IFERROR(VLOOKUP($D10,'NRCS Physical Effects'!$D$3:$BF$173,AJ$3,FALSE),"")</f>
        <v>5</v>
      </c>
      <c r="AK10" s="38">
        <f>IFERROR(VLOOKUP($D10,'NRCS Physical Effects'!$D$3:$BF$173,AK$3,FALSE),"")</f>
        <v>1</v>
      </c>
      <c r="AL10" s="38">
        <f>IFERROR(VLOOKUP($D10,'NRCS Physical Effects'!$D$3:$BF$173,AL$3,FALSE),"")</f>
        <v>0</v>
      </c>
      <c r="AM10" s="38">
        <f>IFERROR(VLOOKUP($D10,'NRCS Physical Effects'!$D$3:$BF$173,AM$3,FALSE),"")</f>
        <v>3</v>
      </c>
      <c r="AN10" s="38">
        <f>IFERROR(VLOOKUP($D10,'NRCS Physical Effects'!$D$3:$BF$173,AN$3,FALSE),"")</f>
        <v>4</v>
      </c>
      <c r="AO10" s="87">
        <f>IFERROR(VLOOKUP($D10,'NRCS Physical Effects'!$D$3:$BF$173,AO$3,FALSE),"")</f>
        <v>80</v>
      </c>
      <c r="AP10" s="38">
        <f>IFERROR(VLOOKUP($D10,'NRCS Physical Effects'!$D$3:$BF$173,AP$3,FALSE),"")</f>
        <v>24</v>
      </c>
      <c r="AQ10" s="38">
        <f>IFERROR(VLOOKUP($D10,'NRCS Physical Effects'!$D$3:$BF$173,AQ$3,FALSE),"")</f>
        <v>23</v>
      </c>
      <c r="AR10" s="38">
        <f>IFERROR(VLOOKUP($D10,'NRCS Physical Effects'!$D$3:$BF$173,AR$3,FALSE),"")</f>
        <v>7</v>
      </c>
      <c r="AS10" s="38">
        <f>IFERROR(VLOOKUP($D10,'NRCS Physical Effects'!$D$3:$BF$173,AS$3,FALSE),"")</f>
        <v>7</v>
      </c>
      <c r="AT10" s="38">
        <f>IFERROR(VLOOKUP($D10,'NRCS Physical Effects'!$D$3:$BF$173,AT$3,FALSE),"")</f>
        <v>13</v>
      </c>
      <c r="AU10" s="38">
        <f>IFERROR(VLOOKUP($D10,'NRCS Physical Effects'!$D$3:$BF$173,AU$3,FALSE),"")</f>
        <v>6</v>
      </c>
    </row>
    <row r="11" spans="1:47" x14ac:dyDescent="0.2">
      <c r="A11" s="281" t="s">
        <v>509</v>
      </c>
      <c r="B11" s="273" t="s">
        <v>511</v>
      </c>
      <c r="C11" s="284" t="s">
        <v>217</v>
      </c>
      <c r="D11" s="53">
        <v>379</v>
      </c>
      <c r="E11" s="146" t="str">
        <f>IFERROR(VLOOKUP(D11,'NRCS Practice Descriptions'!$B$2:$C$174,2,FALSE),"")</f>
        <v>Existing or planted stands of trees or shrubs that are managed as an overstory with an understory of woody and/or non-woody plants that are grown for a variety of products.</v>
      </c>
      <c r="G11" s="155">
        <v>2</v>
      </c>
      <c r="H11" s="154">
        <v>5</v>
      </c>
      <c r="I11" s="154">
        <v>4</v>
      </c>
      <c r="J11" s="154">
        <v>3</v>
      </c>
      <c r="K11" s="155">
        <v>1</v>
      </c>
      <c r="L11" s="155">
        <v>1</v>
      </c>
      <c r="M11" s="155">
        <v>3</v>
      </c>
      <c r="N11" s="155">
        <v>2</v>
      </c>
      <c r="O11" s="132">
        <f t="shared" si="0"/>
        <v>21</v>
      </c>
      <c r="P11" s="38"/>
      <c r="Q11" s="38"/>
      <c r="R11" s="38"/>
      <c r="S11" s="38"/>
      <c r="T11" s="238">
        <f>SUMIF('Practices-Implemented'!D$6:D$75,'Simplified Buckets All Ranked'!D11,'Practices-Implemented'!L$6:L$75)</f>
        <v>0</v>
      </c>
      <c r="U11" s="38"/>
      <c r="V11" s="238" t="str">
        <f>IFERROR(AVERAGEIF('2021VTEQIPCostList'!A$2:A$1463,'Simplified Buckets All Ranked'!D11,'2021VTEQIPCostList'!F$2:F$1463),"")</f>
        <v/>
      </c>
      <c r="W11" s="38"/>
      <c r="X11" s="38"/>
      <c r="Y11" s="38"/>
      <c r="Z11" s="38"/>
      <c r="AA11" s="38"/>
      <c r="AB11" s="131">
        <f t="shared" si="1"/>
        <v>0</v>
      </c>
      <c r="AC11" s="38"/>
      <c r="AD11" s="129">
        <f t="shared" si="2"/>
        <v>21</v>
      </c>
      <c r="AE11" s="38"/>
      <c r="AF11" s="61">
        <f t="shared" si="3"/>
        <v>7</v>
      </c>
      <c r="AG11" s="38">
        <f>IFERROR(VLOOKUP($D11,'NRCS Physical Effects'!$D$3:$BF$173,AG$3,FALSE),"")</f>
        <v>2</v>
      </c>
      <c r="AH11" s="38">
        <f>IFERROR(VLOOKUP($D11,'NRCS Physical Effects'!$D$3:$BF$173,AH$3,FALSE),"")</f>
        <v>5</v>
      </c>
      <c r="AI11" s="38">
        <f>IFERROR(VLOOKUP($D11,'NRCS Physical Effects'!$D$3:$BF$173,AI$3,FALSE),"")</f>
        <v>3</v>
      </c>
      <c r="AJ11" s="38">
        <f>IFERROR(VLOOKUP($D11,'NRCS Physical Effects'!$D$3:$BF$173,AJ$3,FALSE),"")</f>
        <v>4</v>
      </c>
      <c r="AK11" s="38">
        <f>IFERROR(VLOOKUP($D11,'NRCS Physical Effects'!$D$3:$BF$173,AK$3,FALSE),"")</f>
        <v>1</v>
      </c>
      <c r="AL11" s="38">
        <f>IFERROR(VLOOKUP($D11,'NRCS Physical Effects'!$D$3:$BF$173,AL$3,FALSE),"")</f>
        <v>1</v>
      </c>
      <c r="AM11" s="38">
        <f>IFERROR(VLOOKUP($D11,'NRCS Physical Effects'!$D$3:$BF$173,AM$3,FALSE),"")</f>
        <v>3</v>
      </c>
      <c r="AN11" s="38">
        <f>IFERROR(VLOOKUP($D11,'NRCS Physical Effects'!$D$3:$BF$173,AN$3,FALSE),"")</f>
        <v>2</v>
      </c>
      <c r="AO11" s="87">
        <f>IFERROR(VLOOKUP($D11,'NRCS Physical Effects'!$D$3:$BF$173,AO$3,FALSE),"")</f>
        <v>58</v>
      </c>
      <c r="AP11" s="38">
        <f>IFERROR(VLOOKUP($D11,'NRCS Physical Effects'!$D$3:$BF$173,AP$3,FALSE),"")</f>
        <v>20</v>
      </c>
      <c r="AQ11" s="38">
        <f>IFERROR(VLOOKUP($D11,'NRCS Physical Effects'!$D$3:$BF$173,AQ$3,FALSE),"")</f>
        <v>16</v>
      </c>
      <c r="AR11" s="38">
        <f>IFERROR(VLOOKUP($D11,'NRCS Physical Effects'!$D$3:$BF$173,AR$3,FALSE),"")</f>
        <v>3</v>
      </c>
      <c r="AS11" s="38">
        <f>IFERROR(VLOOKUP($D11,'NRCS Physical Effects'!$D$3:$BF$173,AS$3,FALSE),"")</f>
        <v>14</v>
      </c>
      <c r="AT11" s="38">
        <f>IFERROR(VLOOKUP($D11,'NRCS Physical Effects'!$D$3:$BF$173,AT$3,FALSE),"")</f>
        <v>5</v>
      </c>
      <c r="AU11" s="38">
        <f>IFERROR(VLOOKUP($D11,'NRCS Physical Effects'!$D$3:$BF$173,AU$3,FALSE),"")</f>
        <v>0</v>
      </c>
    </row>
    <row r="12" spans="1:47" x14ac:dyDescent="0.2">
      <c r="A12" s="270" t="s">
        <v>44</v>
      </c>
      <c r="B12" s="274" t="s">
        <v>510</v>
      </c>
      <c r="C12" s="285" t="s">
        <v>73</v>
      </c>
      <c r="D12" s="38">
        <v>381</v>
      </c>
      <c r="E12" s="146" t="str">
        <f>IFERROR(VLOOKUP(D12,'NRCS Practice Descriptions'!$B$2:$C$174,2,FALSE),"")</f>
        <v>An application establishing a combination of trees or shrubs and compatible forages on the same acreage.</v>
      </c>
      <c r="G12" s="155">
        <v>2</v>
      </c>
      <c r="H12" s="154">
        <v>3</v>
      </c>
      <c r="I12" s="154">
        <v>3</v>
      </c>
      <c r="J12" s="154">
        <v>2</v>
      </c>
      <c r="K12" s="155">
        <v>3</v>
      </c>
      <c r="L12" s="155">
        <v>2</v>
      </c>
      <c r="M12" s="155">
        <v>2</v>
      </c>
      <c r="N12" s="155">
        <v>3</v>
      </c>
      <c r="O12" s="132">
        <f t="shared" si="0"/>
        <v>20</v>
      </c>
      <c r="T12" s="238">
        <f>SUMIF('Practices-Implemented'!D$6:D$75,'Simplified Buckets All Ranked'!D12,'Practices-Implemented'!L$6:L$75)</f>
        <v>0</v>
      </c>
      <c r="V12" s="238" t="str">
        <f>IFERROR(AVERAGEIF('2021VTEQIPCostList'!A$2:A$1463,'Simplified Buckets All Ranked'!D12,'2021VTEQIPCostList'!F$2:F$1463),"")</f>
        <v/>
      </c>
      <c r="Z12" s="38"/>
      <c r="AA12" s="38"/>
      <c r="AB12" s="131">
        <f t="shared" si="1"/>
        <v>0</v>
      </c>
      <c r="AC12" s="38"/>
      <c r="AD12" s="129">
        <f t="shared" si="2"/>
        <v>20</v>
      </c>
      <c r="AE12" s="38"/>
      <c r="AF12" s="61">
        <f t="shared" si="3"/>
        <v>5</v>
      </c>
      <c r="AG12" s="38">
        <f>IFERROR(VLOOKUP($D12,'NRCS Physical Effects'!$D$3:$BF$173,AG$3,FALSE),"")</f>
        <v>2</v>
      </c>
      <c r="AH12" s="38">
        <f>IFERROR(VLOOKUP($D12,'NRCS Physical Effects'!$D$3:$BF$173,AH$3,FALSE),"")</f>
        <v>3</v>
      </c>
      <c r="AI12" s="38">
        <f>IFERROR(VLOOKUP($D12,'NRCS Physical Effects'!$D$3:$BF$173,AI$3,FALSE),"")</f>
        <v>2</v>
      </c>
      <c r="AJ12" s="38">
        <f>IFERROR(VLOOKUP($D12,'NRCS Physical Effects'!$D$3:$BF$173,AJ$3,FALSE),"")</f>
        <v>3</v>
      </c>
      <c r="AK12" s="38">
        <f>IFERROR(VLOOKUP($D12,'NRCS Physical Effects'!$D$3:$BF$173,AK$3,FALSE),"")</f>
        <v>3</v>
      </c>
      <c r="AL12" s="38">
        <f>IFERROR(VLOOKUP($D12,'NRCS Physical Effects'!$D$3:$BF$173,AL$3,FALSE),"")</f>
        <v>2</v>
      </c>
      <c r="AM12" s="38">
        <f>IFERROR(VLOOKUP($D12,'NRCS Physical Effects'!$D$3:$BF$173,AM$3,FALSE),"")</f>
        <v>2</v>
      </c>
      <c r="AN12" s="38">
        <f>IFERROR(VLOOKUP($D12,'NRCS Physical Effects'!$D$3:$BF$173,AN$3,FALSE),"")</f>
        <v>3</v>
      </c>
      <c r="AO12" s="87">
        <f>IFERROR(VLOOKUP($D12,'NRCS Physical Effects'!$D$3:$BF$173,AO$3,FALSE),"")</f>
        <v>72</v>
      </c>
      <c r="AP12" s="38">
        <f>IFERROR(VLOOKUP($D12,'NRCS Physical Effects'!$D$3:$BF$173,AP$3,FALSE),"")</f>
        <v>22</v>
      </c>
      <c r="AQ12" s="38">
        <f>IFERROR(VLOOKUP($D12,'NRCS Physical Effects'!$D$3:$BF$173,AQ$3,FALSE),"")</f>
        <v>29</v>
      </c>
      <c r="AR12" s="38">
        <f>IFERROR(VLOOKUP($D12,'NRCS Physical Effects'!$D$3:$BF$173,AR$3,FALSE),"")</f>
        <v>3</v>
      </c>
      <c r="AS12" s="38">
        <f>IFERROR(VLOOKUP($D12,'NRCS Physical Effects'!$D$3:$BF$173,AS$3,FALSE),"")</f>
        <v>5</v>
      </c>
      <c r="AT12" s="38">
        <f>IFERROR(VLOOKUP($D12,'NRCS Physical Effects'!$D$3:$BF$173,AT$3,FALSE),"")</f>
        <v>12</v>
      </c>
      <c r="AU12" s="38">
        <f>IFERROR(VLOOKUP($D12,'NRCS Physical Effects'!$D$3:$BF$173,AU$3,FALSE),"")</f>
        <v>1</v>
      </c>
    </row>
    <row r="13" spans="1:47" x14ac:dyDescent="0.2">
      <c r="A13" s="281" t="s">
        <v>509</v>
      </c>
      <c r="B13" s="275" t="s">
        <v>512</v>
      </c>
      <c r="C13" s="52" t="s">
        <v>57</v>
      </c>
      <c r="D13" s="38">
        <v>329</v>
      </c>
      <c r="E13" s="146" t="str">
        <f>IFERROR(VLOOKUP(D13,'NRCS Practice Descriptions'!$B$2:$C$174,2,FALSE),"")</f>
        <v>Managing the amount, orientation and distribution of crop and other plant residue on the soil surface year round, limiting soil-disturbing activities to those necessary to place nutrients, condition residue and plant crops.</v>
      </c>
      <c r="G13" s="155">
        <v>4</v>
      </c>
      <c r="H13" s="154">
        <v>2</v>
      </c>
      <c r="I13" s="154">
        <v>4</v>
      </c>
      <c r="J13" s="154">
        <v>3</v>
      </c>
      <c r="K13" s="155">
        <v>2</v>
      </c>
      <c r="L13" s="155">
        <v>2</v>
      </c>
      <c r="M13" s="155">
        <v>1</v>
      </c>
      <c r="N13" s="155">
        <v>0</v>
      </c>
      <c r="O13" s="132">
        <f t="shared" si="0"/>
        <v>18</v>
      </c>
      <c r="P13" s="38"/>
      <c r="Q13" s="38"/>
      <c r="R13" s="38"/>
      <c r="S13" s="38"/>
      <c r="T13" s="238">
        <f>SUMIF('Practices-Implemented'!D$6:D$75,'Simplified Buckets All Ranked'!D13,'Practices-Implemented'!L$6:L$75)</f>
        <v>5856</v>
      </c>
      <c r="U13" s="38"/>
      <c r="V13" s="238">
        <f>IFERROR(AVERAGEIF('2021VTEQIPCostList'!A$2:A$1463,'Simplified Buckets All Ranked'!D13,'2021VTEQIPCostList'!F$2:F$1463),"")</f>
        <v>1379.6975</v>
      </c>
      <c r="W13" s="38"/>
      <c r="X13" s="38"/>
      <c r="Y13" s="38"/>
      <c r="Z13" s="38"/>
      <c r="AA13" s="38"/>
      <c r="AB13" s="131">
        <f t="shared" si="1"/>
        <v>0</v>
      </c>
      <c r="AC13" s="38"/>
      <c r="AD13" s="129">
        <f t="shared" si="2"/>
        <v>18</v>
      </c>
      <c r="AE13" s="38"/>
      <c r="AF13" s="61">
        <f t="shared" si="3"/>
        <v>6</v>
      </c>
      <c r="AG13" s="38">
        <f>IFERROR(VLOOKUP($D13,'NRCS Physical Effects'!$D$3:$BF$173,AG$3,FALSE),"")</f>
        <v>4</v>
      </c>
      <c r="AH13" s="38">
        <f>IFERROR(VLOOKUP($D13,'NRCS Physical Effects'!$D$3:$BF$173,AH$3,FALSE),"")</f>
        <v>2</v>
      </c>
      <c r="AI13" s="38">
        <f>IFERROR(VLOOKUP($D13,'NRCS Physical Effects'!$D$3:$BF$173,AI$3,FALSE),"")</f>
        <v>3</v>
      </c>
      <c r="AJ13" s="38">
        <f>IFERROR(VLOOKUP($D13,'NRCS Physical Effects'!$D$3:$BF$173,AJ$3,FALSE),"")</f>
        <v>4</v>
      </c>
      <c r="AK13" s="38">
        <f>IFERROR(VLOOKUP($D13,'NRCS Physical Effects'!$D$3:$BF$173,AK$3,FALSE),"")</f>
        <v>2</v>
      </c>
      <c r="AL13" s="38">
        <f>IFERROR(VLOOKUP($D13,'NRCS Physical Effects'!$D$3:$BF$173,AL$3,FALSE),"")</f>
        <v>2</v>
      </c>
      <c r="AM13" s="38">
        <f>IFERROR(VLOOKUP($D13,'NRCS Physical Effects'!$D$3:$BF$173,AM$3,FALSE),"")</f>
        <v>1</v>
      </c>
      <c r="AN13" s="38">
        <f>IFERROR(VLOOKUP($D13,'NRCS Physical Effects'!$D$3:$BF$173,AN$3,FALSE),"")</f>
        <v>0</v>
      </c>
      <c r="AO13" s="87">
        <f>IFERROR(VLOOKUP($D13,'NRCS Physical Effects'!$D$3:$BF$173,AO$3,FALSE),"")</f>
        <v>56</v>
      </c>
      <c r="AP13" s="38">
        <f>IFERROR(VLOOKUP($D13,'NRCS Physical Effects'!$D$3:$BF$173,AP$3,FALSE),"")</f>
        <v>20</v>
      </c>
      <c r="AQ13" s="38">
        <f>IFERROR(VLOOKUP($D13,'NRCS Physical Effects'!$D$3:$BF$173,AQ$3,FALSE),"")</f>
        <v>16</v>
      </c>
      <c r="AR13" s="38">
        <f>IFERROR(VLOOKUP($D13,'NRCS Physical Effects'!$D$3:$BF$173,AR$3,FALSE),"")</f>
        <v>13</v>
      </c>
      <c r="AS13" s="38">
        <f>IFERROR(VLOOKUP($D13,'NRCS Physical Effects'!$D$3:$BF$173,AS$3,FALSE),"")</f>
        <v>2</v>
      </c>
      <c r="AT13" s="38">
        <f>IFERROR(VLOOKUP($D13,'NRCS Physical Effects'!$D$3:$BF$173,AT$3,FALSE),"")</f>
        <v>1</v>
      </c>
      <c r="AU13" s="38">
        <f>IFERROR(VLOOKUP($D13,'NRCS Physical Effects'!$D$3:$BF$173,AU$3,FALSE),"")</f>
        <v>4</v>
      </c>
    </row>
    <row r="14" spans="1:47" ht="16" x14ac:dyDescent="0.2">
      <c r="A14" s="268" t="s">
        <v>513</v>
      </c>
      <c r="B14" s="277" t="s">
        <v>178</v>
      </c>
      <c r="C14" s="283" t="s">
        <v>75</v>
      </c>
      <c r="D14" s="38">
        <v>393</v>
      </c>
      <c r="E14" s="146" t="str">
        <f>IFERROR(VLOOKUP(D14,'NRCS Practice Descriptions'!$B$2:$C$174,2,FALSE),"")</f>
        <v>A strip or area of herbaceous vegetation that removes contaminants from overland flow.</v>
      </c>
      <c r="F14" s="42" t="s">
        <v>203</v>
      </c>
      <c r="G14" s="155">
        <v>1</v>
      </c>
      <c r="H14" s="154">
        <v>4</v>
      </c>
      <c r="I14" s="154">
        <v>1</v>
      </c>
      <c r="J14" s="154">
        <v>1</v>
      </c>
      <c r="K14" s="155">
        <v>5</v>
      </c>
      <c r="L14" s="155">
        <v>1</v>
      </c>
      <c r="M14" s="155">
        <v>1</v>
      </c>
      <c r="N14" s="155">
        <v>4</v>
      </c>
      <c r="O14" s="132">
        <f t="shared" si="0"/>
        <v>18</v>
      </c>
      <c r="T14" s="238">
        <f>SUMIF('Practices-Implemented'!D$6:D$75,'Simplified Buckets All Ranked'!D14,'Practices-Implemented'!L$6:L$75)</f>
        <v>0</v>
      </c>
      <c r="V14" s="238">
        <f>IFERROR(AVERAGEIF('2021VTEQIPCostList'!A$2:A$1463,'Simplified Buckets All Ranked'!D14,'2021VTEQIPCostList'!F$2:F$1463),"")</f>
        <v>314.89</v>
      </c>
      <c r="Z14" s="38"/>
      <c r="AA14" s="38"/>
      <c r="AB14" s="131">
        <f t="shared" si="1"/>
        <v>0</v>
      </c>
      <c r="AC14" s="38"/>
      <c r="AD14" s="129">
        <f t="shared" si="2"/>
        <v>18</v>
      </c>
      <c r="AE14" s="38"/>
      <c r="AF14" s="61">
        <f t="shared" si="3"/>
        <v>5</v>
      </c>
      <c r="AG14" s="38">
        <f>IFERROR(VLOOKUP($D14,'NRCS Physical Effects'!$D$3:$BF$173,AG$3,FALSE),"")</f>
        <v>1</v>
      </c>
      <c r="AH14" s="38">
        <f>IFERROR(VLOOKUP($D14,'NRCS Physical Effects'!$D$3:$BF$173,AH$3,FALSE),"")</f>
        <v>4</v>
      </c>
      <c r="AI14" s="38">
        <f>IFERROR(VLOOKUP($D14,'NRCS Physical Effects'!$D$3:$BF$173,AI$3,FALSE),"")</f>
        <v>1</v>
      </c>
      <c r="AJ14" s="38">
        <f>IFERROR(VLOOKUP($D14,'NRCS Physical Effects'!$D$3:$BF$173,AJ$3,FALSE),"")</f>
        <v>1</v>
      </c>
      <c r="AK14" s="38">
        <f>IFERROR(VLOOKUP($D14,'NRCS Physical Effects'!$D$3:$BF$173,AK$3,FALSE),"")</f>
        <v>5</v>
      </c>
      <c r="AL14" s="38">
        <f>IFERROR(VLOOKUP($D14,'NRCS Physical Effects'!$D$3:$BF$173,AL$3,FALSE),"")</f>
        <v>1</v>
      </c>
      <c r="AM14" s="38">
        <f>IFERROR(VLOOKUP($D14,'NRCS Physical Effects'!$D$3:$BF$173,AM$3,FALSE),"")</f>
        <v>1</v>
      </c>
      <c r="AN14" s="38">
        <f>IFERROR(VLOOKUP($D14,'NRCS Physical Effects'!$D$3:$BF$173,AN$3,FALSE),"")</f>
        <v>4</v>
      </c>
      <c r="AO14" s="87">
        <f>IFERROR(VLOOKUP($D14,'NRCS Physical Effects'!$D$3:$BF$173,AO$3,FALSE),"")</f>
        <v>57</v>
      </c>
      <c r="AP14" s="38">
        <f>IFERROR(VLOOKUP($D14,'NRCS Physical Effects'!$D$3:$BF$173,AP$3,FALSE),"")</f>
        <v>18</v>
      </c>
      <c r="AQ14" s="38">
        <f>IFERROR(VLOOKUP($D14,'NRCS Physical Effects'!$D$3:$BF$173,AQ$3,FALSE),"")</f>
        <v>27</v>
      </c>
      <c r="AR14" s="38">
        <f>IFERROR(VLOOKUP($D14,'NRCS Physical Effects'!$D$3:$BF$173,AR$3,FALSE),"")</f>
        <v>2</v>
      </c>
      <c r="AS14" s="38">
        <f>IFERROR(VLOOKUP($D14,'NRCS Physical Effects'!$D$3:$BF$173,AS$3,FALSE),"")</f>
        <v>4</v>
      </c>
      <c r="AT14" s="38">
        <f>IFERROR(VLOOKUP($D14,'NRCS Physical Effects'!$D$3:$BF$173,AT$3,FALSE),"")</f>
        <v>5</v>
      </c>
      <c r="AU14" s="38">
        <f>IFERROR(VLOOKUP($D14,'NRCS Physical Effects'!$D$3:$BF$173,AU$3,FALSE),"")</f>
        <v>1</v>
      </c>
    </row>
    <row r="15" spans="1:47" ht="16" x14ac:dyDescent="0.2">
      <c r="A15" s="281" t="s">
        <v>509</v>
      </c>
      <c r="B15" s="273" t="s">
        <v>511</v>
      </c>
      <c r="C15" s="149" t="s">
        <v>200</v>
      </c>
      <c r="D15" s="38">
        <v>512</v>
      </c>
      <c r="E15" s="146" t="str">
        <f>IFERROR(VLOOKUP(D15,'NRCS Practice Descriptions'!$B$2:$C$174,2,FALSE),"")</f>
        <v>Establishing adapted and/or compatible species, varieties, or cultivars of herbaceous species suitable for pasture, hay, or biomass production.</v>
      </c>
      <c r="G15" s="155">
        <v>4</v>
      </c>
      <c r="H15" s="154">
        <v>1</v>
      </c>
      <c r="I15" s="154">
        <v>3</v>
      </c>
      <c r="J15" s="154">
        <v>3</v>
      </c>
      <c r="K15" s="155">
        <v>1</v>
      </c>
      <c r="L15" s="155">
        <v>1</v>
      </c>
      <c r="M15" s="155">
        <v>4</v>
      </c>
      <c r="N15" s="155">
        <v>0</v>
      </c>
      <c r="O15" s="132">
        <f t="shared" si="0"/>
        <v>17</v>
      </c>
      <c r="P15" s="38"/>
      <c r="Q15" s="38"/>
      <c r="R15" s="38"/>
      <c r="S15" s="38"/>
      <c r="T15" s="238">
        <f>SUMIF('Practices-Implemented'!D$6:D$75,'Simplified Buckets All Ranked'!D15,'Practices-Implemented'!L$6:L$75)</f>
        <v>1373</v>
      </c>
      <c r="U15" s="38"/>
      <c r="V15" s="238">
        <f>IFERROR(AVERAGEIF('2021VTEQIPCostList'!A$2:A$1463,'Simplified Buckets All Ranked'!D15,'2021VTEQIPCostList'!F$2:F$1463),"")</f>
        <v>338.99966666666671</v>
      </c>
      <c r="W15" s="38"/>
      <c r="X15" s="38"/>
      <c r="Y15" s="38"/>
      <c r="Z15" s="38"/>
      <c r="AA15" s="38"/>
      <c r="AB15" s="131">
        <f t="shared" si="1"/>
        <v>0</v>
      </c>
      <c r="AC15" s="38"/>
      <c r="AD15" s="129">
        <f t="shared" si="2"/>
        <v>17</v>
      </c>
      <c r="AE15" s="38"/>
      <c r="AF15" s="61">
        <f t="shared" si="3"/>
        <v>5</v>
      </c>
      <c r="AG15" s="38">
        <f>IFERROR(VLOOKUP($D15,'NRCS Physical Effects'!$D$3:$BF$173,AG$3,FALSE),"")</f>
        <v>4</v>
      </c>
      <c r="AH15" s="38">
        <f>IFERROR(VLOOKUP($D15,'NRCS Physical Effects'!$D$3:$BF$173,AH$3,FALSE),"")</f>
        <v>1</v>
      </c>
      <c r="AI15" s="38">
        <f>IFERROR(VLOOKUP($D15,'NRCS Physical Effects'!$D$3:$BF$173,AI$3,FALSE),"")</f>
        <v>3</v>
      </c>
      <c r="AJ15" s="38">
        <f>IFERROR(VLOOKUP($D15,'NRCS Physical Effects'!$D$3:$BF$173,AJ$3,FALSE),"")</f>
        <v>3</v>
      </c>
      <c r="AK15" s="38">
        <f>IFERROR(VLOOKUP($D15,'NRCS Physical Effects'!$D$3:$BF$173,AK$3,FALSE),"")</f>
        <v>1</v>
      </c>
      <c r="AL15" s="38">
        <f>IFERROR(VLOOKUP($D15,'NRCS Physical Effects'!$D$3:$BF$173,AL$3,FALSE),"")</f>
        <v>1</v>
      </c>
      <c r="AM15" s="38">
        <f>IFERROR(VLOOKUP($D15,'NRCS Physical Effects'!$D$3:$BF$173,AM$3,FALSE),"")</f>
        <v>4</v>
      </c>
      <c r="AN15" s="38">
        <f>IFERROR(VLOOKUP($D15,'NRCS Physical Effects'!$D$3:$BF$173,AN$3,FALSE),"")</f>
        <v>0</v>
      </c>
      <c r="AO15" s="87">
        <f>IFERROR(VLOOKUP($D15,'NRCS Physical Effects'!$D$3:$BF$173,AO$3,FALSE),"")</f>
        <v>39</v>
      </c>
      <c r="AP15" s="38">
        <f>IFERROR(VLOOKUP($D15,'NRCS Physical Effects'!$D$3:$BF$173,AP$3,FALSE),"")</f>
        <v>11</v>
      </c>
      <c r="AQ15" s="38">
        <f>IFERROR(VLOOKUP($D15,'NRCS Physical Effects'!$D$3:$BF$173,AQ$3,FALSE),"")</f>
        <v>12</v>
      </c>
      <c r="AR15" s="38">
        <f>IFERROR(VLOOKUP($D15,'NRCS Physical Effects'!$D$3:$BF$173,AR$3,FALSE),"")</f>
        <v>5</v>
      </c>
      <c r="AS15" s="38">
        <f>IFERROR(VLOOKUP($D15,'NRCS Physical Effects'!$D$3:$BF$173,AS$3,FALSE),"")</f>
        <v>2</v>
      </c>
      <c r="AT15" s="38">
        <f>IFERROR(VLOOKUP($D15,'NRCS Physical Effects'!$D$3:$BF$173,AT$3,FALSE),"")</f>
        <v>9</v>
      </c>
      <c r="AU15" s="38">
        <f>IFERROR(VLOOKUP($D15,'NRCS Physical Effects'!$D$3:$BF$173,AU$3,FALSE),"")</f>
        <v>0</v>
      </c>
    </row>
    <row r="16" spans="1:47" ht="16" x14ac:dyDescent="0.2">
      <c r="A16" s="281" t="s">
        <v>509</v>
      </c>
      <c r="B16" s="273" t="s">
        <v>511</v>
      </c>
      <c r="C16" s="283" t="s">
        <v>78</v>
      </c>
      <c r="D16" s="38">
        <v>412</v>
      </c>
      <c r="E16" s="146" t="str">
        <f>IFERROR(VLOOKUP(D16,'NRCS Practice Descriptions'!$B$2:$C$174,2,FALSE),"")</f>
        <v>A shaped or graded channel that is established with suitable vegetation to carry surface water at a non-erosive velocity to a stable outlet.</v>
      </c>
      <c r="G16" s="155">
        <v>1</v>
      </c>
      <c r="H16" s="154">
        <v>3</v>
      </c>
      <c r="I16" s="154">
        <v>2</v>
      </c>
      <c r="J16" s="154">
        <v>3</v>
      </c>
      <c r="K16" s="155">
        <v>2</v>
      </c>
      <c r="L16" s="155">
        <v>3</v>
      </c>
      <c r="M16" s="155">
        <v>1</v>
      </c>
      <c r="N16" s="155">
        <v>1</v>
      </c>
      <c r="O16" s="132">
        <f t="shared" si="0"/>
        <v>16</v>
      </c>
      <c r="P16" s="38"/>
      <c r="Q16" s="38"/>
      <c r="R16" s="38"/>
      <c r="S16" s="38"/>
      <c r="T16" s="238">
        <f>SUMIF('Practices-Implemented'!D$6:D$75,'Simplified Buckets All Ranked'!D16,'Practices-Implemented'!L$6:L$75)</f>
        <v>0</v>
      </c>
      <c r="U16" s="38"/>
      <c r="V16" s="238">
        <f>IFERROR(AVERAGEIF('2021VTEQIPCostList'!A$2:A$1463,'Simplified Buckets All Ranked'!D16,'2021VTEQIPCostList'!F$2:F$1463),"")</f>
        <v>0.22999999999999998</v>
      </c>
      <c r="W16" s="38"/>
      <c r="X16" s="38"/>
      <c r="Y16" s="38"/>
      <c r="Z16" s="38"/>
      <c r="AA16" s="38"/>
      <c r="AB16" s="131">
        <f t="shared" si="1"/>
        <v>0</v>
      </c>
      <c r="AC16" s="38"/>
      <c r="AD16" s="129">
        <f t="shared" si="2"/>
        <v>16</v>
      </c>
      <c r="AE16" s="38"/>
      <c r="AF16" s="61">
        <f t="shared" si="3"/>
        <v>4</v>
      </c>
      <c r="AG16" s="38">
        <f>IFERROR(VLOOKUP($D16,'NRCS Physical Effects'!$D$3:$BF$173,AG$3,FALSE),"")</f>
        <v>1</v>
      </c>
      <c r="AH16" s="38">
        <f>IFERROR(VLOOKUP($D16,'NRCS Physical Effects'!$D$3:$BF$173,AH$3,FALSE),"")</f>
        <v>3</v>
      </c>
      <c r="AI16" s="38">
        <f>IFERROR(VLOOKUP($D16,'NRCS Physical Effects'!$D$3:$BF$173,AI$3,FALSE),"")</f>
        <v>3</v>
      </c>
      <c r="AJ16" s="38">
        <f>IFERROR(VLOOKUP($D16,'NRCS Physical Effects'!$D$3:$BF$173,AJ$3,FALSE),"")</f>
        <v>2</v>
      </c>
      <c r="AK16" s="38">
        <f>IFERROR(VLOOKUP($D16,'NRCS Physical Effects'!$D$3:$BF$173,AK$3,FALSE),"")</f>
        <v>2</v>
      </c>
      <c r="AL16" s="38">
        <f>IFERROR(VLOOKUP($D16,'NRCS Physical Effects'!$D$3:$BF$173,AL$3,FALSE),"")</f>
        <v>3</v>
      </c>
      <c r="AM16" s="38">
        <f>IFERROR(VLOOKUP($D16,'NRCS Physical Effects'!$D$3:$BF$173,AM$3,FALSE),"")</f>
        <v>1</v>
      </c>
      <c r="AN16" s="38">
        <f>IFERROR(VLOOKUP($D16,'NRCS Physical Effects'!$D$3:$BF$173,AN$3,FALSE),"")</f>
        <v>1</v>
      </c>
      <c r="AO16" s="87">
        <f>IFERROR(VLOOKUP($D16,'NRCS Physical Effects'!$D$3:$BF$173,AO$3,FALSE),"")</f>
        <v>51</v>
      </c>
      <c r="AP16" s="38">
        <f>IFERROR(VLOOKUP($D16,'NRCS Physical Effects'!$D$3:$BF$173,AP$3,FALSE),"")</f>
        <v>17</v>
      </c>
      <c r="AQ16" s="38">
        <f>IFERROR(VLOOKUP($D16,'NRCS Physical Effects'!$D$3:$BF$173,AQ$3,FALSE),"")</f>
        <v>16</v>
      </c>
      <c r="AR16" s="38">
        <f>IFERROR(VLOOKUP($D16,'NRCS Physical Effects'!$D$3:$BF$173,AR$3,FALSE),"")</f>
        <v>1</v>
      </c>
      <c r="AS16" s="38">
        <f>IFERROR(VLOOKUP($D16,'NRCS Physical Effects'!$D$3:$BF$173,AS$3,FALSE),"")</f>
        <v>13</v>
      </c>
      <c r="AT16" s="38">
        <f>IFERROR(VLOOKUP($D16,'NRCS Physical Effects'!$D$3:$BF$173,AT$3,FALSE),"")</f>
        <v>3</v>
      </c>
      <c r="AU16" s="38">
        <f>IFERROR(VLOOKUP($D16,'NRCS Physical Effects'!$D$3:$BF$173,AU$3,FALSE),"")</f>
        <v>1</v>
      </c>
    </row>
    <row r="17" spans="1:47" x14ac:dyDescent="0.2">
      <c r="A17" s="281" t="s">
        <v>509</v>
      </c>
      <c r="B17" s="273" t="s">
        <v>511</v>
      </c>
      <c r="C17" s="52" t="s">
        <v>69</v>
      </c>
      <c r="D17" s="38">
        <v>340</v>
      </c>
      <c r="E17" s="146" t="str">
        <f>IFERROR(VLOOKUP(D17,'NRCS Practice Descriptions'!$B$2:$C$174,2,FALSE),"")</f>
        <v>Crops including grasses, legumes, and forbs for seasonal cover and other conservation purposes.</v>
      </c>
      <c r="F17" s="58" t="s">
        <v>25</v>
      </c>
      <c r="G17" s="155">
        <v>4</v>
      </c>
      <c r="H17" s="154">
        <v>2</v>
      </c>
      <c r="I17" s="154">
        <v>2</v>
      </c>
      <c r="J17" s="154">
        <v>2</v>
      </c>
      <c r="K17" s="155">
        <v>2</v>
      </c>
      <c r="L17" s="155">
        <v>2</v>
      </c>
      <c r="M17" s="155">
        <v>1</v>
      </c>
      <c r="N17" s="155">
        <v>0</v>
      </c>
      <c r="O17" s="132">
        <f t="shared" si="0"/>
        <v>15</v>
      </c>
      <c r="P17" s="38"/>
      <c r="Q17" s="38"/>
      <c r="R17" s="38"/>
      <c r="S17" s="38"/>
      <c r="T17" s="238">
        <f>SUMIF('Practices-Implemented'!D$6:D$75,'Simplified Buckets All Ranked'!D17,'Practices-Implemented'!L$6:L$75)</f>
        <v>38434</v>
      </c>
      <c r="U17" s="38"/>
      <c r="V17" s="238">
        <f>IFERROR(AVERAGEIF('2021VTEQIPCostList'!A$2:A$1463,'Simplified Buckets All Ranked'!D17,'2021VTEQIPCostList'!F$2:F$1463),"")</f>
        <v>75.69583333333334</v>
      </c>
      <c r="W17" s="38"/>
      <c r="X17" s="38"/>
      <c r="Y17" s="38"/>
      <c r="Z17" s="38"/>
      <c r="AA17" s="38"/>
      <c r="AB17" s="131">
        <f t="shared" si="1"/>
        <v>0</v>
      </c>
      <c r="AC17" s="38"/>
      <c r="AD17" s="129">
        <f t="shared" si="2"/>
        <v>15</v>
      </c>
      <c r="AE17" s="38"/>
      <c r="AF17" s="61">
        <f t="shared" si="3"/>
        <v>6</v>
      </c>
      <c r="AG17" s="38">
        <f>IFERROR(VLOOKUP($D17,'NRCS Physical Effects'!$D$3:$BF$173,AG$3,FALSE),"")</f>
        <v>4</v>
      </c>
      <c r="AH17" s="38">
        <f>IFERROR(VLOOKUP($D17,'NRCS Physical Effects'!$D$3:$BF$173,AH$3,FALSE),"")</f>
        <v>2</v>
      </c>
      <c r="AI17" s="38">
        <f>IFERROR(VLOOKUP($D17,'NRCS Physical Effects'!$D$3:$BF$173,AI$3,FALSE),"")</f>
        <v>2</v>
      </c>
      <c r="AJ17" s="38">
        <f>IFERROR(VLOOKUP($D17,'NRCS Physical Effects'!$D$3:$BF$173,AJ$3,FALSE),"")</f>
        <v>2</v>
      </c>
      <c r="AK17" s="38">
        <f>IFERROR(VLOOKUP($D17,'NRCS Physical Effects'!$D$3:$BF$173,AK$3,FALSE),"")</f>
        <v>2</v>
      </c>
      <c r="AL17" s="38">
        <f>IFERROR(VLOOKUP($D17,'NRCS Physical Effects'!$D$3:$BF$173,AL$3,FALSE),"")</f>
        <v>2</v>
      </c>
      <c r="AM17" s="38">
        <f>IFERROR(VLOOKUP($D17,'NRCS Physical Effects'!$D$3:$BF$173,AM$3,FALSE),"")</f>
        <v>1</v>
      </c>
      <c r="AN17" s="38">
        <f>IFERROR(VLOOKUP($D17,'NRCS Physical Effects'!$D$3:$BF$173,AN$3,FALSE),"")</f>
        <v>0</v>
      </c>
      <c r="AO17" s="87">
        <f>IFERROR(VLOOKUP($D17,'NRCS Physical Effects'!$D$3:$BF$173,AO$3,FALSE),"")</f>
        <v>61</v>
      </c>
      <c r="AP17" s="38">
        <f>IFERROR(VLOOKUP($D17,'NRCS Physical Effects'!$D$3:$BF$173,AP$3,FALSE),"")</f>
        <v>19</v>
      </c>
      <c r="AQ17" s="38">
        <f>IFERROR(VLOOKUP($D17,'NRCS Physical Effects'!$D$3:$BF$173,AQ$3,FALSE),"")</f>
        <v>19</v>
      </c>
      <c r="AR17" s="38">
        <f>IFERROR(VLOOKUP($D17,'NRCS Physical Effects'!$D$3:$BF$173,AR$3,FALSE),"")</f>
        <v>8</v>
      </c>
      <c r="AS17" s="38">
        <f>IFERROR(VLOOKUP($D17,'NRCS Physical Effects'!$D$3:$BF$173,AS$3,FALSE),"")</f>
        <v>11</v>
      </c>
      <c r="AT17" s="38">
        <f>IFERROR(VLOOKUP($D17,'NRCS Physical Effects'!$D$3:$BF$173,AT$3,FALSE),"")</f>
        <v>3</v>
      </c>
      <c r="AU17" s="38">
        <f>IFERROR(VLOOKUP($D17,'NRCS Physical Effects'!$D$3:$BF$173,AU$3,FALSE),"")</f>
        <v>1</v>
      </c>
    </row>
    <row r="18" spans="1:47" ht="16" x14ac:dyDescent="0.2">
      <c r="A18" s="268" t="s">
        <v>513</v>
      </c>
      <c r="B18" s="277" t="s">
        <v>178</v>
      </c>
      <c r="C18" s="283" t="s">
        <v>77</v>
      </c>
      <c r="D18" s="38">
        <v>386</v>
      </c>
      <c r="E18" s="146" t="str">
        <f>IFERROR(VLOOKUP(D18,'NRCS Practice Descriptions'!$B$2:$C$174,2,FALSE),"")</f>
        <v>A stripe of permanent vegetation established at the edge or around the perimeter or a field.</v>
      </c>
      <c r="G18" s="155">
        <v>2</v>
      </c>
      <c r="H18" s="154">
        <v>4</v>
      </c>
      <c r="I18" s="154">
        <v>2</v>
      </c>
      <c r="J18" s="154">
        <v>1</v>
      </c>
      <c r="K18" s="155">
        <v>2</v>
      </c>
      <c r="L18" s="155">
        <v>1</v>
      </c>
      <c r="M18" s="155">
        <v>1</v>
      </c>
      <c r="N18" s="155">
        <v>2</v>
      </c>
      <c r="O18" s="132">
        <f t="shared" si="0"/>
        <v>15</v>
      </c>
      <c r="T18" s="238">
        <f>SUMIF('Practices-Implemented'!D$6:D$75,'Simplified Buckets All Ranked'!D18,'Practices-Implemented'!L$6:L$75)</f>
        <v>0</v>
      </c>
      <c r="V18" s="238">
        <f>IFERROR(AVERAGEIF('2021VTEQIPCostList'!A$2:A$1463,'Simplified Buckets All Ranked'!D18,'2021VTEQIPCostList'!F$2:F$1463),"")</f>
        <v>349.43833333333333</v>
      </c>
      <c r="Z18" s="38"/>
      <c r="AA18" s="38"/>
      <c r="AB18" s="131">
        <f t="shared" si="1"/>
        <v>0</v>
      </c>
      <c r="AC18" s="38"/>
      <c r="AD18" s="129">
        <f t="shared" si="2"/>
        <v>15</v>
      </c>
      <c r="AE18" s="38"/>
      <c r="AF18" s="61">
        <f t="shared" si="3"/>
        <v>6</v>
      </c>
      <c r="AG18" s="38">
        <f>IFERROR(VLOOKUP($D18,'NRCS Physical Effects'!$D$3:$BF$173,AG$3,FALSE),"")</f>
        <v>2</v>
      </c>
      <c r="AH18" s="38">
        <f>IFERROR(VLOOKUP($D18,'NRCS Physical Effects'!$D$3:$BF$173,AH$3,FALSE),"")</f>
        <v>4</v>
      </c>
      <c r="AI18" s="38">
        <f>IFERROR(VLOOKUP($D18,'NRCS Physical Effects'!$D$3:$BF$173,AI$3,FALSE),"")</f>
        <v>1</v>
      </c>
      <c r="AJ18" s="38">
        <f>IFERROR(VLOOKUP($D18,'NRCS Physical Effects'!$D$3:$BF$173,AJ$3,FALSE),"")</f>
        <v>2</v>
      </c>
      <c r="AK18" s="38">
        <f>IFERROR(VLOOKUP($D18,'NRCS Physical Effects'!$D$3:$BF$173,AK$3,FALSE),"")</f>
        <v>2</v>
      </c>
      <c r="AL18" s="38">
        <f>IFERROR(VLOOKUP($D18,'NRCS Physical Effects'!$D$3:$BF$173,AL$3,FALSE),"")</f>
        <v>1</v>
      </c>
      <c r="AM18" s="38">
        <f>IFERROR(VLOOKUP($D18,'NRCS Physical Effects'!$D$3:$BF$173,AM$3,FALSE),"")</f>
        <v>1</v>
      </c>
      <c r="AN18" s="38">
        <f>IFERROR(VLOOKUP($D18,'NRCS Physical Effects'!$D$3:$BF$173,AN$3,FALSE),"")</f>
        <v>2</v>
      </c>
      <c r="AO18" s="87">
        <f>IFERROR(VLOOKUP($D18,'NRCS Physical Effects'!$D$3:$BF$173,AO$3,FALSE),"")</f>
        <v>50</v>
      </c>
      <c r="AP18" s="38">
        <f>IFERROR(VLOOKUP($D18,'NRCS Physical Effects'!$D$3:$BF$173,AP$3,FALSE),"")</f>
        <v>19</v>
      </c>
      <c r="AQ18" s="38">
        <f>IFERROR(VLOOKUP($D18,'NRCS Physical Effects'!$D$3:$BF$173,AQ$3,FALSE),"")</f>
        <v>12</v>
      </c>
      <c r="AR18" s="38">
        <f>IFERROR(VLOOKUP($D18,'NRCS Physical Effects'!$D$3:$BF$173,AR$3,FALSE),"")</f>
        <v>5</v>
      </c>
      <c r="AS18" s="38">
        <f>IFERROR(VLOOKUP($D18,'NRCS Physical Effects'!$D$3:$BF$173,AS$3,FALSE),"")</f>
        <v>10</v>
      </c>
      <c r="AT18" s="38">
        <f>IFERROR(VLOOKUP($D18,'NRCS Physical Effects'!$D$3:$BF$173,AT$3,FALSE),"")</f>
        <v>3</v>
      </c>
      <c r="AU18" s="38">
        <f>IFERROR(VLOOKUP($D18,'NRCS Physical Effects'!$D$3:$BF$173,AU$3,FALSE),"")</f>
        <v>1</v>
      </c>
    </row>
    <row r="19" spans="1:47" x14ac:dyDescent="0.2">
      <c r="A19" s="270" t="s">
        <v>44</v>
      </c>
      <c r="B19" s="274" t="s">
        <v>510</v>
      </c>
      <c r="C19" s="52" t="s">
        <v>193</v>
      </c>
      <c r="D19" s="38">
        <v>528</v>
      </c>
      <c r="E19" s="146" t="str">
        <f>IFERROR(VLOOKUP(D19,'NRCS Practice Descriptions'!$B$2:$C$174,2,FALSE),"")</f>
        <v>Managing the harvest of vegetation with grazing and/or browsing animals.</v>
      </c>
      <c r="F19" s="42" t="s">
        <v>203</v>
      </c>
      <c r="G19" s="155">
        <v>2</v>
      </c>
      <c r="H19" s="154">
        <v>4</v>
      </c>
      <c r="I19" s="154">
        <v>2</v>
      </c>
      <c r="J19" s="154">
        <v>2</v>
      </c>
      <c r="K19" s="155">
        <v>1</v>
      </c>
      <c r="L19" s="155">
        <v>1</v>
      </c>
      <c r="M19" s="155">
        <v>2</v>
      </c>
      <c r="N19" s="155">
        <v>0</v>
      </c>
      <c r="O19" s="132">
        <f t="shared" si="0"/>
        <v>14</v>
      </c>
      <c r="P19" s="38"/>
      <c r="Q19" s="38"/>
      <c r="R19" s="38"/>
      <c r="S19" s="38"/>
      <c r="T19" s="238">
        <f>SUMIF('Practices-Implemented'!D$6:D$75,'Simplified Buckets All Ranked'!D19,'Practices-Implemented'!L$6:L$75)</f>
        <v>1396</v>
      </c>
      <c r="U19" s="38"/>
      <c r="V19" s="238">
        <f>IFERROR(AVERAGEIF('2021VTEQIPCostList'!A$2:A$1463,'Simplified Buckets All Ranked'!D19,'2021VTEQIPCostList'!F$2:F$1463),"")</f>
        <v>45.353999999999999</v>
      </c>
      <c r="W19" s="38"/>
      <c r="X19" s="38"/>
      <c r="Y19" s="38"/>
      <c r="Z19" s="38"/>
      <c r="AA19" s="38"/>
      <c r="AB19" s="131">
        <f t="shared" si="1"/>
        <v>0</v>
      </c>
      <c r="AC19" s="38"/>
      <c r="AD19" s="129">
        <f t="shared" si="2"/>
        <v>14</v>
      </c>
      <c r="AE19" s="38"/>
      <c r="AF19" s="61">
        <f t="shared" si="3"/>
        <v>6</v>
      </c>
      <c r="AG19" s="38">
        <f>IFERROR(VLOOKUP($D19,'NRCS Physical Effects'!$D$3:$BF$173,AG$3,FALSE),"")</f>
        <v>2</v>
      </c>
      <c r="AH19" s="38">
        <f>IFERROR(VLOOKUP($D19,'NRCS Physical Effects'!$D$3:$BF$173,AH$3,FALSE),"")</f>
        <v>4</v>
      </c>
      <c r="AI19" s="38">
        <f>IFERROR(VLOOKUP($D19,'NRCS Physical Effects'!$D$3:$BF$173,AI$3,FALSE),"")</f>
        <v>2</v>
      </c>
      <c r="AJ19" s="38">
        <f>IFERROR(VLOOKUP($D19,'NRCS Physical Effects'!$D$3:$BF$173,AJ$3,FALSE),"")</f>
        <v>2</v>
      </c>
      <c r="AK19" s="38">
        <f>IFERROR(VLOOKUP($D19,'NRCS Physical Effects'!$D$3:$BF$173,AK$3,FALSE),"")</f>
        <v>1</v>
      </c>
      <c r="AL19" s="38">
        <f>IFERROR(VLOOKUP($D19,'NRCS Physical Effects'!$D$3:$BF$173,AL$3,FALSE),"")</f>
        <v>1</v>
      </c>
      <c r="AM19" s="38">
        <f>IFERROR(VLOOKUP($D19,'NRCS Physical Effects'!$D$3:$BF$173,AM$3,FALSE),"")</f>
        <v>2</v>
      </c>
      <c r="AN19" s="38">
        <f>IFERROR(VLOOKUP($D19,'NRCS Physical Effects'!$D$3:$BF$173,AN$3,FALSE),"")</f>
        <v>0</v>
      </c>
      <c r="AO19" s="87">
        <f>IFERROR(VLOOKUP($D19,'NRCS Physical Effects'!$D$3:$BF$173,AO$3,FALSE),"")</f>
        <v>72</v>
      </c>
      <c r="AP19" s="38">
        <f>IFERROR(VLOOKUP($D19,'NRCS Physical Effects'!$D$3:$BF$173,AP$3,FALSE),"")</f>
        <v>27</v>
      </c>
      <c r="AQ19" s="38">
        <f>IFERROR(VLOOKUP($D19,'NRCS Physical Effects'!$D$3:$BF$173,AQ$3,FALSE),"")</f>
        <v>18</v>
      </c>
      <c r="AR19" s="38">
        <f>IFERROR(VLOOKUP($D19,'NRCS Physical Effects'!$D$3:$BF$173,AR$3,FALSE),"")</f>
        <v>5</v>
      </c>
      <c r="AS19" s="38">
        <f>IFERROR(VLOOKUP($D19,'NRCS Physical Effects'!$D$3:$BF$173,AS$3,FALSE),"")</f>
        <v>12</v>
      </c>
      <c r="AT19" s="38">
        <f>IFERROR(VLOOKUP($D19,'NRCS Physical Effects'!$D$3:$BF$173,AT$3,FALSE),"")</f>
        <v>9</v>
      </c>
      <c r="AU19" s="38">
        <f>IFERROR(VLOOKUP($D19,'NRCS Physical Effects'!$D$3:$BF$173,AU$3,FALSE),"")</f>
        <v>1</v>
      </c>
    </row>
    <row r="20" spans="1:47" x14ac:dyDescent="0.2">
      <c r="A20" s="270" t="s">
        <v>44</v>
      </c>
      <c r="B20" s="274" t="s">
        <v>510</v>
      </c>
      <c r="C20" s="285" t="s">
        <v>194</v>
      </c>
      <c r="D20" s="38">
        <v>550</v>
      </c>
      <c r="E20" s="146" t="str">
        <f>IFERROR(VLOOKUP(D20,'NRCS Practice Descriptions'!$B$2:$C$174,2,FALSE),"")</f>
        <v>Establishment of adapted perennial or self-sustaining vegetation such as grasses, forbs, legumes, shrubs and trees.</v>
      </c>
      <c r="G20" s="155">
        <v>2</v>
      </c>
      <c r="H20" s="154">
        <v>4</v>
      </c>
      <c r="I20" s="154">
        <v>3</v>
      </c>
      <c r="J20" s="154">
        <v>3</v>
      </c>
      <c r="K20" s="155">
        <v>1</v>
      </c>
      <c r="L20" s="155">
        <v>0</v>
      </c>
      <c r="M20" s="155">
        <v>0</v>
      </c>
      <c r="N20" s="155">
        <v>0</v>
      </c>
      <c r="O20" s="132">
        <f t="shared" si="0"/>
        <v>13</v>
      </c>
      <c r="T20" s="238">
        <f>SUMIF('Practices-Implemented'!D$6:D$75,'Simplified Buckets All Ranked'!D20,'Practices-Implemented'!L$6:L$75)</f>
        <v>0</v>
      </c>
      <c r="V20" s="238" t="str">
        <f>IFERROR(AVERAGEIF('2021VTEQIPCostList'!A$2:A$1463,'Simplified Buckets All Ranked'!D20,'2021VTEQIPCostList'!F$2:F$1463),"")</f>
        <v/>
      </c>
      <c r="Z20" s="38"/>
      <c r="AA20" s="38"/>
      <c r="AB20" s="131">
        <f t="shared" si="1"/>
        <v>0</v>
      </c>
      <c r="AC20" s="38"/>
      <c r="AD20" s="129">
        <f t="shared" si="2"/>
        <v>13</v>
      </c>
      <c r="AE20" s="38"/>
      <c r="AF20" s="61">
        <f t="shared" si="3"/>
        <v>6</v>
      </c>
      <c r="AG20" s="38">
        <f>IFERROR(VLOOKUP($D20,'NRCS Physical Effects'!$D$3:$BF$173,AG$3,FALSE),"")</f>
        <v>2</v>
      </c>
      <c r="AH20" s="38">
        <f>IFERROR(VLOOKUP($D20,'NRCS Physical Effects'!$D$3:$BF$173,AH$3,FALSE),"")</f>
        <v>4</v>
      </c>
      <c r="AI20" s="38">
        <f>IFERROR(VLOOKUP($D20,'NRCS Physical Effects'!$D$3:$BF$173,AI$3,FALSE),"")</f>
        <v>3</v>
      </c>
      <c r="AJ20" s="38">
        <f>IFERROR(VLOOKUP($D20,'NRCS Physical Effects'!$D$3:$BF$173,AJ$3,FALSE),"")</f>
        <v>3</v>
      </c>
      <c r="AK20" s="38">
        <f>IFERROR(VLOOKUP($D20,'NRCS Physical Effects'!$D$3:$BF$173,AK$3,FALSE),"")</f>
        <v>1</v>
      </c>
      <c r="AL20" s="38">
        <f>IFERROR(VLOOKUP($D20,'NRCS Physical Effects'!$D$3:$BF$173,AL$3,FALSE),"")</f>
        <v>0</v>
      </c>
      <c r="AM20" s="38">
        <f>IFERROR(VLOOKUP($D20,'NRCS Physical Effects'!$D$3:$BF$173,AM$3,FALSE),"")</f>
        <v>0</v>
      </c>
      <c r="AN20" s="38">
        <f>IFERROR(VLOOKUP($D20,'NRCS Physical Effects'!$D$3:$BF$173,AN$3,FALSE),"")</f>
        <v>0</v>
      </c>
      <c r="AO20" s="87">
        <f>IFERROR(VLOOKUP($D20,'NRCS Physical Effects'!$D$3:$BF$173,AO$3,FALSE),"")</f>
        <v>73</v>
      </c>
      <c r="AP20" s="38">
        <f>IFERROR(VLOOKUP($D20,'NRCS Physical Effects'!$D$3:$BF$173,AP$3,FALSE),"")</f>
        <v>31</v>
      </c>
      <c r="AQ20" s="38">
        <f>IFERROR(VLOOKUP($D20,'NRCS Physical Effects'!$D$3:$BF$173,AQ$3,FALSE),"")</f>
        <v>19</v>
      </c>
      <c r="AR20" s="38">
        <f>IFERROR(VLOOKUP($D20,'NRCS Physical Effects'!$D$3:$BF$173,AR$3,FALSE),"")</f>
        <v>3</v>
      </c>
      <c r="AS20" s="38">
        <f>IFERROR(VLOOKUP($D20,'NRCS Physical Effects'!$D$3:$BF$173,AS$3,FALSE),"")</f>
        <v>14</v>
      </c>
      <c r="AT20" s="38">
        <f>IFERROR(VLOOKUP($D20,'NRCS Physical Effects'!$D$3:$BF$173,AT$3,FALSE),"")</f>
        <v>5</v>
      </c>
      <c r="AU20" s="38">
        <f>IFERROR(VLOOKUP($D20,'NRCS Physical Effects'!$D$3:$BF$173,AU$3,FALSE),"")</f>
        <v>1</v>
      </c>
    </row>
    <row r="21" spans="1:47" x14ac:dyDescent="0.2">
      <c r="A21" s="268" t="s">
        <v>513</v>
      </c>
      <c r="B21" s="278" t="s">
        <v>516</v>
      </c>
      <c r="C21" s="285" t="s">
        <v>265</v>
      </c>
      <c r="D21" s="38">
        <v>342</v>
      </c>
      <c r="E21" s="146" t="str">
        <f>IFERROR(VLOOKUP(D21,'NRCS Practice Descriptions'!$B$2:$C$174,2,FALSE),"")</f>
        <v>Establishing permanent vegetation on sites that have, or are expected to have, high erosion rates, and on sites that have physical, chemical or biological conditions that prevent the establishment of vegetation with normal practices.</v>
      </c>
      <c r="G21" s="155">
        <v>1</v>
      </c>
      <c r="H21" s="154">
        <v>5</v>
      </c>
      <c r="I21" s="154">
        <v>1</v>
      </c>
      <c r="J21" s="154">
        <v>1</v>
      </c>
      <c r="K21" s="155">
        <v>2</v>
      </c>
      <c r="L21" s="155">
        <v>0</v>
      </c>
      <c r="M21" s="155">
        <v>2</v>
      </c>
      <c r="N21" s="155">
        <v>1</v>
      </c>
      <c r="O21" s="132">
        <f t="shared" si="0"/>
        <v>13</v>
      </c>
      <c r="T21" s="238">
        <f>SUMIF('Practices-Implemented'!D$6:D$75,'Simplified Buckets All Ranked'!D21,'Practices-Implemented'!L$6:L$75)</f>
        <v>0</v>
      </c>
      <c r="V21" s="238">
        <f>IFERROR(AVERAGEIF('2021VTEQIPCostList'!A$2:A$1463,'Simplified Buckets All Ranked'!D21,'2021VTEQIPCostList'!F$2:F$1463),"")</f>
        <v>821.14800000000014</v>
      </c>
      <c r="AB21" s="131">
        <f t="shared" si="1"/>
        <v>0</v>
      </c>
      <c r="AD21" s="129">
        <f t="shared" si="2"/>
        <v>13</v>
      </c>
      <c r="AF21" s="61">
        <f t="shared" si="3"/>
        <v>6</v>
      </c>
      <c r="AG21" s="38">
        <f>IFERROR(VLOOKUP($D21,'NRCS Physical Effects'!$D$3:$BF$173,AG$3,FALSE),"")</f>
        <v>1</v>
      </c>
      <c r="AH21" s="38">
        <f>IFERROR(VLOOKUP($D21,'NRCS Physical Effects'!$D$3:$BF$173,AH$3,FALSE),"")</f>
        <v>5</v>
      </c>
      <c r="AI21" s="38">
        <f>IFERROR(VLOOKUP($D21,'NRCS Physical Effects'!$D$3:$BF$173,AI$3,FALSE),"")</f>
        <v>1</v>
      </c>
      <c r="AJ21" s="38">
        <f>IFERROR(VLOOKUP($D21,'NRCS Physical Effects'!$D$3:$BF$173,AJ$3,FALSE),"")</f>
        <v>1</v>
      </c>
      <c r="AK21" s="38">
        <f>IFERROR(VLOOKUP($D21,'NRCS Physical Effects'!$D$3:$BF$173,AK$3,FALSE),"")</f>
        <v>2</v>
      </c>
      <c r="AL21" s="38">
        <f>IFERROR(VLOOKUP($D21,'NRCS Physical Effects'!$D$3:$BF$173,AL$3,FALSE),"")</f>
        <v>0</v>
      </c>
      <c r="AM21" s="38">
        <f>IFERROR(VLOOKUP($D21,'NRCS Physical Effects'!$D$3:$BF$173,AM$3,FALSE),"")</f>
        <v>2</v>
      </c>
      <c r="AN21" s="38">
        <f>IFERROR(VLOOKUP($D21,'NRCS Physical Effects'!$D$3:$BF$173,AN$3,FALSE),"")</f>
        <v>1</v>
      </c>
      <c r="AO21" s="87">
        <f>IFERROR(VLOOKUP($D21,'NRCS Physical Effects'!$D$3:$BF$173,AO$3,FALSE),"")</f>
        <v>60</v>
      </c>
      <c r="AP21" s="38">
        <f>IFERROR(VLOOKUP($D21,'NRCS Physical Effects'!$D$3:$BF$173,AP$3,FALSE),"")</f>
        <v>33</v>
      </c>
      <c r="AQ21" s="38">
        <f>IFERROR(VLOOKUP($D21,'NRCS Physical Effects'!$D$3:$BF$173,AQ$3,FALSE),"")</f>
        <v>8</v>
      </c>
      <c r="AR21" s="38">
        <f>IFERROR(VLOOKUP($D21,'NRCS Physical Effects'!$D$3:$BF$173,AR$3,FALSE),"")</f>
        <v>3</v>
      </c>
      <c r="AS21" s="38">
        <f>IFERROR(VLOOKUP($D21,'NRCS Physical Effects'!$D$3:$BF$173,AS$3,FALSE),"")</f>
        <v>13</v>
      </c>
      <c r="AT21" s="38">
        <f>IFERROR(VLOOKUP($D21,'NRCS Physical Effects'!$D$3:$BF$173,AT$3,FALSE),"")</f>
        <v>3</v>
      </c>
      <c r="AU21" s="38">
        <f>IFERROR(VLOOKUP($D21,'NRCS Physical Effects'!$D$3:$BF$173,AU$3,FALSE),"")</f>
        <v>0</v>
      </c>
    </row>
    <row r="22" spans="1:47" x14ac:dyDescent="0.2">
      <c r="A22" s="281" t="s">
        <v>509</v>
      </c>
      <c r="B22" s="275" t="s">
        <v>512</v>
      </c>
      <c r="C22" s="52" t="s">
        <v>183</v>
      </c>
      <c r="D22" s="38">
        <v>345</v>
      </c>
      <c r="E22" s="146" t="str">
        <f>IFERROR(VLOOKUP(D22,'NRCS Practice Descriptions'!$B$2:$C$174,2,FALSE),"")</f>
        <v>Managing the amount, orientation and distribution of crop and other plant residue on the soil surface year round while limiting the soil-disturbing activities used to grow and harvest  crops in systems where the field surface is tilled prior to planting.</v>
      </c>
      <c r="G22" s="155">
        <v>3</v>
      </c>
      <c r="H22" s="154">
        <v>2</v>
      </c>
      <c r="I22" s="154">
        <v>3</v>
      </c>
      <c r="J22" s="154">
        <v>2</v>
      </c>
      <c r="K22" s="155">
        <v>2</v>
      </c>
      <c r="L22" s="155">
        <v>1</v>
      </c>
      <c r="M22" s="155">
        <v>0</v>
      </c>
      <c r="N22" s="155">
        <v>0</v>
      </c>
      <c r="O22" s="132">
        <f t="shared" si="0"/>
        <v>13</v>
      </c>
      <c r="P22" s="38"/>
      <c r="Q22" s="38"/>
      <c r="R22" s="38"/>
      <c r="S22" s="38"/>
      <c r="T22" s="238">
        <f>SUMIF('Practices-Implemented'!D$6:D$75,'Simplified Buckets All Ranked'!D22,'Practices-Implemented'!L$6:L$75)</f>
        <v>10121</v>
      </c>
      <c r="U22" s="38"/>
      <c r="V22" s="238">
        <f>IFERROR(AVERAGEIF('2021VTEQIPCostList'!A$2:A$1463,'Simplified Buckets All Ranked'!D22,'2021VTEQIPCostList'!F$2:F$1463),"")</f>
        <v>1689.7766666666666</v>
      </c>
      <c r="W22" s="38"/>
      <c r="X22" s="38"/>
      <c r="Y22" s="38"/>
      <c r="Z22" s="38"/>
      <c r="AA22" s="38"/>
      <c r="AB22" s="131">
        <f t="shared" si="1"/>
        <v>0</v>
      </c>
      <c r="AC22" s="38"/>
      <c r="AD22" s="129">
        <f t="shared" si="2"/>
        <v>13</v>
      </c>
      <c r="AE22" s="38"/>
      <c r="AF22" s="61">
        <f t="shared" si="3"/>
        <v>5</v>
      </c>
      <c r="AG22" s="38">
        <f>IFERROR(VLOOKUP($D22,'NRCS Physical Effects'!$D$3:$BF$173,AG$3,FALSE),"")</f>
        <v>3</v>
      </c>
      <c r="AH22" s="38">
        <f>IFERROR(VLOOKUP($D22,'NRCS Physical Effects'!$D$3:$BF$173,AH$3,FALSE),"")</f>
        <v>2</v>
      </c>
      <c r="AI22" s="38">
        <f>IFERROR(VLOOKUP($D22,'NRCS Physical Effects'!$D$3:$BF$173,AI$3,FALSE),"")</f>
        <v>2</v>
      </c>
      <c r="AJ22" s="38">
        <f>IFERROR(VLOOKUP($D22,'NRCS Physical Effects'!$D$3:$BF$173,AJ$3,FALSE),"")</f>
        <v>3</v>
      </c>
      <c r="AK22" s="38">
        <f>IFERROR(VLOOKUP($D22,'NRCS Physical Effects'!$D$3:$BF$173,AK$3,FALSE),"")</f>
        <v>2</v>
      </c>
      <c r="AL22" s="38">
        <f>IFERROR(VLOOKUP($D22,'NRCS Physical Effects'!$D$3:$BF$173,AL$3,FALSE),"")</f>
        <v>1</v>
      </c>
      <c r="AM22" s="38">
        <f>IFERROR(VLOOKUP($D22,'NRCS Physical Effects'!$D$3:$BF$173,AM$3,FALSE),"")</f>
        <v>0</v>
      </c>
      <c r="AN22" s="38">
        <f>IFERROR(VLOOKUP($D22,'NRCS Physical Effects'!$D$3:$BF$173,AN$3,FALSE),"")</f>
        <v>0</v>
      </c>
      <c r="AO22" s="87">
        <f>IFERROR(VLOOKUP($D22,'NRCS Physical Effects'!$D$3:$BF$173,AO$3,FALSE),"")</f>
        <v>44</v>
      </c>
      <c r="AP22" s="38">
        <f>IFERROR(VLOOKUP($D22,'NRCS Physical Effects'!$D$3:$BF$173,AP$3,FALSE),"")</f>
        <v>16</v>
      </c>
      <c r="AQ22" s="38">
        <f>IFERROR(VLOOKUP($D22,'NRCS Physical Effects'!$D$3:$BF$173,AQ$3,FALSE),"")</f>
        <v>14</v>
      </c>
      <c r="AR22" s="38">
        <f>IFERROR(VLOOKUP($D22,'NRCS Physical Effects'!$D$3:$BF$173,AR$3,FALSE),"")</f>
        <v>9</v>
      </c>
      <c r="AS22" s="38">
        <f>IFERROR(VLOOKUP($D22,'NRCS Physical Effects'!$D$3:$BF$173,AS$3,FALSE),"")</f>
        <v>2</v>
      </c>
      <c r="AT22" s="38">
        <f>IFERROR(VLOOKUP($D22,'NRCS Physical Effects'!$D$3:$BF$173,AT$3,FALSE),"")</f>
        <v>0</v>
      </c>
      <c r="AU22" s="38">
        <f>IFERROR(VLOOKUP($D22,'NRCS Physical Effects'!$D$3:$BF$173,AU$3,FALSE),"")</f>
        <v>3</v>
      </c>
    </row>
    <row r="23" spans="1:47" ht="14.5" customHeight="1" x14ac:dyDescent="0.2">
      <c r="A23" s="281" t="s">
        <v>509</v>
      </c>
      <c r="B23" s="269" t="s">
        <v>61</v>
      </c>
      <c r="C23" s="122" t="s">
        <v>61</v>
      </c>
      <c r="D23" s="38">
        <v>590</v>
      </c>
      <c r="E23" s="146" t="str">
        <f>IFERROR(VLOOKUP(D23,'NRCS Practice Descriptions'!$B$2:$C$174,2,FALSE),"")</f>
        <v>Managing the amount (rate), source, placement (method of application), and timing of plant nutrients and soil amendments.</v>
      </c>
      <c r="F23" s="42" t="s">
        <v>205</v>
      </c>
      <c r="G23" s="155">
        <v>4</v>
      </c>
      <c r="H23" s="154">
        <v>2</v>
      </c>
      <c r="I23" s="154">
        <v>0</v>
      </c>
      <c r="J23" s="154">
        <v>0</v>
      </c>
      <c r="K23" s="155">
        <v>5</v>
      </c>
      <c r="L23" s="155">
        <v>0</v>
      </c>
      <c r="M23" s="155">
        <v>0</v>
      </c>
      <c r="N23" s="155">
        <v>0</v>
      </c>
      <c r="O23" s="132">
        <f t="shared" si="0"/>
        <v>11</v>
      </c>
      <c r="P23" s="38"/>
      <c r="Q23" s="38"/>
      <c r="R23" s="38"/>
      <c r="S23" s="38"/>
      <c r="T23" s="238">
        <f>SUMIF('Practices-Implemented'!D$6:D$75,'Simplified Buckets All Ranked'!D23,'Practices-Implemented'!L$6:L$75)</f>
        <v>8456</v>
      </c>
      <c r="U23" s="38"/>
      <c r="V23" s="238">
        <f>IFERROR(AVERAGEIF('2021VTEQIPCostList'!A$2:A$1463,'Simplified Buckets All Ranked'!D23,'2021VTEQIPCostList'!F$2:F$1463),"")</f>
        <v>299.0555555555556</v>
      </c>
      <c r="W23" s="38"/>
      <c r="X23" s="38"/>
      <c r="Y23" s="38"/>
      <c r="Z23" s="38"/>
      <c r="AA23" s="38"/>
      <c r="AB23" s="131">
        <f t="shared" si="1"/>
        <v>0</v>
      </c>
      <c r="AC23" s="38"/>
      <c r="AD23" s="129">
        <f t="shared" si="2"/>
        <v>11</v>
      </c>
      <c r="AE23" s="38"/>
      <c r="AF23" s="61">
        <f t="shared" si="3"/>
        <v>6</v>
      </c>
      <c r="AG23" s="38">
        <f>IFERROR(VLOOKUP($D23,'NRCS Physical Effects'!$D$3:$BF$173,AG$3,FALSE),"")</f>
        <v>4</v>
      </c>
      <c r="AH23" s="38">
        <f>IFERROR(VLOOKUP($D23,'NRCS Physical Effects'!$D$3:$BF$173,AH$3,FALSE),"")</f>
        <v>2</v>
      </c>
      <c r="AI23" s="38">
        <f>IFERROR(VLOOKUP($D23,'NRCS Physical Effects'!$D$3:$BF$173,AI$3,FALSE),"")</f>
        <v>0</v>
      </c>
      <c r="AJ23" s="38">
        <f>IFERROR(VLOOKUP($D23,'NRCS Physical Effects'!$D$3:$BF$173,AJ$3,FALSE),"")</f>
        <v>0</v>
      </c>
      <c r="AK23" s="38">
        <f>IFERROR(VLOOKUP($D23,'NRCS Physical Effects'!$D$3:$BF$173,AK$3,FALSE),"")</f>
        <v>5</v>
      </c>
      <c r="AL23" s="38">
        <f>IFERROR(VLOOKUP($D23,'NRCS Physical Effects'!$D$3:$BF$173,AL$3,FALSE),"")</f>
        <v>0</v>
      </c>
      <c r="AM23" s="38">
        <f>IFERROR(VLOOKUP($D23,'NRCS Physical Effects'!$D$3:$BF$173,AM$3,FALSE),"")</f>
        <v>0</v>
      </c>
      <c r="AN23" s="38">
        <f>IFERROR(VLOOKUP($D23,'NRCS Physical Effects'!$D$3:$BF$173,AN$3,FALSE),"")</f>
        <v>0</v>
      </c>
      <c r="AO23" s="87">
        <f>IFERROR(VLOOKUP($D23,'NRCS Physical Effects'!$D$3:$BF$173,AO$3,FALSE),"")</f>
        <v>57</v>
      </c>
      <c r="AP23" s="38">
        <f>IFERROR(VLOOKUP($D23,'NRCS Physical Effects'!$D$3:$BF$173,AP$3,FALSE),"")</f>
        <v>5</v>
      </c>
      <c r="AQ23" s="38">
        <f>IFERROR(VLOOKUP($D23,'NRCS Physical Effects'!$D$3:$BF$173,AQ$3,FALSE),"")</f>
        <v>28</v>
      </c>
      <c r="AR23" s="38">
        <f>IFERROR(VLOOKUP($D23,'NRCS Physical Effects'!$D$3:$BF$173,AR$3,FALSE),"")</f>
        <v>14</v>
      </c>
      <c r="AS23" s="38">
        <f>IFERROR(VLOOKUP($D23,'NRCS Physical Effects'!$D$3:$BF$173,AS$3,FALSE),"")</f>
        <v>6</v>
      </c>
      <c r="AT23" s="38">
        <f>IFERROR(VLOOKUP($D23,'NRCS Physical Effects'!$D$3:$BF$173,AT$3,FALSE),"")</f>
        <v>4</v>
      </c>
      <c r="AU23" s="38">
        <f>IFERROR(VLOOKUP($D23,'NRCS Physical Effects'!$D$3:$BF$173,AU$3,FALSE),"")</f>
        <v>0</v>
      </c>
    </row>
    <row r="24" spans="1:47" x14ac:dyDescent="0.2">
      <c r="A24" s="270" t="s">
        <v>44</v>
      </c>
      <c r="B24" s="274" t="s">
        <v>510</v>
      </c>
      <c r="C24" s="122" t="s">
        <v>61</v>
      </c>
      <c r="D24" s="38">
        <v>590</v>
      </c>
      <c r="E24" s="146" t="str">
        <f>IFERROR(VLOOKUP(D24,'NRCS Practice Descriptions'!$B$2:$C$174,2,FALSE),"")</f>
        <v>Managing the amount (rate), source, placement (method of application), and timing of plant nutrients and soil amendments.</v>
      </c>
      <c r="F24" s="42" t="s">
        <v>205</v>
      </c>
      <c r="G24" s="155">
        <v>4</v>
      </c>
      <c r="H24" s="154">
        <v>2</v>
      </c>
      <c r="I24" s="154">
        <v>0</v>
      </c>
      <c r="J24" s="154">
        <v>0</v>
      </c>
      <c r="K24" s="155">
        <v>5</v>
      </c>
      <c r="L24" s="155">
        <v>0</v>
      </c>
      <c r="M24" s="155">
        <v>0</v>
      </c>
      <c r="N24" s="155">
        <v>0</v>
      </c>
      <c r="O24" s="132">
        <f t="shared" si="0"/>
        <v>11</v>
      </c>
      <c r="T24" s="238">
        <f>SUMIF('Practices-Implemented'!D$6:D$75,'Simplified Buckets All Ranked'!D24,'Practices-Implemented'!L$6:L$75)</f>
        <v>8456</v>
      </c>
      <c r="V24" s="238">
        <f>IFERROR(AVERAGEIF('2021VTEQIPCostList'!A$2:A$1463,'Simplified Buckets All Ranked'!D24,'2021VTEQIPCostList'!F$2:F$1463),"")</f>
        <v>299.0555555555556</v>
      </c>
      <c r="Z24" s="38"/>
      <c r="AA24" s="38"/>
      <c r="AB24" s="131">
        <f t="shared" si="1"/>
        <v>0</v>
      </c>
      <c r="AC24" s="38"/>
      <c r="AD24" s="129">
        <f t="shared" si="2"/>
        <v>11</v>
      </c>
      <c r="AE24" s="38"/>
      <c r="AF24" s="61">
        <f t="shared" si="3"/>
        <v>6</v>
      </c>
      <c r="AG24" s="38">
        <f>IFERROR(VLOOKUP($D24,'NRCS Physical Effects'!$D$3:$BF$173,AG$3,FALSE),"")</f>
        <v>4</v>
      </c>
      <c r="AH24" s="38">
        <f>IFERROR(VLOOKUP($D24,'NRCS Physical Effects'!$D$3:$BF$173,AH$3,FALSE),"")</f>
        <v>2</v>
      </c>
      <c r="AI24" s="38">
        <f>IFERROR(VLOOKUP($D24,'NRCS Physical Effects'!$D$3:$BF$173,AI$3,FALSE),"")</f>
        <v>0</v>
      </c>
      <c r="AJ24" s="38">
        <f>IFERROR(VLOOKUP($D24,'NRCS Physical Effects'!$D$3:$BF$173,AJ$3,FALSE),"")</f>
        <v>0</v>
      </c>
      <c r="AK24" s="38">
        <f>IFERROR(VLOOKUP($D24,'NRCS Physical Effects'!$D$3:$BF$173,AK$3,FALSE),"")</f>
        <v>5</v>
      </c>
      <c r="AL24" s="38">
        <f>IFERROR(VLOOKUP($D24,'NRCS Physical Effects'!$D$3:$BF$173,AL$3,FALSE),"")</f>
        <v>0</v>
      </c>
      <c r="AM24" s="38">
        <f>IFERROR(VLOOKUP($D24,'NRCS Physical Effects'!$D$3:$BF$173,AM$3,FALSE),"")</f>
        <v>0</v>
      </c>
      <c r="AN24" s="38">
        <f>IFERROR(VLOOKUP($D24,'NRCS Physical Effects'!$D$3:$BF$173,AN$3,FALSE),"")</f>
        <v>0</v>
      </c>
      <c r="AO24" s="87">
        <f>IFERROR(VLOOKUP($D24,'NRCS Physical Effects'!$D$3:$BF$173,AO$3,FALSE),"")</f>
        <v>57</v>
      </c>
      <c r="AP24" s="38">
        <f>IFERROR(VLOOKUP($D24,'NRCS Physical Effects'!$D$3:$BF$173,AP$3,FALSE),"")</f>
        <v>5</v>
      </c>
      <c r="AQ24" s="38">
        <f>IFERROR(VLOOKUP($D24,'NRCS Physical Effects'!$D$3:$BF$173,AQ$3,FALSE),"")</f>
        <v>28</v>
      </c>
      <c r="AR24" s="38">
        <f>IFERROR(VLOOKUP($D24,'NRCS Physical Effects'!$D$3:$BF$173,AR$3,FALSE),"")</f>
        <v>14</v>
      </c>
      <c r="AS24" s="38">
        <f>IFERROR(VLOOKUP($D24,'NRCS Physical Effects'!$D$3:$BF$173,AS$3,FALSE),"")</f>
        <v>6</v>
      </c>
      <c r="AT24" s="38">
        <f>IFERROR(VLOOKUP($D24,'NRCS Physical Effects'!$D$3:$BF$173,AT$3,FALSE),"")</f>
        <v>4</v>
      </c>
      <c r="AU24" s="38">
        <f>IFERROR(VLOOKUP($D24,'NRCS Physical Effects'!$D$3:$BF$173,AU$3,FALSE),"")</f>
        <v>0</v>
      </c>
    </row>
    <row r="25" spans="1:47" ht="16" x14ac:dyDescent="0.2">
      <c r="A25" s="268" t="s">
        <v>513</v>
      </c>
      <c r="B25" s="277" t="s">
        <v>178</v>
      </c>
      <c r="C25" s="283" t="s">
        <v>79</v>
      </c>
      <c r="D25" s="38">
        <v>390</v>
      </c>
      <c r="E25" s="146" t="str">
        <f>IFERROR(VLOOKUP(D25,'NRCS Practice Descriptions'!$B$2:$C$174,2,FALSE),"")</f>
        <v>Grasses, sedges, rushes, ferns, legumes, and forbs tolerant of intermittent flooding or saturated soils, established or managed as the dominant vegetation in the transitional zone between upland and aquatic habitats.</v>
      </c>
      <c r="G25" s="155">
        <v>2</v>
      </c>
      <c r="H25" s="154">
        <v>4</v>
      </c>
      <c r="I25" s="154">
        <v>0</v>
      </c>
      <c r="J25" s="154">
        <v>0</v>
      </c>
      <c r="K25" s="155">
        <v>5</v>
      </c>
      <c r="L25" s="155">
        <v>-3</v>
      </c>
      <c r="M25" s="155">
        <v>2</v>
      </c>
      <c r="N25" s="155">
        <v>0</v>
      </c>
      <c r="O25" s="132">
        <f t="shared" si="0"/>
        <v>10</v>
      </c>
      <c r="P25" s="38"/>
      <c r="Q25" s="38"/>
      <c r="R25" s="38"/>
      <c r="S25" s="38"/>
      <c r="T25" s="238">
        <f>SUMIF('Practices-Implemented'!D$6:D$75,'Simplified Buckets All Ranked'!D25,'Practices-Implemented'!L$6:L$75)</f>
        <v>0</v>
      </c>
      <c r="U25" s="38"/>
      <c r="V25" s="238" t="str">
        <f>IFERROR(AVERAGEIF('2021VTEQIPCostList'!A$2:A$1463,'Simplified Buckets All Ranked'!D25,'2021VTEQIPCostList'!F$2:F$1463),"")</f>
        <v/>
      </c>
      <c r="W25" s="38"/>
      <c r="X25" s="38"/>
      <c r="Y25" s="38"/>
      <c r="Z25" s="38"/>
      <c r="AA25" s="38"/>
      <c r="AB25" s="131">
        <f t="shared" si="1"/>
        <v>0</v>
      </c>
      <c r="AC25" s="38"/>
      <c r="AD25" s="129">
        <f t="shared" si="2"/>
        <v>10</v>
      </c>
      <c r="AE25" s="38"/>
      <c r="AF25" s="61">
        <f t="shared" si="3"/>
        <v>6</v>
      </c>
      <c r="AG25" s="38">
        <f>IFERROR(VLOOKUP($D25,'NRCS Physical Effects'!$D$3:$BF$173,AG$3,FALSE),"")</f>
        <v>2</v>
      </c>
      <c r="AH25" s="38">
        <f>IFERROR(VLOOKUP($D25,'NRCS Physical Effects'!$D$3:$BF$173,AH$3,FALSE),"")</f>
        <v>4</v>
      </c>
      <c r="AI25" s="38">
        <f>IFERROR(VLOOKUP($D25,'NRCS Physical Effects'!$D$3:$BF$173,AI$3,FALSE),"")</f>
        <v>0</v>
      </c>
      <c r="AJ25" s="38">
        <f>IFERROR(VLOOKUP($D25,'NRCS Physical Effects'!$D$3:$BF$173,AJ$3,FALSE),"")</f>
        <v>0</v>
      </c>
      <c r="AK25" s="38">
        <f>IFERROR(VLOOKUP($D25,'NRCS Physical Effects'!$D$3:$BF$173,AK$3,FALSE),"")</f>
        <v>5</v>
      </c>
      <c r="AL25" s="38">
        <f>IFERROR(VLOOKUP($D25,'NRCS Physical Effects'!$D$3:$BF$173,AL$3,FALSE),"")</f>
        <v>-3</v>
      </c>
      <c r="AM25" s="38">
        <f>IFERROR(VLOOKUP($D25,'NRCS Physical Effects'!$D$3:$BF$173,AM$3,FALSE),"")</f>
        <v>2</v>
      </c>
      <c r="AN25" s="38">
        <f>IFERROR(VLOOKUP($D25,'NRCS Physical Effects'!$D$3:$BF$173,AN$3,FALSE),"")</f>
        <v>0</v>
      </c>
      <c r="AO25" s="87">
        <f>IFERROR(VLOOKUP($D25,'NRCS Physical Effects'!$D$3:$BF$173,AO$3,FALSE),"")</f>
        <v>73</v>
      </c>
      <c r="AP25" s="38">
        <f>IFERROR(VLOOKUP($D25,'NRCS Physical Effects'!$D$3:$BF$173,AP$3,FALSE),"")</f>
        <v>19</v>
      </c>
      <c r="AQ25" s="38">
        <f>IFERROR(VLOOKUP($D25,'NRCS Physical Effects'!$D$3:$BF$173,AQ$3,FALSE),"")</f>
        <v>31</v>
      </c>
      <c r="AR25" s="38">
        <f>IFERROR(VLOOKUP($D25,'NRCS Physical Effects'!$D$3:$BF$173,AR$3,FALSE),"")</f>
        <v>3</v>
      </c>
      <c r="AS25" s="38">
        <f>IFERROR(VLOOKUP($D25,'NRCS Physical Effects'!$D$3:$BF$173,AS$3,FALSE),"")</f>
        <v>13</v>
      </c>
      <c r="AT25" s="38">
        <f>IFERROR(VLOOKUP($D25,'NRCS Physical Effects'!$D$3:$BF$173,AT$3,FALSE),"")</f>
        <v>6</v>
      </c>
      <c r="AU25" s="38">
        <f>IFERROR(VLOOKUP($D25,'NRCS Physical Effects'!$D$3:$BF$173,AU$3,FALSE),"")</f>
        <v>1</v>
      </c>
    </row>
    <row r="26" spans="1:47" x14ac:dyDescent="0.2">
      <c r="A26" s="281" t="s">
        <v>509</v>
      </c>
      <c r="B26" s="273" t="s">
        <v>511</v>
      </c>
      <c r="C26" s="52" t="s">
        <v>157</v>
      </c>
      <c r="D26" s="38">
        <v>328</v>
      </c>
      <c r="E26" s="146" t="str">
        <f>IFERROR(VLOOKUP(D26,'NRCS Practice Descriptions'!$B$2:$C$174,2,FALSE),"")</f>
        <v>Growing crops in a planned sequence on the same field.</v>
      </c>
      <c r="G26" s="155">
        <v>1</v>
      </c>
      <c r="H26" s="154">
        <v>4</v>
      </c>
      <c r="I26" s="154">
        <v>1</v>
      </c>
      <c r="J26" s="154">
        <v>1</v>
      </c>
      <c r="K26" s="155">
        <v>2</v>
      </c>
      <c r="L26" s="155">
        <v>1</v>
      </c>
      <c r="M26" s="155">
        <v>0</v>
      </c>
      <c r="N26" s="155">
        <v>0</v>
      </c>
      <c r="O26" s="132">
        <f t="shared" si="0"/>
        <v>10</v>
      </c>
      <c r="P26" s="38"/>
      <c r="Q26" s="38"/>
      <c r="R26" s="38"/>
      <c r="S26" s="38"/>
      <c r="T26" s="238">
        <f>SUMIF('Practices-Implemented'!D$6:D$75,'Simplified Buckets All Ranked'!D26,'Practices-Implemented'!L$6:L$75)</f>
        <v>7326</v>
      </c>
      <c r="U26" s="38"/>
      <c r="V26" s="238">
        <f>IFERROR(AVERAGEIF('2021VTEQIPCostList'!A$2:A$1463,'Simplified Buckets All Ranked'!D26,'2021VTEQIPCostList'!F$2:F$1463),"")</f>
        <v>19.07833333333333</v>
      </c>
      <c r="W26" s="38"/>
      <c r="X26" s="38"/>
      <c r="Y26" s="38"/>
      <c r="Z26" s="38"/>
      <c r="AA26" s="38"/>
      <c r="AB26" s="131">
        <f t="shared" si="1"/>
        <v>0</v>
      </c>
      <c r="AC26" s="38"/>
      <c r="AD26" s="129">
        <f t="shared" si="2"/>
        <v>10</v>
      </c>
      <c r="AE26" s="38"/>
      <c r="AF26" s="61">
        <f t="shared" si="3"/>
        <v>5</v>
      </c>
      <c r="AG26" s="38">
        <f>IFERROR(VLOOKUP($D26,'NRCS Physical Effects'!$D$3:$BF$173,AG$3,FALSE),"")</f>
        <v>1</v>
      </c>
      <c r="AH26" s="38">
        <f>IFERROR(VLOOKUP($D26,'NRCS Physical Effects'!$D$3:$BF$173,AH$3,FALSE),"")</f>
        <v>4</v>
      </c>
      <c r="AI26" s="38">
        <f>IFERROR(VLOOKUP($D26,'NRCS Physical Effects'!$D$3:$BF$173,AI$3,FALSE),"")</f>
        <v>1</v>
      </c>
      <c r="AJ26" s="38">
        <f>IFERROR(VLOOKUP($D26,'NRCS Physical Effects'!$D$3:$BF$173,AJ$3,FALSE),"")</f>
        <v>1</v>
      </c>
      <c r="AK26" s="38">
        <f>IFERROR(VLOOKUP($D26,'NRCS Physical Effects'!$D$3:$BF$173,AK$3,FALSE),"")</f>
        <v>2</v>
      </c>
      <c r="AL26" s="38">
        <f>IFERROR(VLOOKUP($D26,'NRCS Physical Effects'!$D$3:$BF$173,AL$3,FALSE),"")</f>
        <v>1</v>
      </c>
      <c r="AM26" s="38">
        <f>IFERROR(VLOOKUP($D26,'NRCS Physical Effects'!$D$3:$BF$173,AM$3,FALSE),"")</f>
        <v>0</v>
      </c>
      <c r="AN26" s="38">
        <f>IFERROR(VLOOKUP($D26,'NRCS Physical Effects'!$D$3:$BF$173,AN$3,FALSE),"")</f>
        <v>0</v>
      </c>
      <c r="AO26" s="87">
        <f>IFERROR(VLOOKUP($D26,'NRCS Physical Effects'!$D$3:$BF$173,AO$3,FALSE),"")</f>
        <v>46</v>
      </c>
      <c r="AP26" s="38">
        <f>IFERROR(VLOOKUP($D26,'NRCS Physical Effects'!$D$3:$BF$173,AP$3,FALSE),"")</f>
        <v>17</v>
      </c>
      <c r="AQ26" s="38">
        <f>IFERROR(VLOOKUP($D26,'NRCS Physical Effects'!$D$3:$BF$173,AQ$3,FALSE),"")</f>
        <v>17</v>
      </c>
      <c r="AR26" s="38">
        <f>IFERROR(VLOOKUP($D26,'NRCS Physical Effects'!$D$3:$BF$173,AR$3,FALSE),"")</f>
        <v>2</v>
      </c>
      <c r="AS26" s="38">
        <f>IFERROR(VLOOKUP($D26,'NRCS Physical Effects'!$D$3:$BF$173,AS$3,FALSE),"")</f>
        <v>7</v>
      </c>
      <c r="AT26" s="38">
        <f>IFERROR(VLOOKUP($D26,'NRCS Physical Effects'!$D$3:$BF$173,AT$3,FALSE),"")</f>
        <v>2</v>
      </c>
      <c r="AU26" s="38">
        <f>IFERROR(VLOOKUP($D26,'NRCS Physical Effects'!$D$3:$BF$173,AU$3,FALSE),"")</f>
        <v>1</v>
      </c>
    </row>
    <row r="27" spans="1:47" x14ac:dyDescent="0.2">
      <c r="A27" s="268" t="s">
        <v>513</v>
      </c>
      <c r="B27" s="278" t="s">
        <v>516</v>
      </c>
      <c r="C27" s="285" t="s">
        <v>236</v>
      </c>
      <c r="D27" s="38">
        <v>658</v>
      </c>
      <c r="E27" s="146" t="str">
        <f>IFERROR(VLOOKUP(D27,'NRCS Practice Descriptions'!$B$2:$C$174,2,FALSE),"")</f>
        <v>The creation of a wetland on a site location that was historically non-wetland.</v>
      </c>
      <c r="G27" s="155">
        <v>1</v>
      </c>
      <c r="H27" s="154">
        <v>2</v>
      </c>
      <c r="I27" s="154">
        <v>0</v>
      </c>
      <c r="J27" s="154">
        <v>0</v>
      </c>
      <c r="K27" s="155">
        <v>3</v>
      </c>
      <c r="L27" s="155">
        <v>2</v>
      </c>
      <c r="M27" s="155">
        <v>2</v>
      </c>
      <c r="N27" s="155">
        <v>0</v>
      </c>
      <c r="O27" s="132">
        <f t="shared" si="0"/>
        <v>10</v>
      </c>
      <c r="T27" s="238">
        <f>SUMIF('Practices-Implemented'!D$6:D$75,'Simplified Buckets All Ranked'!D27,'Practices-Implemented'!L$6:L$75)</f>
        <v>0</v>
      </c>
      <c r="V27" s="238" t="str">
        <f>IFERROR(AVERAGEIF('2021VTEQIPCostList'!A$2:A$1463,'Simplified Buckets All Ranked'!D27,'2021VTEQIPCostList'!F$2:F$1463),"")</f>
        <v/>
      </c>
      <c r="AB27" s="131">
        <f t="shared" si="1"/>
        <v>0</v>
      </c>
      <c r="AD27" s="129">
        <f t="shared" si="2"/>
        <v>10</v>
      </c>
      <c r="AF27" s="61">
        <f t="shared" si="3"/>
        <v>3</v>
      </c>
      <c r="AG27" s="38">
        <f>IFERROR(VLOOKUP($D27,'NRCS Physical Effects'!$D$3:$BF$173,AG$3,FALSE),"")</f>
        <v>1</v>
      </c>
      <c r="AH27" s="38">
        <f>IFERROR(VLOOKUP($D27,'NRCS Physical Effects'!$D$3:$BF$173,AH$3,FALSE),"")</f>
        <v>2</v>
      </c>
      <c r="AI27" s="38">
        <f>IFERROR(VLOOKUP($D27,'NRCS Physical Effects'!$D$3:$BF$173,AI$3,FALSE),"")</f>
        <v>0</v>
      </c>
      <c r="AJ27" s="38">
        <f>IFERROR(VLOOKUP($D27,'NRCS Physical Effects'!$D$3:$BF$173,AJ$3,FALSE),"")</f>
        <v>0</v>
      </c>
      <c r="AK27" s="38">
        <f>IFERROR(VLOOKUP($D27,'NRCS Physical Effects'!$D$3:$BF$173,AK$3,FALSE),"")</f>
        <v>3</v>
      </c>
      <c r="AL27" s="38">
        <f>IFERROR(VLOOKUP($D27,'NRCS Physical Effects'!$D$3:$BF$173,AL$3,FALSE),"")</f>
        <v>2</v>
      </c>
      <c r="AM27" s="38">
        <f>IFERROR(VLOOKUP($D27,'NRCS Physical Effects'!$D$3:$BF$173,AM$3,FALSE),"")</f>
        <v>2</v>
      </c>
      <c r="AN27" s="38">
        <f>IFERROR(VLOOKUP($D27,'NRCS Physical Effects'!$D$3:$BF$173,AN$3,FALSE),"")</f>
        <v>0</v>
      </c>
      <c r="AO27" s="87">
        <f>IFERROR(VLOOKUP($D27,'NRCS Physical Effects'!$D$3:$BF$173,AO$3,FALSE),"")</f>
        <v>33</v>
      </c>
      <c r="AP27" s="38">
        <f>IFERROR(VLOOKUP($D27,'NRCS Physical Effects'!$D$3:$BF$173,AP$3,FALSE),"")</f>
        <v>2</v>
      </c>
      <c r="AQ27" s="38">
        <f>IFERROR(VLOOKUP($D27,'NRCS Physical Effects'!$D$3:$BF$173,AQ$3,FALSE),"")</f>
        <v>15</v>
      </c>
      <c r="AR27" s="38">
        <f>IFERROR(VLOOKUP($D27,'NRCS Physical Effects'!$D$3:$BF$173,AR$3,FALSE),"")</f>
        <v>0</v>
      </c>
      <c r="AS27" s="38">
        <f>IFERROR(VLOOKUP($D27,'NRCS Physical Effects'!$D$3:$BF$173,AS$3,FALSE),"")</f>
        <v>12</v>
      </c>
      <c r="AT27" s="38">
        <f>IFERROR(VLOOKUP($D27,'NRCS Physical Effects'!$D$3:$BF$173,AT$3,FALSE),"")</f>
        <v>4</v>
      </c>
      <c r="AU27" s="38">
        <f>IFERROR(VLOOKUP($D27,'NRCS Physical Effects'!$D$3:$BF$173,AU$3,FALSE),"")</f>
        <v>0</v>
      </c>
    </row>
    <row r="28" spans="1:47" x14ac:dyDescent="0.2">
      <c r="A28" s="268" t="s">
        <v>513</v>
      </c>
      <c r="B28" s="278" t="s">
        <v>516</v>
      </c>
      <c r="C28" s="285" t="s">
        <v>242</v>
      </c>
      <c r="D28" s="38">
        <v>420</v>
      </c>
      <c r="E28" s="146" t="str">
        <f>IFERROR(VLOOKUP(D28,'NRCS Practice Descriptions'!$B$2:$C$174,2,FALSE),"")</f>
        <v/>
      </c>
      <c r="G28" s="155">
        <v>0</v>
      </c>
      <c r="H28" s="154">
        <v>0</v>
      </c>
      <c r="I28" s="154">
        <v>1</v>
      </c>
      <c r="J28" s="154">
        <v>1</v>
      </c>
      <c r="K28" s="155">
        <v>1</v>
      </c>
      <c r="L28" s="155">
        <v>0</v>
      </c>
      <c r="M28" s="155">
        <v>5</v>
      </c>
      <c r="N28" s="155">
        <v>2</v>
      </c>
      <c r="O28" s="132">
        <f t="shared" si="0"/>
        <v>10</v>
      </c>
      <c r="T28" s="238">
        <f>SUMIF('Practices-Implemented'!D$6:D$75,'Simplified Buckets All Ranked'!D28,'Practices-Implemented'!L$6:L$75)</f>
        <v>0</v>
      </c>
      <c r="V28" s="238">
        <f>IFERROR(AVERAGEIF('2021VTEQIPCostList'!A$2:A$1463,'Simplified Buckets All Ranked'!D28,'2021VTEQIPCostList'!F$2:F$1463),"")</f>
        <v>742.1578571428571</v>
      </c>
      <c r="AB28" s="131">
        <f t="shared" si="1"/>
        <v>0</v>
      </c>
      <c r="AD28" s="129">
        <f t="shared" si="2"/>
        <v>10</v>
      </c>
      <c r="AF28" s="61">
        <f t="shared" si="3"/>
        <v>0</v>
      </c>
      <c r="AG28" s="38">
        <f>IFERROR(VLOOKUP($D28,'NRCS Physical Effects'!$D$3:$BF$173,AG$3,FALSE),"")</f>
        <v>0</v>
      </c>
      <c r="AH28" s="38">
        <f>IFERROR(VLOOKUP($D28,'NRCS Physical Effects'!$D$3:$BF$173,AH$3,FALSE),"")</f>
        <v>0</v>
      </c>
      <c r="AI28" s="38">
        <f>IFERROR(VLOOKUP($D28,'NRCS Physical Effects'!$D$3:$BF$173,AI$3,FALSE),"")</f>
        <v>1</v>
      </c>
      <c r="AJ28" s="38">
        <f>IFERROR(VLOOKUP($D28,'NRCS Physical Effects'!$D$3:$BF$173,AJ$3,FALSE),"")</f>
        <v>1</v>
      </c>
      <c r="AK28" s="38">
        <f>IFERROR(VLOOKUP($D28,'NRCS Physical Effects'!$D$3:$BF$173,AK$3,FALSE),"")</f>
        <v>1</v>
      </c>
      <c r="AL28" s="38">
        <f>IFERROR(VLOOKUP($D28,'NRCS Physical Effects'!$D$3:$BF$173,AL$3,FALSE),"")</f>
        <v>0</v>
      </c>
      <c r="AM28" s="38">
        <f>IFERROR(VLOOKUP($D28,'NRCS Physical Effects'!$D$3:$BF$173,AM$3,FALSE),"")</f>
        <v>5</v>
      </c>
      <c r="AN28" s="38">
        <f>IFERROR(VLOOKUP($D28,'NRCS Physical Effects'!$D$3:$BF$173,AN$3,FALSE),"")</f>
        <v>2</v>
      </c>
      <c r="AO28" s="87">
        <f>IFERROR(VLOOKUP($D28,'NRCS Physical Effects'!$D$3:$BF$173,AO$3,FALSE),"")</f>
        <v>22</v>
      </c>
      <c r="AP28" s="38">
        <f>IFERROR(VLOOKUP($D28,'NRCS Physical Effects'!$D$3:$BF$173,AP$3,FALSE),"")</f>
        <v>4</v>
      </c>
      <c r="AQ28" s="38">
        <f>IFERROR(VLOOKUP($D28,'NRCS Physical Effects'!$D$3:$BF$173,AQ$3,FALSE),"")</f>
        <v>8</v>
      </c>
      <c r="AR28" s="38">
        <f>IFERROR(VLOOKUP($D28,'NRCS Physical Effects'!$D$3:$BF$173,AR$3,FALSE),"")</f>
        <v>0</v>
      </c>
      <c r="AS28" s="38">
        <f>IFERROR(VLOOKUP($D28,'NRCS Physical Effects'!$D$3:$BF$173,AS$3,FALSE),"")</f>
        <v>3</v>
      </c>
      <c r="AT28" s="38">
        <f>IFERROR(VLOOKUP($D28,'NRCS Physical Effects'!$D$3:$BF$173,AT$3,FALSE),"")</f>
        <v>7</v>
      </c>
      <c r="AU28" s="38">
        <f>IFERROR(VLOOKUP($D28,'NRCS Physical Effects'!$D$3:$BF$173,AU$3,FALSE),"")</f>
        <v>0</v>
      </c>
    </row>
    <row r="29" spans="1:47" x14ac:dyDescent="0.2">
      <c r="A29" s="268" t="s">
        <v>513</v>
      </c>
      <c r="B29" s="272" t="s">
        <v>177</v>
      </c>
      <c r="C29" s="121" t="s">
        <v>214</v>
      </c>
      <c r="D29" s="38">
        <v>666</v>
      </c>
      <c r="E29" s="146" t="str">
        <f>IFERROR(VLOOKUP(D29,'NRCS Practice Descriptions'!$B$2:$C$174,2,FALSE),"")</f>
        <v>The manipulation of species composition, stand structure, and stocking by cutting or killing selected trees and understory vegetation.</v>
      </c>
      <c r="G29" s="155">
        <v>2</v>
      </c>
      <c r="H29" s="154">
        <v>1</v>
      </c>
      <c r="I29" s="154">
        <v>1</v>
      </c>
      <c r="J29" s="154">
        <v>1</v>
      </c>
      <c r="K29" s="155">
        <v>1</v>
      </c>
      <c r="L29" s="155">
        <v>0</v>
      </c>
      <c r="M29" s="155">
        <v>2</v>
      </c>
      <c r="N29" s="155">
        <v>1</v>
      </c>
      <c r="O29" s="132">
        <f t="shared" si="0"/>
        <v>9</v>
      </c>
      <c r="P29" s="38"/>
      <c r="Q29" s="38"/>
      <c r="R29" s="38"/>
      <c r="S29" s="38"/>
      <c r="T29" s="238">
        <f>SUMIF('Practices-Implemented'!D$6:D$75,'Simplified Buckets All Ranked'!D29,'Practices-Implemented'!L$6:L$75)</f>
        <v>240</v>
      </c>
      <c r="U29" s="38"/>
      <c r="V29" s="238">
        <f>IFERROR(AVERAGEIF('2021VTEQIPCostList'!A$2:A$1463,'Simplified Buckets All Ranked'!D29,'2021VTEQIPCostList'!F$2:F$1463),"")</f>
        <v>393.57499999999999</v>
      </c>
      <c r="W29" s="38"/>
      <c r="X29" s="38"/>
      <c r="Y29" s="38"/>
      <c r="Z29" s="38"/>
      <c r="AA29" s="38"/>
      <c r="AB29" s="131">
        <f t="shared" si="1"/>
        <v>0</v>
      </c>
      <c r="AC29" s="38"/>
      <c r="AD29" s="129">
        <f t="shared" si="2"/>
        <v>9</v>
      </c>
      <c r="AE29" s="38"/>
      <c r="AF29" s="61">
        <f t="shared" si="3"/>
        <v>3</v>
      </c>
      <c r="AG29" s="38">
        <f>IFERROR(VLOOKUP($D29,'NRCS Physical Effects'!$D$3:$BF$173,AG$3,FALSE),"")</f>
        <v>2</v>
      </c>
      <c r="AH29" s="38">
        <f>IFERROR(VLOOKUP($D29,'NRCS Physical Effects'!$D$3:$BF$173,AH$3,FALSE),"")</f>
        <v>1</v>
      </c>
      <c r="AI29" s="38">
        <f>IFERROR(VLOOKUP($D29,'NRCS Physical Effects'!$D$3:$BF$173,AI$3,FALSE),"")</f>
        <v>1</v>
      </c>
      <c r="AJ29" s="38">
        <f>IFERROR(VLOOKUP($D29,'NRCS Physical Effects'!$D$3:$BF$173,AJ$3,FALSE),"")</f>
        <v>1</v>
      </c>
      <c r="AK29" s="38">
        <f>IFERROR(VLOOKUP($D29,'NRCS Physical Effects'!$D$3:$BF$173,AK$3,FALSE),"")</f>
        <v>1</v>
      </c>
      <c r="AL29" s="38">
        <f>IFERROR(VLOOKUP($D29,'NRCS Physical Effects'!$D$3:$BF$173,AL$3,FALSE),"")</f>
        <v>0</v>
      </c>
      <c r="AM29" s="38">
        <f>IFERROR(VLOOKUP($D29,'NRCS Physical Effects'!$D$3:$BF$173,AM$3,FALSE),"")</f>
        <v>2</v>
      </c>
      <c r="AN29" s="38">
        <f>IFERROR(VLOOKUP($D29,'NRCS Physical Effects'!$D$3:$BF$173,AN$3,FALSE),"")</f>
        <v>1</v>
      </c>
      <c r="AO29" s="87">
        <f>IFERROR(VLOOKUP($D29,'NRCS Physical Effects'!$D$3:$BF$173,AO$3,FALSE),"")</f>
        <v>46</v>
      </c>
      <c r="AP29" s="38">
        <f>IFERROR(VLOOKUP($D29,'NRCS Physical Effects'!$D$3:$BF$173,AP$3,FALSE),"")</f>
        <v>5</v>
      </c>
      <c r="AQ29" s="38">
        <f>IFERROR(VLOOKUP($D29,'NRCS Physical Effects'!$D$3:$BF$173,AQ$3,FALSE),"")</f>
        <v>13</v>
      </c>
      <c r="AR29" s="38">
        <f>IFERROR(VLOOKUP($D29,'NRCS Physical Effects'!$D$3:$BF$173,AR$3,FALSE),"")</f>
        <v>4</v>
      </c>
      <c r="AS29" s="38">
        <f>IFERROR(VLOOKUP($D29,'NRCS Physical Effects'!$D$3:$BF$173,AS$3,FALSE),"")</f>
        <v>18</v>
      </c>
      <c r="AT29" s="38">
        <f>IFERROR(VLOOKUP($D29,'NRCS Physical Effects'!$D$3:$BF$173,AT$3,FALSE),"")</f>
        <v>5</v>
      </c>
      <c r="AU29" s="38">
        <f>IFERROR(VLOOKUP($D29,'NRCS Physical Effects'!$D$3:$BF$173,AU$3,FALSE),"")</f>
        <v>1</v>
      </c>
    </row>
    <row r="30" spans="1:47" ht="14.5" customHeight="1" x14ac:dyDescent="0.2">
      <c r="A30" s="268" t="s">
        <v>513</v>
      </c>
      <c r="B30" s="278" t="s">
        <v>516</v>
      </c>
      <c r="C30" s="52" t="s">
        <v>237</v>
      </c>
      <c r="D30" s="38">
        <v>659</v>
      </c>
      <c r="E30" s="146" t="str">
        <f>IFERROR(VLOOKUP(D30,'NRCS Practice Descriptions'!$B$2:$C$174,2,FALSE),"")</f>
        <v>The augmentation of wetland functions beyond the original natural conditions on a former, degraded, or naturally functioning wetland site; sometimes at the expense of other functions.</v>
      </c>
      <c r="G30" s="155">
        <v>1</v>
      </c>
      <c r="H30" s="154">
        <v>1</v>
      </c>
      <c r="I30" s="154">
        <v>0</v>
      </c>
      <c r="J30" s="154">
        <v>0</v>
      </c>
      <c r="K30" s="155">
        <v>3</v>
      </c>
      <c r="L30" s="155">
        <v>2</v>
      </c>
      <c r="M30" s="155">
        <v>2</v>
      </c>
      <c r="N30" s="155">
        <v>0</v>
      </c>
      <c r="O30" s="132">
        <f t="shared" si="0"/>
        <v>9</v>
      </c>
      <c r="T30" s="238">
        <f>SUMIF('Practices-Implemented'!D$6:D$75,'Simplified Buckets All Ranked'!D30,'Practices-Implemented'!L$6:L$75)</f>
        <v>0</v>
      </c>
      <c r="V30" s="238">
        <f>IFERROR(AVERAGEIF('2021VTEQIPCostList'!A$2:A$1463,'Simplified Buckets All Ranked'!D30,'2021VTEQIPCostList'!F$2:F$1463),"")</f>
        <v>11301.997499999999</v>
      </c>
      <c r="AB30" s="131">
        <f t="shared" si="1"/>
        <v>0</v>
      </c>
      <c r="AD30" s="129">
        <f t="shared" si="2"/>
        <v>9</v>
      </c>
      <c r="AF30" s="61">
        <f t="shared" si="3"/>
        <v>2</v>
      </c>
      <c r="AG30" s="38">
        <f>IFERROR(VLOOKUP($D30,'NRCS Physical Effects'!$D$3:$BF$173,AG$3,FALSE),"")</f>
        <v>1</v>
      </c>
      <c r="AH30" s="38">
        <f>IFERROR(VLOOKUP($D30,'NRCS Physical Effects'!$D$3:$BF$173,AH$3,FALSE),"")</f>
        <v>1</v>
      </c>
      <c r="AI30" s="38">
        <f>IFERROR(VLOOKUP($D30,'NRCS Physical Effects'!$D$3:$BF$173,AI$3,FALSE),"")</f>
        <v>0</v>
      </c>
      <c r="AJ30" s="38">
        <f>IFERROR(VLOOKUP($D30,'NRCS Physical Effects'!$D$3:$BF$173,AJ$3,FALSE),"")</f>
        <v>0</v>
      </c>
      <c r="AK30" s="38">
        <f>IFERROR(VLOOKUP($D30,'NRCS Physical Effects'!$D$3:$BF$173,AK$3,FALSE),"")</f>
        <v>3</v>
      </c>
      <c r="AL30" s="38">
        <f>IFERROR(VLOOKUP($D30,'NRCS Physical Effects'!$D$3:$BF$173,AL$3,FALSE),"")</f>
        <v>2</v>
      </c>
      <c r="AM30" s="38">
        <f>IFERROR(VLOOKUP($D30,'NRCS Physical Effects'!$D$3:$BF$173,AM$3,FALSE),"")</f>
        <v>2</v>
      </c>
      <c r="AN30" s="38">
        <f>IFERROR(VLOOKUP($D30,'NRCS Physical Effects'!$D$3:$BF$173,AN$3,FALSE),"")</f>
        <v>0</v>
      </c>
      <c r="AO30" s="87">
        <f>IFERROR(VLOOKUP($D30,'NRCS Physical Effects'!$D$3:$BF$173,AO$3,FALSE),"")</f>
        <v>32</v>
      </c>
      <c r="AP30" s="38">
        <f>IFERROR(VLOOKUP($D30,'NRCS Physical Effects'!$D$3:$BF$173,AP$3,FALSE),"")</f>
        <v>1</v>
      </c>
      <c r="AQ30" s="38">
        <f>IFERROR(VLOOKUP($D30,'NRCS Physical Effects'!$D$3:$BF$173,AQ$3,FALSE),"")</f>
        <v>15</v>
      </c>
      <c r="AR30" s="38">
        <f>IFERROR(VLOOKUP($D30,'NRCS Physical Effects'!$D$3:$BF$173,AR$3,FALSE),"")</f>
        <v>0</v>
      </c>
      <c r="AS30" s="38">
        <f>IFERROR(VLOOKUP($D30,'NRCS Physical Effects'!$D$3:$BF$173,AS$3,FALSE),"")</f>
        <v>12</v>
      </c>
      <c r="AT30" s="38">
        <f>IFERROR(VLOOKUP($D30,'NRCS Physical Effects'!$D$3:$BF$173,AT$3,FALSE),"")</f>
        <v>4</v>
      </c>
      <c r="AU30" s="38">
        <f>IFERROR(VLOOKUP($D30,'NRCS Physical Effects'!$D$3:$BF$173,AU$3,FALSE),"")</f>
        <v>0</v>
      </c>
    </row>
    <row r="31" spans="1:47" x14ac:dyDescent="0.2">
      <c r="A31" s="268" t="s">
        <v>513</v>
      </c>
      <c r="B31" s="278" t="s">
        <v>516</v>
      </c>
      <c r="C31" s="52" t="s">
        <v>238</v>
      </c>
      <c r="D31" s="38">
        <v>657</v>
      </c>
      <c r="E31" s="146" t="str">
        <f>IFERROR(VLOOKUP(D31,'NRCS Practice Descriptions'!$B$2:$C$174,2,FALSE),"")</f>
        <v xml:space="preserve">The return of a wetland and its functions to a close approximation of its original condition as it existed prior to disturbance on a former or degraded wetland site. </v>
      </c>
      <c r="G31" s="155">
        <v>1</v>
      </c>
      <c r="H31" s="154">
        <v>1</v>
      </c>
      <c r="I31" s="154">
        <v>0</v>
      </c>
      <c r="J31" s="154">
        <v>0</v>
      </c>
      <c r="K31" s="155">
        <v>3</v>
      </c>
      <c r="L31" s="155">
        <v>2</v>
      </c>
      <c r="M31" s="155">
        <v>2</v>
      </c>
      <c r="N31" s="155">
        <v>0</v>
      </c>
      <c r="O31" s="132">
        <f t="shared" si="0"/>
        <v>9</v>
      </c>
      <c r="T31" s="238">
        <f>SUMIF('Practices-Implemented'!D$6:D$75,'Simplified Buckets All Ranked'!D31,'Practices-Implemented'!L$6:L$75)</f>
        <v>0</v>
      </c>
      <c r="V31" s="238">
        <f>IFERROR(AVERAGEIF('2021VTEQIPCostList'!A$2:A$1463,'Simplified Buckets All Ranked'!D31,'2021VTEQIPCostList'!F$2:F$1463),"")</f>
        <v>6532.4839999999995</v>
      </c>
      <c r="AB31" s="131">
        <f t="shared" si="1"/>
        <v>0</v>
      </c>
      <c r="AD31" s="129">
        <f t="shared" si="2"/>
        <v>9</v>
      </c>
      <c r="AF31" s="61">
        <f t="shared" si="3"/>
        <v>2</v>
      </c>
      <c r="AG31" s="38">
        <f>IFERROR(VLOOKUP($D31,'NRCS Physical Effects'!$D$3:$BF$173,AG$3,FALSE),"")</f>
        <v>1</v>
      </c>
      <c r="AH31" s="38">
        <f>IFERROR(VLOOKUP($D31,'NRCS Physical Effects'!$D$3:$BF$173,AH$3,FALSE),"")</f>
        <v>1</v>
      </c>
      <c r="AI31" s="38">
        <f>IFERROR(VLOOKUP($D31,'NRCS Physical Effects'!$D$3:$BF$173,AI$3,FALSE),"")</f>
        <v>0</v>
      </c>
      <c r="AJ31" s="38">
        <f>IFERROR(VLOOKUP($D31,'NRCS Physical Effects'!$D$3:$BF$173,AJ$3,FALSE),"")</f>
        <v>0</v>
      </c>
      <c r="AK31" s="38">
        <f>IFERROR(VLOOKUP($D31,'NRCS Physical Effects'!$D$3:$BF$173,AK$3,FALSE),"")</f>
        <v>3</v>
      </c>
      <c r="AL31" s="38">
        <f>IFERROR(VLOOKUP($D31,'NRCS Physical Effects'!$D$3:$BF$173,AL$3,FALSE),"")</f>
        <v>2</v>
      </c>
      <c r="AM31" s="38">
        <f>IFERROR(VLOOKUP($D31,'NRCS Physical Effects'!$D$3:$BF$173,AM$3,FALSE),"")</f>
        <v>2</v>
      </c>
      <c r="AN31" s="38">
        <f>IFERROR(VLOOKUP($D31,'NRCS Physical Effects'!$D$3:$BF$173,AN$3,FALSE),"")</f>
        <v>0</v>
      </c>
      <c r="AO31" s="87">
        <f>IFERROR(VLOOKUP($D31,'NRCS Physical Effects'!$D$3:$BF$173,AO$3,FALSE),"")</f>
        <v>32</v>
      </c>
      <c r="AP31" s="38">
        <f>IFERROR(VLOOKUP($D31,'NRCS Physical Effects'!$D$3:$BF$173,AP$3,FALSE),"")</f>
        <v>1</v>
      </c>
      <c r="AQ31" s="38">
        <f>IFERROR(VLOOKUP($D31,'NRCS Physical Effects'!$D$3:$BF$173,AQ$3,FALSE),"")</f>
        <v>15</v>
      </c>
      <c r="AR31" s="38">
        <f>IFERROR(VLOOKUP($D31,'NRCS Physical Effects'!$D$3:$BF$173,AR$3,FALSE),"")</f>
        <v>0</v>
      </c>
      <c r="AS31" s="38">
        <f>IFERROR(VLOOKUP($D31,'NRCS Physical Effects'!$D$3:$BF$173,AS$3,FALSE),"")</f>
        <v>12</v>
      </c>
      <c r="AT31" s="38">
        <f>IFERROR(VLOOKUP($D31,'NRCS Physical Effects'!$D$3:$BF$173,AT$3,FALSE),"")</f>
        <v>4</v>
      </c>
      <c r="AU31" s="38">
        <f>IFERROR(VLOOKUP($D31,'NRCS Physical Effects'!$D$3:$BF$173,AU$3,FALSE),"")</f>
        <v>0</v>
      </c>
    </row>
    <row r="32" spans="1:47" x14ac:dyDescent="0.2">
      <c r="A32" s="268" t="s">
        <v>513</v>
      </c>
      <c r="B32" s="277" t="s">
        <v>178</v>
      </c>
      <c r="C32" s="121" t="s">
        <v>216</v>
      </c>
      <c r="D32" s="38">
        <v>603</v>
      </c>
      <c r="E32" s="146" t="str">
        <f>IFERROR(VLOOKUP(D32,'NRCS Practice Descriptions'!$B$2:$C$174,2,FALSE),"")</f>
        <v>Herbaceous vegetation established in rows or narrow strips in the field across the prevailing wind direction.</v>
      </c>
      <c r="G32" s="155">
        <v>2</v>
      </c>
      <c r="H32" s="154">
        <v>2</v>
      </c>
      <c r="I32" s="154">
        <v>0</v>
      </c>
      <c r="J32" s="154">
        <v>0</v>
      </c>
      <c r="K32" s="155">
        <v>1</v>
      </c>
      <c r="L32" s="155">
        <v>0</v>
      </c>
      <c r="M32" s="155">
        <v>1</v>
      </c>
      <c r="N32" s="155">
        <v>2</v>
      </c>
      <c r="O32" s="132">
        <f t="shared" si="0"/>
        <v>8</v>
      </c>
      <c r="P32" s="38"/>
      <c r="Q32" s="38"/>
      <c r="R32" s="38"/>
      <c r="S32" s="38"/>
      <c r="T32" s="238">
        <f>SUMIF('Practices-Implemented'!D$6:D$75,'Simplified Buckets All Ranked'!D32,'Practices-Implemented'!L$6:L$75)</f>
        <v>0</v>
      </c>
      <c r="U32" s="38"/>
      <c r="V32" s="238" t="str">
        <f>IFERROR(AVERAGEIF('2021VTEQIPCostList'!A$2:A$1463,'Simplified Buckets All Ranked'!D32,'2021VTEQIPCostList'!F$2:F$1463),"")</f>
        <v/>
      </c>
      <c r="W32" s="38"/>
      <c r="X32" s="38"/>
      <c r="Y32" s="38"/>
      <c r="Z32" s="38"/>
      <c r="AA32" s="38"/>
      <c r="AB32" s="131">
        <f t="shared" si="1"/>
        <v>0</v>
      </c>
      <c r="AC32" s="38"/>
      <c r="AD32" s="129">
        <f t="shared" si="2"/>
        <v>8</v>
      </c>
      <c r="AE32" s="38"/>
      <c r="AF32" s="61">
        <f t="shared" si="3"/>
        <v>4</v>
      </c>
      <c r="AG32" s="38">
        <f>IFERROR(VLOOKUP($D32,'NRCS Physical Effects'!$D$3:$BF$173,AG$3,FALSE),"")</f>
        <v>2</v>
      </c>
      <c r="AH32" s="38">
        <f>IFERROR(VLOOKUP($D32,'NRCS Physical Effects'!$D$3:$BF$173,AH$3,FALSE),"")</f>
        <v>2</v>
      </c>
      <c r="AI32" s="38">
        <f>IFERROR(VLOOKUP($D32,'NRCS Physical Effects'!$D$3:$BF$173,AI$3,FALSE),"")</f>
        <v>0</v>
      </c>
      <c r="AJ32" s="38">
        <f>IFERROR(VLOOKUP($D32,'NRCS Physical Effects'!$D$3:$BF$173,AJ$3,FALSE),"")</f>
        <v>0</v>
      </c>
      <c r="AK32" s="38">
        <f>IFERROR(VLOOKUP($D32,'NRCS Physical Effects'!$D$3:$BF$173,AK$3,FALSE),"")</f>
        <v>1</v>
      </c>
      <c r="AL32" s="38">
        <f>IFERROR(VLOOKUP($D32,'NRCS Physical Effects'!$D$3:$BF$173,AL$3,FALSE),"")</f>
        <v>0</v>
      </c>
      <c r="AM32" s="38">
        <f>IFERROR(VLOOKUP($D32,'NRCS Physical Effects'!$D$3:$BF$173,AM$3,FALSE),"")</f>
        <v>1</v>
      </c>
      <c r="AN32" s="38">
        <f>IFERROR(VLOOKUP($D32,'NRCS Physical Effects'!$D$3:$BF$173,AN$3,FALSE),"")</f>
        <v>2</v>
      </c>
      <c r="AO32" s="87">
        <f>IFERROR(VLOOKUP($D32,'NRCS Physical Effects'!$D$3:$BF$173,AO$3,FALSE),"")</f>
        <v>28</v>
      </c>
      <c r="AP32" s="38">
        <f>IFERROR(VLOOKUP($D32,'NRCS Physical Effects'!$D$3:$BF$173,AP$3,FALSE),"")</f>
        <v>6</v>
      </c>
      <c r="AQ32" s="38">
        <f>IFERROR(VLOOKUP($D32,'NRCS Physical Effects'!$D$3:$BF$173,AQ$3,FALSE),"")</f>
        <v>5</v>
      </c>
      <c r="AR32" s="38">
        <f>IFERROR(VLOOKUP($D32,'NRCS Physical Effects'!$D$3:$BF$173,AR$3,FALSE),"")</f>
        <v>4</v>
      </c>
      <c r="AS32" s="38">
        <f>IFERROR(VLOOKUP($D32,'NRCS Physical Effects'!$D$3:$BF$173,AS$3,FALSE),"")</f>
        <v>10</v>
      </c>
      <c r="AT32" s="38">
        <f>IFERROR(VLOOKUP($D32,'NRCS Physical Effects'!$D$3:$BF$173,AT$3,FALSE),"")</f>
        <v>3</v>
      </c>
      <c r="AU32" s="38">
        <f>IFERROR(VLOOKUP($D32,'NRCS Physical Effects'!$D$3:$BF$173,AU$3,FALSE),"")</f>
        <v>0</v>
      </c>
    </row>
    <row r="33" spans="1:47" x14ac:dyDescent="0.2">
      <c r="A33" s="271" t="s">
        <v>156</v>
      </c>
      <c r="B33" s="279" t="s">
        <v>173</v>
      </c>
      <c r="C33" s="121" t="s">
        <v>264</v>
      </c>
      <c r="D33" s="38">
        <v>635</v>
      </c>
      <c r="E33" s="146" t="str">
        <f>IFERROR(VLOOKUP(D33,'NRCS Practice Descriptions'!$B$2:$C$174,2,FALSE),"")</f>
        <v>An area of permanent vegetation used for agricultural wastewater treatment.</v>
      </c>
      <c r="G33" s="155">
        <v>1</v>
      </c>
      <c r="H33" s="154">
        <v>3</v>
      </c>
      <c r="I33" s="154">
        <v>0</v>
      </c>
      <c r="J33" s="154">
        <v>0</v>
      </c>
      <c r="K33" s="155">
        <v>4</v>
      </c>
      <c r="L33" s="155">
        <v>0</v>
      </c>
      <c r="M33" s="155">
        <v>0</v>
      </c>
      <c r="N33" s="155">
        <v>0</v>
      </c>
      <c r="O33" s="132">
        <f t="shared" si="0"/>
        <v>8</v>
      </c>
      <c r="P33" s="38"/>
      <c r="Q33" s="38"/>
      <c r="R33" s="38"/>
      <c r="S33" s="38"/>
      <c r="T33" s="238">
        <f>SUMIF('Practices-Implemented'!D$6:D$75,'Simplified Buckets All Ranked'!D33,'Practices-Implemented'!L$6:L$75)</f>
        <v>0</v>
      </c>
      <c r="U33" s="38"/>
      <c r="V33" s="238">
        <f>IFERROR(AVERAGEIF('2021VTEQIPCostList'!A$2:A$1463,'Simplified Buckets All Ranked'!D33,'2021VTEQIPCostList'!F$2:F$1463),"")</f>
        <v>0.84750000000000003</v>
      </c>
      <c r="W33" s="38"/>
      <c r="X33" s="38"/>
      <c r="Y33" s="38"/>
      <c r="Z33" s="38"/>
      <c r="AA33" s="38"/>
      <c r="AB33" s="131">
        <f t="shared" si="1"/>
        <v>0</v>
      </c>
      <c r="AC33" s="38"/>
      <c r="AD33" s="129">
        <f t="shared" si="2"/>
        <v>8</v>
      </c>
      <c r="AE33" s="38"/>
      <c r="AF33" s="61">
        <f t="shared" si="3"/>
        <v>4</v>
      </c>
      <c r="AG33" s="38">
        <f>IFERROR(VLOOKUP($D33,'NRCS Physical Effects'!$D$3:$BF$173,AG$3,FALSE),"")</f>
        <v>1</v>
      </c>
      <c r="AH33" s="38">
        <f>IFERROR(VLOOKUP($D33,'NRCS Physical Effects'!$D$3:$BF$173,AH$3,FALSE),"")</f>
        <v>3</v>
      </c>
      <c r="AI33" s="38">
        <f>IFERROR(VLOOKUP($D33,'NRCS Physical Effects'!$D$3:$BF$173,AI$3,FALSE),"")</f>
        <v>0</v>
      </c>
      <c r="AJ33" s="38">
        <f>IFERROR(VLOOKUP($D33,'NRCS Physical Effects'!$D$3:$BF$173,AJ$3,FALSE),"")</f>
        <v>0</v>
      </c>
      <c r="AK33" s="38">
        <f>IFERROR(VLOOKUP($D33,'NRCS Physical Effects'!$D$3:$BF$173,AK$3,FALSE),"")</f>
        <v>4</v>
      </c>
      <c r="AL33" s="38">
        <f>IFERROR(VLOOKUP($D33,'NRCS Physical Effects'!$D$3:$BF$173,AL$3,FALSE),"")</f>
        <v>0</v>
      </c>
      <c r="AM33" s="38">
        <f>IFERROR(VLOOKUP($D33,'NRCS Physical Effects'!$D$3:$BF$173,AM$3,FALSE),"")</f>
        <v>0</v>
      </c>
      <c r="AN33" s="38">
        <f>IFERROR(VLOOKUP($D33,'NRCS Physical Effects'!$D$3:$BF$173,AN$3,FALSE),"")</f>
        <v>0</v>
      </c>
      <c r="AO33" s="87">
        <f>IFERROR(VLOOKUP($D33,'NRCS Physical Effects'!$D$3:$BF$173,AO$3,FALSE),"")</f>
        <v>33</v>
      </c>
      <c r="AP33" s="38">
        <f>IFERROR(VLOOKUP($D33,'NRCS Physical Effects'!$D$3:$BF$173,AP$3,FALSE),"")</f>
        <v>12</v>
      </c>
      <c r="AQ33" s="38">
        <f>IFERROR(VLOOKUP($D33,'NRCS Physical Effects'!$D$3:$BF$173,AQ$3,FALSE),"")</f>
        <v>6</v>
      </c>
      <c r="AR33" s="38">
        <f>IFERROR(VLOOKUP($D33,'NRCS Physical Effects'!$D$3:$BF$173,AR$3,FALSE),"")</f>
        <v>3</v>
      </c>
      <c r="AS33" s="38">
        <f>IFERROR(VLOOKUP($D33,'NRCS Physical Effects'!$D$3:$BF$173,AS$3,FALSE),"")</f>
        <v>11</v>
      </c>
      <c r="AT33" s="38">
        <f>IFERROR(VLOOKUP($D33,'NRCS Physical Effects'!$D$3:$BF$173,AT$3,FALSE),"")</f>
        <v>1</v>
      </c>
      <c r="AU33" s="38">
        <f>IFERROR(VLOOKUP($D33,'NRCS Physical Effects'!$D$3:$BF$173,AU$3,FALSE),"")</f>
        <v>0</v>
      </c>
    </row>
    <row r="34" spans="1:47" x14ac:dyDescent="0.2">
      <c r="A34" s="281" t="s">
        <v>509</v>
      </c>
      <c r="B34" s="273" t="s">
        <v>511</v>
      </c>
      <c r="C34" s="121" t="s">
        <v>243</v>
      </c>
      <c r="D34" s="38">
        <v>585</v>
      </c>
      <c r="E34" s="146" t="str">
        <f>IFERROR(VLOOKUP(D34,'NRCS Practice Descriptions'!$B$2:$C$174,2,FALSE),"")</f>
        <v/>
      </c>
      <c r="G34" s="155">
        <v>0</v>
      </c>
      <c r="H34" s="154">
        <v>2</v>
      </c>
      <c r="I34" s="154">
        <v>1</v>
      </c>
      <c r="J34" s="154">
        <v>0</v>
      </c>
      <c r="K34" s="155">
        <v>1</v>
      </c>
      <c r="L34" s="155">
        <v>1</v>
      </c>
      <c r="M34" s="155">
        <v>1</v>
      </c>
      <c r="N34" s="155">
        <v>2</v>
      </c>
      <c r="O34" s="132">
        <f t="shared" si="0"/>
        <v>8</v>
      </c>
      <c r="P34" s="38"/>
      <c r="Q34" s="38"/>
      <c r="R34" s="38"/>
      <c r="S34" s="38"/>
      <c r="T34" s="238">
        <f>SUMIF('Practices-Implemented'!D$6:D$75,'Simplified Buckets All Ranked'!D34,'Practices-Implemented'!L$6:L$75)</f>
        <v>0</v>
      </c>
      <c r="U34" s="38"/>
      <c r="V34" s="238">
        <f>IFERROR(AVERAGEIF('2021VTEQIPCostList'!A$2:A$1463,'Simplified Buckets All Ranked'!D34,'2021VTEQIPCostList'!F$2:F$1463),"")</f>
        <v>1.5</v>
      </c>
      <c r="W34" s="38"/>
      <c r="X34" s="38"/>
      <c r="Y34" s="38"/>
      <c r="Z34" s="38"/>
      <c r="AA34" s="38"/>
      <c r="AB34" s="131">
        <f t="shared" si="1"/>
        <v>0</v>
      </c>
      <c r="AC34" s="38"/>
      <c r="AD34" s="129">
        <f t="shared" si="2"/>
        <v>8</v>
      </c>
      <c r="AE34" s="38"/>
      <c r="AF34" s="61">
        <f t="shared" si="3"/>
        <v>2</v>
      </c>
      <c r="AG34" s="38">
        <f>IFERROR(VLOOKUP($D34,'NRCS Physical Effects'!$D$3:$BF$173,AG$3,FALSE),"")</f>
        <v>0</v>
      </c>
      <c r="AH34" s="38">
        <f>IFERROR(VLOOKUP($D34,'NRCS Physical Effects'!$D$3:$BF$173,AH$3,FALSE),"")</f>
        <v>2</v>
      </c>
      <c r="AI34" s="38">
        <f>IFERROR(VLOOKUP($D34,'NRCS Physical Effects'!$D$3:$BF$173,AI$3,FALSE),"")</f>
        <v>0</v>
      </c>
      <c r="AJ34" s="38">
        <f>IFERROR(VLOOKUP($D34,'NRCS Physical Effects'!$D$3:$BF$173,AJ$3,FALSE),"")</f>
        <v>1</v>
      </c>
      <c r="AK34" s="38">
        <f>IFERROR(VLOOKUP($D34,'NRCS Physical Effects'!$D$3:$BF$173,AK$3,FALSE),"")</f>
        <v>1</v>
      </c>
      <c r="AL34" s="38">
        <f>IFERROR(VLOOKUP($D34,'NRCS Physical Effects'!$D$3:$BF$173,AL$3,FALSE),"")</f>
        <v>1</v>
      </c>
      <c r="AM34" s="38">
        <f>IFERROR(VLOOKUP($D34,'NRCS Physical Effects'!$D$3:$BF$173,AM$3,FALSE),"")</f>
        <v>1</v>
      </c>
      <c r="AN34" s="38">
        <f>IFERROR(VLOOKUP($D34,'NRCS Physical Effects'!$D$3:$BF$173,AN$3,FALSE),"")</f>
        <v>2</v>
      </c>
      <c r="AO34" s="87">
        <f>IFERROR(VLOOKUP($D34,'NRCS Physical Effects'!$D$3:$BF$173,AO$3,FALSE),"")</f>
        <v>28</v>
      </c>
      <c r="AP34" s="38">
        <f>IFERROR(VLOOKUP($D34,'NRCS Physical Effects'!$D$3:$BF$173,AP$3,FALSE),"")</f>
        <v>11</v>
      </c>
      <c r="AQ34" s="38">
        <f>IFERROR(VLOOKUP($D34,'NRCS Physical Effects'!$D$3:$BF$173,AQ$3,FALSE),"")</f>
        <v>9</v>
      </c>
      <c r="AR34" s="38">
        <f>IFERROR(VLOOKUP($D34,'NRCS Physical Effects'!$D$3:$BF$173,AR$3,FALSE),"")</f>
        <v>2</v>
      </c>
      <c r="AS34" s="38">
        <f>IFERROR(VLOOKUP($D34,'NRCS Physical Effects'!$D$3:$BF$173,AS$3,FALSE),"")</f>
        <v>2</v>
      </c>
      <c r="AT34" s="38">
        <f>IFERROR(VLOOKUP($D34,'NRCS Physical Effects'!$D$3:$BF$173,AT$3,FALSE),"")</f>
        <v>4</v>
      </c>
      <c r="AU34" s="38">
        <f>IFERROR(VLOOKUP($D34,'NRCS Physical Effects'!$D$3:$BF$173,AU$3,FALSE),"")</f>
        <v>0</v>
      </c>
    </row>
    <row r="35" spans="1:47" x14ac:dyDescent="0.2">
      <c r="A35" s="268" t="s">
        <v>513</v>
      </c>
      <c r="B35" s="278" t="s">
        <v>516</v>
      </c>
      <c r="C35" s="52" t="s">
        <v>239</v>
      </c>
      <c r="D35" s="38">
        <v>644</v>
      </c>
      <c r="E35" s="146" t="str">
        <f>IFERROR(VLOOKUP(D35,'NRCS Practice Descriptions'!$B$2:$C$174,2,FALSE),"")</f>
        <v>Retaining, developing or managing wetland habitat for wetland wildlife.</v>
      </c>
      <c r="G35" s="155">
        <v>1</v>
      </c>
      <c r="H35" s="154">
        <v>0</v>
      </c>
      <c r="I35" s="154">
        <v>0</v>
      </c>
      <c r="J35" s="154">
        <v>0</v>
      </c>
      <c r="K35" s="155">
        <v>0</v>
      </c>
      <c r="L35" s="155">
        <v>2</v>
      </c>
      <c r="M35" s="155">
        <v>5</v>
      </c>
      <c r="N35" s="155">
        <v>0</v>
      </c>
      <c r="O35" s="132">
        <f t="shared" si="0"/>
        <v>8</v>
      </c>
      <c r="T35" s="238">
        <f>SUMIF('Practices-Implemented'!D$6:D$75,'Simplified Buckets All Ranked'!D35,'Practices-Implemented'!L$6:L$75)</f>
        <v>0</v>
      </c>
      <c r="V35" s="238">
        <f>IFERROR(AVERAGEIF('2021VTEQIPCostList'!A$2:A$1463,'Simplified Buckets All Ranked'!D35,'2021VTEQIPCostList'!F$2:F$1463),"")</f>
        <v>3810.29</v>
      </c>
      <c r="AB35" s="131">
        <f t="shared" si="1"/>
        <v>0</v>
      </c>
      <c r="AD35" s="129">
        <f t="shared" si="2"/>
        <v>8</v>
      </c>
      <c r="AF35" s="61">
        <f t="shared" si="3"/>
        <v>1</v>
      </c>
      <c r="AG35" s="38">
        <f>IFERROR(VLOOKUP($D35,'NRCS Physical Effects'!$D$3:$BF$173,AG$3,FALSE),"")</f>
        <v>1</v>
      </c>
      <c r="AH35" s="38">
        <f>IFERROR(VLOOKUP($D35,'NRCS Physical Effects'!$D$3:$BF$173,AH$3,FALSE),"")</f>
        <v>0</v>
      </c>
      <c r="AI35" s="38">
        <f>IFERROR(VLOOKUP($D35,'NRCS Physical Effects'!$D$3:$BF$173,AI$3,FALSE),"")</f>
        <v>0</v>
      </c>
      <c r="AJ35" s="38">
        <f>IFERROR(VLOOKUP($D35,'NRCS Physical Effects'!$D$3:$BF$173,AJ$3,FALSE),"")</f>
        <v>0</v>
      </c>
      <c r="AK35" s="38">
        <f>IFERROR(VLOOKUP($D35,'NRCS Physical Effects'!$D$3:$BF$173,AK$3,FALSE),"")</f>
        <v>0</v>
      </c>
      <c r="AL35" s="38">
        <f>IFERROR(VLOOKUP($D35,'NRCS Physical Effects'!$D$3:$BF$173,AL$3,FALSE),"")</f>
        <v>2</v>
      </c>
      <c r="AM35" s="38">
        <f>IFERROR(VLOOKUP($D35,'NRCS Physical Effects'!$D$3:$BF$173,AM$3,FALSE),"")</f>
        <v>5</v>
      </c>
      <c r="AN35" s="38">
        <f>IFERROR(VLOOKUP($D35,'NRCS Physical Effects'!$D$3:$BF$173,AN$3,FALSE),"")</f>
        <v>0</v>
      </c>
      <c r="AO35" s="87">
        <f>IFERROR(VLOOKUP($D35,'NRCS Physical Effects'!$D$3:$BF$173,AO$3,FALSE),"")</f>
        <v>25</v>
      </c>
      <c r="AP35" s="38">
        <f>IFERROR(VLOOKUP($D35,'NRCS Physical Effects'!$D$3:$BF$173,AP$3,FALSE),"")</f>
        <v>0</v>
      </c>
      <c r="AQ35" s="38">
        <f>IFERROR(VLOOKUP($D35,'NRCS Physical Effects'!$D$3:$BF$173,AQ$3,FALSE),"")</f>
        <v>6</v>
      </c>
      <c r="AR35" s="38">
        <f>IFERROR(VLOOKUP($D35,'NRCS Physical Effects'!$D$3:$BF$173,AR$3,FALSE),"")</f>
        <v>0</v>
      </c>
      <c r="AS35" s="38">
        <f>IFERROR(VLOOKUP($D35,'NRCS Physical Effects'!$D$3:$BF$173,AS$3,FALSE),"")</f>
        <v>12</v>
      </c>
      <c r="AT35" s="38">
        <f>IFERROR(VLOOKUP($D35,'NRCS Physical Effects'!$D$3:$BF$173,AT$3,FALSE),"")</f>
        <v>7</v>
      </c>
      <c r="AU35" s="38">
        <f>IFERROR(VLOOKUP($D35,'NRCS Physical Effects'!$D$3:$BF$173,AU$3,FALSE),"")</f>
        <v>0</v>
      </c>
    </row>
    <row r="36" spans="1:47" x14ac:dyDescent="0.2">
      <c r="A36" s="268" t="s">
        <v>513</v>
      </c>
      <c r="B36" s="278" t="s">
        <v>516</v>
      </c>
      <c r="C36" s="52" t="s">
        <v>230</v>
      </c>
      <c r="D36" s="38">
        <v>580</v>
      </c>
      <c r="E36" s="146" t="str">
        <f>IFERROR(VLOOKUP(D36,'NRCS Practice Descriptions'!$B$2:$C$174,2,FALSE),"")</f>
        <v>Treatment(s) used to stabilize and protect banks of streams or constructed channels, and shorelines of lakes, reservoirs, or estuaries.</v>
      </c>
      <c r="G36" s="155">
        <v>1</v>
      </c>
      <c r="H36" s="154">
        <v>0</v>
      </c>
      <c r="I36" s="154">
        <v>0</v>
      </c>
      <c r="J36" s="154">
        <v>2</v>
      </c>
      <c r="K36" s="155">
        <v>1</v>
      </c>
      <c r="L36" s="155">
        <v>0</v>
      </c>
      <c r="M36" s="155">
        <v>2</v>
      </c>
      <c r="N36" s="155">
        <v>2</v>
      </c>
      <c r="O36" s="132">
        <f t="shared" si="0"/>
        <v>8</v>
      </c>
      <c r="T36" s="238">
        <f>SUMIF('Practices-Implemented'!D$6:D$75,'Simplified Buckets All Ranked'!D36,'Practices-Implemented'!L$6:L$75)</f>
        <v>0</v>
      </c>
      <c r="V36" s="238">
        <f>IFERROR(AVERAGEIF('2021VTEQIPCostList'!A$2:A$1463,'Simplified Buckets All Ranked'!D36,'2021VTEQIPCostList'!F$2:F$1463),"")</f>
        <v>41.865000000000002</v>
      </c>
      <c r="AB36" s="131">
        <f t="shared" si="1"/>
        <v>0</v>
      </c>
      <c r="AD36" s="129">
        <f t="shared" si="2"/>
        <v>8</v>
      </c>
      <c r="AF36" s="61">
        <f t="shared" si="3"/>
        <v>1</v>
      </c>
      <c r="AG36" s="38">
        <f>IFERROR(VLOOKUP($D36,'NRCS Physical Effects'!$D$3:$BF$173,AG$3,FALSE),"")</f>
        <v>1</v>
      </c>
      <c r="AH36" s="38">
        <f>IFERROR(VLOOKUP($D36,'NRCS Physical Effects'!$D$3:$BF$173,AH$3,FALSE),"")</f>
        <v>0</v>
      </c>
      <c r="AI36" s="38">
        <f>IFERROR(VLOOKUP($D36,'NRCS Physical Effects'!$D$3:$BF$173,AI$3,FALSE),"")</f>
        <v>2</v>
      </c>
      <c r="AJ36" s="38">
        <f>IFERROR(VLOOKUP($D36,'NRCS Physical Effects'!$D$3:$BF$173,AJ$3,FALSE),"")</f>
        <v>0</v>
      </c>
      <c r="AK36" s="38">
        <f>IFERROR(VLOOKUP($D36,'NRCS Physical Effects'!$D$3:$BF$173,AK$3,FALSE),"")</f>
        <v>1</v>
      </c>
      <c r="AL36" s="38">
        <f>IFERROR(VLOOKUP($D36,'NRCS Physical Effects'!$D$3:$BF$173,AL$3,FALSE),"")</f>
        <v>0</v>
      </c>
      <c r="AM36" s="38">
        <f>IFERROR(VLOOKUP($D36,'NRCS Physical Effects'!$D$3:$BF$173,AM$3,FALSE),"")</f>
        <v>2</v>
      </c>
      <c r="AN36" s="38">
        <f>IFERROR(VLOOKUP($D36,'NRCS Physical Effects'!$D$3:$BF$173,AN$3,FALSE),"")</f>
        <v>2</v>
      </c>
      <c r="AO36" s="87">
        <f>IFERROR(VLOOKUP($D36,'NRCS Physical Effects'!$D$3:$BF$173,AO$3,FALSE),"")</f>
        <v>29</v>
      </c>
      <c r="AP36" s="38">
        <f>IFERROR(VLOOKUP($D36,'NRCS Physical Effects'!$D$3:$BF$173,AP$3,FALSE),"")</f>
        <v>6</v>
      </c>
      <c r="AQ36" s="38">
        <f>IFERROR(VLOOKUP($D36,'NRCS Physical Effects'!$D$3:$BF$173,AQ$3,FALSE),"")</f>
        <v>5</v>
      </c>
      <c r="AR36" s="38">
        <f>IFERROR(VLOOKUP($D36,'NRCS Physical Effects'!$D$3:$BF$173,AR$3,FALSE),"")</f>
        <v>1</v>
      </c>
      <c r="AS36" s="38">
        <f>IFERROR(VLOOKUP($D36,'NRCS Physical Effects'!$D$3:$BF$173,AS$3,FALSE),"")</f>
        <v>12</v>
      </c>
      <c r="AT36" s="38">
        <f>IFERROR(VLOOKUP($D36,'NRCS Physical Effects'!$D$3:$BF$173,AT$3,FALSE),"")</f>
        <v>5</v>
      </c>
      <c r="AU36" s="38">
        <f>IFERROR(VLOOKUP($D36,'NRCS Physical Effects'!$D$3:$BF$173,AU$3,FALSE),"")</f>
        <v>0</v>
      </c>
    </row>
    <row r="37" spans="1:47" ht="14.5" customHeight="1" x14ac:dyDescent="0.2">
      <c r="A37" s="281" t="s">
        <v>509</v>
      </c>
      <c r="B37" s="273" t="s">
        <v>511</v>
      </c>
      <c r="C37" s="149" t="s">
        <v>76</v>
      </c>
      <c r="D37" s="38">
        <v>332</v>
      </c>
      <c r="E37" s="146" t="str">
        <f>IFERROR(VLOOKUP(D37,'NRCS Practice Descriptions'!$B$2:$C$174,2,FALSE),"")</f>
        <v>Narrow strips of permanent, herbaceous vegetative cover established around the hill slope, and alternated down the slope with wider cropped strips that are farmed on the contour.</v>
      </c>
      <c r="G37" s="155">
        <v>1</v>
      </c>
      <c r="H37" s="154">
        <v>2</v>
      </c>
      <c r="I37" s="154">
        <v>0</v>
      </c>
      <c r="J37" s="154">
        <v>0</v>
      </c>
      <c r="K37" s="155">
        <v>2</v>
      </c>
      <c r="L37" s="155">
        <v>1</v>
      </c>
      <c r="M37" s="155">
        <v>0</v>
      </c>
      <c r="N37" s="155">
        <v>1</v>
      </c>
      <c r="O37" s="132">
        <f t="shared" ref="O37:O68" si="4">SUM(G37:N37)</f>
        <v>7</v>
      </c>
      <c r="P37" s="38"/>
      <c r="Q37" s="38"/>
      <c r="R37" s="38"/>
      <c r="S37" s="38"/>
      <c r="T37" s="238">
        <f>SUMIF('Practices-Implemented'!D$6:D$75,'Simplified Buckets All Ranked'!D37,'Practices-Implemented'!L$6:L$75)</f>
        <v>0</v>
      </c>
      <c r="U37" s="38"/>
      <c r="V37" s="238">
        <f>IFERROR(AVERAGEIF('2021VTEQIPCostList'!A$2:A$1463,'Simplified Buckets All Ranked'!D37,'2021VTEQIPCostList'!F$2:F$1463),"")</f>
        <v>861.57999999999993</v>
      </c>
      <c r="W37" s="38"/>
      <c r="X37" s="38"/>
      <c r="Y37" s="38"/>
      <c r="Z37" s="38"/>
      <c r="AA37" s="38"/>
      <c r="AB37" s="131">
        <f t="shared" ref="AB37:AB68" si="5">SUM(X37:AA37)</f>
        <v>0</v>
      </c>
      <c r="AC37" s="38"/>
      <c r="AD37" s="129">
        <f t="shared" ref="AD37:AD68" si="6">O37+AB37</f>
        <v>7</v>
      </c>
      <c r="AE37" s="38"/>
      <c r="AF37" s="61">
        <f t="shared" ref="AF37:AF68" si="7">IFERROR(AH37+AG37,"")</f>
        <v>3</v>
      </c>
      <c r="AG37" s="38">
        <f>IFERROR(VLOOKUP($D37,'NRCS Physical Effects'!$D$3:$BF$173,AG$3,FALSE),"")</f>
        <v>1</v>
      </c>
      <c r="AH37" s="38">
        <f>IFERROR(VLOOKUP($D37,'NRCS Physical Effects'!$D$3:$BF$173,AH$3,FALSE),"")</f>
        <v>2</v>
      </c>
      <c r="AI37" s="38">
        <f>IFERROR(VLOOKUP($D37,'NRCS Physical Effects'!$D$3:$BF$173,AI$3,FALSE),"")</f>
        <v>0</v>
      </c>
      <c r="AJ37" s="38">
        <f>IFERROR(VLOOKUP($D37,'NRCS Physical Effects'!$D$3:$BF$173,AJ$3,FALSE),"")</f>
        <v>0</v>
      </c>
      <c r="AK37" s="38">
        <f>IFERROR(VLOOKUP($D37,'NRCS Physical Effects'!$D$3:$BF$173,AK$3,FALSE),"")</f>
        <v>2</v>
      </c>
      <c r="AL37" s="38">
        <f>IFERROR(VLOOKUP($D37,'NRCS Physical Effects'!$D$3:$BF$173,AL$3,FALSE),"")</f>
        <v>1</v>
      </c>
      <c r="AM37" s="38">
        <f>IFERROR(VLOOKUP($D37,'NRCS Physical Effects'!$D$3:$BF$173,AM$3,FALSE),"")</f>
        <v>0</v>
      </c>
      <c r="AN37" s="38">
        <f>IFERROR(VLOOKUP($D37,'NRCS Physical Effects'!$D$3:$BF$173,AN$3,FALSE),"")</f>
        <v>1</v>
      </c>
      <c r="AO37" s="87">
        <f>IFERROR(VLOOKUP($D37,'NRCS Physical Effects'!$D$3:$BF$173,AO$3,FALSE),"")</f>
        <v>23</v>
      </c>
      <c r="AP37" s="38">
        <f>IFERROR(VLOOKUP($D37,'NRCS Physical Effects'!$D$3:$BF$173,AP$3,FALSE),"")</f>
        <v>5</v>
      </c>
      <c r="AQ37" s="38">
        <f>IFERROR(VLOOKUP($D37,'NRCS Physical Effects'!$D$3:$BF$173,AQ$3,FALSE),"")</f>
        <v>3</v>
      </c>
      <c r="AR37" s="38">
        <f>IFERROR(VLOOKUP($D37,'NRCS Physical Effects'!$D$3:$BF$173,AR$3,FALSE),"")</f>
        <v>2</v>
      </c>
      <c r="AS37" s="38">
        <f>IFERROR(VLOOKUP($D37,'NRCS Physical Effects'!$D$3:$BF$173,AS$3,FALSE),"")</f>
        <v>10</v>
      </c>
      <c r="AT37" s="38">
        <f>IFERROR(VLOOKUP($D37,'NRCS Physical Effects'!$D$3:$BF$173,AT$3,FALSE),"")</f>
        <v>2</v>
      </c>
      <c r="AU37" s="38">
        <f>IFERROR(VLOOKUP($D37,'NRCS Physical Effects'!$D$3:$BF$173,AU$3,FALSE),"")</f>
        <v>1</v>
      </c>
    </row>
    <row r="38" spans="1:47" ht="14.5" customHeight="1" x14ac:dyDescent="0.2">
      <c r="A38" s="281" t="s">
        <v>509</v>
      </c>
      <c r="B38" s="273" t="s">
        <v>511</v>
      </c>
      <c r="C38" s="149" t="s">
        <v>221</v>
      </c>
      <c r="D38" s="38">
        <v>331</v>
      </c>
      <c r="E38" s="146" t="str">
        <f>IFERROR(VLOOKUP(D38,'NRCS Practice Descriptions'!$B$2:$C$174,2,FALSE),"")</f>
        <v>Planting orchards, vineyards, or other perennial crops so that all cultural operations are done on or near the contour.</v>
      </c>
      <c r="G38" s="155">
        <v>1</v>
      </c>
      <c r="H38" s="154">
        <v>2</v>
      </c>
      <c r="I38" s="154">
        <v>0</v>
      </c>
      <c r="J38" s="154">
        <v>0</v>
      </c>
      <c r="K38" s="155">
        <v>2</v>
      </c>
      <c r="L38" s="155">
        <v>1</v>
      </c>
      <c r="M38" s="155">
        <v>0</v>
      </c>
      <c r="N38" s="155">
        <v>1</v>
      </c>
      <c r="O38" s="132">
        <f t="shared" si="4"/>
        <v>7</v>
      </c>
      <c r="P38" s="38"/>
      <c r="Q38" s="38"/>
      <c r="R38" s="38"/>
      <c r="S38" s="38"/>
      <c r="T38" s="238">
        <f>SUMIF('Practices-Implemented'!D$6:D$75,'Simplified Buckets All Ranked'!D38,'Practices-Implemented'!L$6:L$75)</f>
        <v>0</v>
      </c>
      <c r="U38" s="38"/>
      <c r="V38" s="238" t="str">
        <f>IFERROR(AVERAGEIF('2021VTEQIPCostList'!A$2:A$1463,'Simplified Buckets All Ranked'!D38,'2021VTEQIPCostList'!F$2:F$1463),"")</f>
        <v/>
      </c>
      <c r="W38" s="38"/>
      <c r="X38" s="38"/>
      <c r="Y38" s="38"/>
      <c r="Z38" s="38"/>
      <c r="AA38" s="38"/>
      <c r="AB38" s="131">
        <f t="shared" si="5"/>
        <v>0</v>
      </c>
      <c r="AC38" s="38"/>
      <c r="AD38" s="129">
        <f t="shared" si="6"/>
        <v>7</v>
      </c>
      <c r="AE38" s="38"/>
      <c r="AF38" s="61">
        <f t="shared" si="7"/>
        <v>3</v>
      </c>
      <c r="AG38" s="38">
        <f>IFERROR(VLOOKUP($D38,'NRCS Physical Effects'!$D$3:$BF$173,AG$3,FALSE),"")</f>
        <v>1</v>
      </c>
      <c r="AH38" s="38">
        <f>IFERROR(VLOOKUP($D38,'NRCS Physical Effects'!$D$3:$BF$173,AH$3,FALSE),"")</f>
        <v>2</v>
      </c>
      <c r="AI38" s="38">
        <f>IFERROR(VLOOKUP($D38,'NRCS Physical Effects'!$D$3:$BF$173,AI$3,FALSE),"")</f>
        <v>0</v>
      </c>
      <c r="AJ38" s="38">
        <f>IFERROR(VLOOKUP($D38,'NRCS Physical Effects'!$D$3:$BF$173,AJ$3,FALSE),"")</f>
        <v>0</v>
      </c>
      <c r="AK38" s="38">
        <f>IFERROR(VLOOKUP($D38,'NRCS Physical Effects'!$D$3:$BF$173,AK$3,FALSE),"")</f>
        <v>2</v>
      </c>
      <c r="AL38" s="38">
        <f>IFERROR(VLOOKUP($D38,'NRCS Physical Effects'!$D$3:$BF$173,AL$3,FALSE),"")</f>
        <v>1</v>
      </c>
      <c r="AM38" s="38">
        <f>IFERROR(VLOOKUP($D38,'NRCS Physical Effects'!$D$3:$BF$173,AM$3,FALSE),"")</f>
        <v>0</v>
      </c>
      <c r="AN38" s="38">
        <f>IFERROR(VLOOKUP($D38,'NRCS Physical Effects'!$D$3:$BF$173,AN$3,FALSE),"")</f>
        <v>1</v>
      </c>
      <c r="AO38" s="87">
        <f>IFERROR(VLOOKUP($D38,'NRCS Physical Effects'!$D$3:$BF$173,AO$3,FALSE),"")</f>
        <v>18</v>
      </c>
      <c r="AP38" s="38">
        <f>IFERROR(VLOOKUP($D38,'NRCS Physical Effects'!$D$3:$BF$173,AP$3,FALSE),"")</f>
        <v>7</v>
      </c>
      <c r="AQ38" s="38">
        <f>IFERROR(VLOOKUP($D38,'NRCS Physical Effects'!$D$3:$BF$173,AQ$3,FALSE),"")</f>
        <v>4</v>
      </c>
      <c r="AR38" s="38">
        <f>IFERROR(VLOOKUP($D38,'NRCS Physical Effects'!$D$3:$BF$173,AR$3,FALSE),"")</f>
        <v>1</v>
      </c>
      <c r="AS38" s="38">
        <f>IFERROR(VLOOKUP($D38,'NRCS Physical Effects'!$D$3:$BF$173,AS$3,FALSE),"")</f>
        <v>4</v>
      </c>
      <c r="AT38" s="38">
        <f>IFERROR(VLOOKUP($D38,'NRCS Physical Effects'!$D$3:$BF$173,AT$3,FALSE),"")</f>
        <v>1</v>
      </c>
      <c r="AU38" s="38">
        <f>IFERROR(VLOOKUP($D38,'NRCS Physical Effects'!$D$3:$BF$173,AU$3,FALSE),"")</f>
        <v>1</v>
      </c>
    </row>
    <row r="39" spans="1:47" x14ac:dyDescent="0.2">
      <c r="A39" s="268" t="s">
        <v>513</v>
      </c>
      <c r="B39" s="272" t="s">
        <v>177</v>
      </c>
      <c r="C39" s="52" t="s">
        <v>224</v>
      </c>
      <c r="D39" s="38">
        <v>422</v>
      </c>
      <c r="E39" s="146" t="str">
        <f>IFERROR(VLOOKUP(D39,'NRCS Practice Descriptions'!$B$2:$C$174,2,FALSE),"")</f>
        <v>Establishment of dense vegetation in a linear design to achieve a natural resource conservation purpose.</v>
      </c>
      <c r="G39" s="155">
        <v>1</v>
      </c>
      <c r="H39" s="154">
        <v>2</v>
      </c>
      <c r="I39" s="154">
        <v>0</v>
      </c>
      <c r="J39" s="154">
        <v>0</v>
      </c>
      <c r="K39" s="155">
        <v>2</v>
      </c>
      <c r="L39" s="155">
        <v>0</v>
      </c>
      <c r="M39" s="155">
        <v>2</v>
      </c>
      <c r="N39" s="155">
        <v>0</v>
      </c>
      <c r="O39" s="132">
        <f t="shared" si="4"/>
        <v>7</v>
      </c>
      <c r="P39" s="38"/>
      <c r="Q39" s="38"/>
      <c r="R39" s="38"/>
      <c r="S39" s="38"/>
      <c r="T39" s="238">
        <f>SUMIF('Practices-Implemented'!D$6:D$75,'Simplified Buckets All Ranked'!D39,'Practices-Implemented'!L$6:L$75)</f>
        <v>0</v>
      </c>
      <c r="U39" s="38"/>
      <c r="V39" s="238">
        <f>IFERROR(AVERAGEIF('2021VTEQIPCostList'!A$2:A$1463,'Simplified Buckets All Ranked'!D39,'2021VTEQIPCostList'!F$2:F$1463),"")</f>
        <v>3.0966666666666671</v>
      </c>
      <c r="W39" s="38"/>
      <c r="X39" s="38"/>
      <c r="Y39" s="38"/>
      <c r="Z39" s="38"/>
      <c r="AA39" s="38"/>
      <c r="AB39" s="131">
        <f t="shared" si="5"/>
        <v>0</v>
      </c>
      <c r="AC39" s="38"/>
      <c r="AD39" s="129">
        <f t="shared" si="6"/>
        <v>7</v>
      </c>
      <c r="AE39" s="38"/>
      <c r="AF39" s="61">
        <f t="shared" si="7"/>
        <v>3</v>
      </c>
      <c r="AG39" s="38">
        <f>IFERROR(VLOOKUP($D39,'NRCS Physical Effects'!$D$3:$BF$173,AG$3,FALSE),"")</f>
        <v>1</v>
      </c>
      <c r="AH39" s="38">
        <f>IFERROR(VLOOKUP($D39,'NRCS Physical Effects'!$D$3:$BF$173,AH$3,FALSE),"")</f>
        <v>2</v>
      </c>
      <c r="AI39" s="38">
        <f>IFERROR(VLOOKUP($D39,'NRCS Physical Effects'!$D$3:$BF$173,AI$3,FALSE),"")</f>
        <v>0</v>
      </c>
      <c r="AJ39" s="38">
        <f>IFERROR(VLOOKUP($D39,'NRCS Physical Effects'!$D$3:$BF$173,AJ$3,FALSE),"")</f>
        <v>0</v>
      </c>
      <c r="AK39" s="38">
        <f>IFERROR(VLOOKUP($D39,'NRCS Physical Effects'!$D$3:$BF$173,AK$3,FALSE),"")</f>
        <v>2</v>
      </c>
      <c r="AL39" s="38">
        <f>IFERROR(VLOOKUP($D39,'NRCS Physical Effects'!$D$3:$BF$173,AL$3,FALSE),"")</f>
        <v>0</v>
      </c>
      <c r="AM39" s="38">
        <f>IFERROR(VLOOKUP($D39,'NRCS Physical Effects'!$D$3:$BF$173,AM$3,FALSE),"")</f>
        <v>2</v>
      </c>
      <c r="AN39" s="38">
        <f>IFERROR(VLOOKUP($D39,'NRCS Physical Effects'!$D$3:$BF$173,AN$3,FALSE),"")</f>
        <v>0</v>
      </c>
      <c r="AO39" s="87">
        <f>IFERROR(VLOOKUP($D39,'NRCS Physical Effects'!$D$3:$BF$173,AO$3,FALSE),"")</f>
        <v>31</v>
      </c>
      <c r="AP39" s="38">
        <f>IFERROR(VLOOKUP($D39,'NRCS Physical Effects'!$D$3:$BF$173,AP$3,FALSE),"")</f>
        <v>4</v>
      </c>
      <c r="AQ39" s="38">
        <f>IFERROR(VLOOKUP($D39,'NRCS Physical Effects'!$D$3:$BF$173,AQ$3,FALSE),"")</f>
        <v>6</v>
      </c>
      <c r="AR39" s="38">
        <f>IFERROR(VLOOKUP($D39,'NRCS Physical Effects'!$D$3:$BF$173,AR$3,FALSE),"")</f>
        <v>7</v>
      </c>
      <c r="AS39" s="38">
        <f>IFERROR(VLOOKUP($D39,'NRCS Physical Effects'!$D$3:$BF$173,AS$3,FALSE),"")</f>
        <v>11</v>
      </c>
      <c r="AT39" s="38">
        <f>IFERROR(VLOOKUP($D39,'NRCS Physical Effects'!$D$3:$BF$173,AT$3,FALSE),"")</f>
        <v>3</v>
      </c>
      <c r="AU39" s="38">
        <f>IFERROR(VLOOKUP($D39,'NRCS Physical Effects'!$D$3:$BF$173,AU$3,FALSE),"")</f>
        <v>0</v>
      </c>
    </row>
    <row r="40" spans="1:47" ht="14.5" customHeight="1" x14ac:dyDescent="0.2">
      <c r="A40" s="268" t="s">
        <v>513</v>
      </c>
      <c r="B40" s="278" t="s">
        <v>516</v>
      </c>
      <c r="C40" s="52" t="s">
        <v>220</v>
      </c>
      <c r="D40" s="38">
        <v>656</v>
      </c>
      <c r="E40" s="146" t="str">
        <f>IFERROR(VLOOKUP(D40,'NRCS Practice Descriptions'!$B$2:$C$174,2,FALSE),"")</f>
        <v>An artificial ecosystem with hydrophytic vegetation for water treatment.</v>
      </c>
      <c r="G40" s="155">
        <v>1</v>
      </c>
      <c r="H40" s="154">
        <v>0</v>
      </c>
      <c r="I40" s="154">
        <v>0</v>
      </c>
      <c r="J40" s="154">
        <v>0</v>
      </c>
      <c r="K40" s="155">
        <v>4</v>
      </c>
      <c r="L40" s="155">
        <v>2</v>
      </c>
      <c r="M40" s="155">
        <v>0</v>
      </c>
      <c r="N40" s="155">
        <v>0</v>
      </c>
      <c r="O40" s="132">
        <f t="shared" si="4"/>
        <v>7</v>
      </c>
      <c r="P40" s="38"/>
      <c r="Q40" s="38"/>
      <c r="R40" s="38"/>
      <c r="S40" s="38"/>
      <c r="T40" s="238">
        <f>SUMIF('Practices-Implemented'!D$6:D$75,'Simplified Buckets All Ranked'!D40,'Practices-Implemented'!L$6:L$75)</f>
        <v>0</v>
      </c>
      <c r="U40" s="38"/>
      <c r="V40" s="238">
        <f>IFERROR(AVERAGEIF('2021VTEQIPCostList'!A$2:A$1463,'Simplified Buckets All Ranked'!D40,'2021VTEQIPCostList'!F$2:F$1463),"")</f>
        <v>6065.82</v>
      </c>
      <c r="W40" s="38"/>
      <c r="X40" s="38"/>
      <c r="Y40" s="38"/>
      <c r="Z40" s="38"/>
      <c r="AA40" s="38"/>
      <c r="AB40" s="131">
        <f t="shared" si="5"/>
        <v>0</v>
      </c>
      <c r="AC40" s="38"/>
      <c r="AD40" s="129">
        <f t="shared" si="6"/>
        <v>7</v>
      </c>
      <c r="AE40" s="38"/>
      <c r="AF40" s="61">
        <f t="shared" si="7"/>
        <v>1</v>
      </c>
      <c r="AG40" s="38">
        <f>IFERROR(VLOOKUP($D40,'NRCS Physical Effects'!$D$3:$BF$173,AG$3,FALSE),"")</f>
        <v>1</v>
      </c>
      <c r="AH40" s="38">
        <f>IFERROR(VLOOKUP($D40,'NRCS Physical Effects'!$D$3:$BF$173,AH$3,FALSE),"")</f>
        <v>0</v>
      </c>
      <c r="AI40" s="38">
        <f>IFERROR(VLOOKUP($D40,'NRCS Physical Effects'!$D$3:$BF$173,AI$3,FALSE),"")</f>
        <v>0</v>
      </c>
      <c r="AJ40" s="38">
        <f>IFERROR(VLOOKUP($D40,'NRCS Physical Effects'!$D$3:$BF$173,AJ$3,FALSE),"")</f>
        <v>0</v>
      </c>
      <c r="AK40" s="38">
        <f>IFERROR(VLOOKUP($D40,'NRCS Physical Effects'!$D$3:$BF$173,AK$3,FALSE),"")</f>
        <v>4</v>
      </c>
      <c r="AL40" s="38">
        <f>IFERROR(VLOOKUP($D40,'NRCS Physical Effects'!$D$3:$BF$173,AL$3,FALSE),"")</f>
        <v>2</v>
      </c>
      <c r="AM40" s="38">
        <f>IFERROR(VLOOKUP($D40,'NRCS Physical Effects'!$D$3:$BF$173,AM$3,FALSE),"")</f>
        <v>0</v>
      </c>
      <c r="AN40" s="38">
        <f>IFERROR(VLOOKUP($D40,'NRCS Physical Effects'!$D$3:$BF$173,AN$3,FALSE),"")</f>
        <v>0</v>
      </c>
      <c r="AO40" s="87">
        <f>IFERROR(VLOOKUP($D40,'NRCS Physical Effects'!$D$3:$BF$173,AO$3,FALSE),"")</f>
        <v>30</v>
      </c>
      <c r="AP40" s="38">
        <f>IFERROR(VLOOKUP($D40,'NRCS Physical Effects'!$D$3:$BF$173,AP$3,FALSE),"")</f>
        <v>0</v>
      </c>
      <c r="AQ40" s="38">
        <f>IFERROR(VLOOKUP($D40,'NRCS Physical Effects'!$D$3:$BF$173,AQ$3,FALSE),"")</f>
        <v>28</v>
      </c>
      <c r="AR40" s="38">
        <f>IFERROR(VLOOKUP($D40,'NRCS Physical Effects'!$D$3:$BF$173,AR$3,FALSE),"")</f>
        <v>0</v>
      </c>
      <c r="AS40" s="38">
        <f>IFERROR(VLOOKUP($D40,'NRCS Physical Effects'!$D$3:$BF$173,AS$3,FALSE),"")</f>
        <v>2</v>
      </c>
      <c r="AT40" s="38">
        <f>IFERROR(VLOOKUP($D40,'NRCS Physical Effects'!$D$3:$BF$173,AT$3,FALSE),"")</f>
        <v>0</v>
      </c>
      <c r="AU40" s="38">
        <f>IFERROR(VLOOKUP($D40,'NRCS Physical Effects'!$D$3:$BF$173,AU$3,FALSE),"")</f>
        <v>0</v>
      </c>
    </row>
    <row r="41" spans="1:47" x14ac:dyDescent="0.2">
      <c r="A41" s="281" t="s">
        <v>509</v>
      </c>
      <c r="B41" s="269" t="s">
        <v>61</v>
      </c>
      <c r="C41" s="122" t="s">
        <v>87</v>
      </c>
      <c r="D41" s="38">
        <v>484</v>
      </c>
      <c r="E41" s="146" t="str">
        <f>IFERROR(VLOOKUP(D41,'NRCS Practice Descriptions'!$B$2:$C$174,2,FALSE),"")</f>
        <v>Applying plant residues or other suitable materials produced off site, to the land surface</v>
      </c>
      <c r="G41" s="155">
        <v>0</v>
      </c>
      <c r="H41" s="154">
        <v>1</v>
      </c>
      <c r="I41" s="154">
        <v>1</v>
      </c>
      <c r="J41" s="154">
        <v>1</v>
      </c>
      <c r="K41" s="155">
        <v>2</v>
      </c>
      <c r="L41" s="155">
        <v>1</v>
      </c>
      <c r="M41" s="155">
        <v>1</v>
      </c>
      <c r="N41" s="155">
        <v>0</v>
      </c>
      <c r="O41" s="132">
        <f t="shared" si="4"/>
        <v>7</v>
      </c>
      <c r="P41" s="38"/>
      <c r="Q41" s="38"/>
      <c r="R41" s="38"/>
      <c r="S41" s="38"/>
      <c r="T41" s="238">
        <f>SUMIF('Practices-Implemented'!D$6:D$75,'Simplified Buckets All Ranked'!D41,'Practices-Implemented'!L$6:L$75)</f>
        <v>0</v>
      </c>
      <c r="U41" s="38"/>
      <c r="V41" s="238">
        <f>IFERROR(AVERAGEIF('2021VTEQIPCostList'!A$2:A$1463,'Simplified Buckets All Ranked'!D41,'2021VTEQIPCostList'!F$2:F$1463),"")</f>
        <v>204.27249999999995</v>
      </c>
      <c r="W41" s="38"/>
      <c r="X41" s="38"/>
      <c r="Y41" s="38"/>
      <c r="Z41" s="38"/>
      <c r="AA41" s="38"/>
      <c r="AB41" s="131">
        <f t="shared" si="5"/>
        <v>0</v>
      </c>
      <c r="AC41" s="38"/>
      <c r="AD41" s="129">
        <f t="shared" si="6"/>
        <v>7</v>
      </c>
      <c r="AE41" s="38"/>
      <c r="AF41" s="61">
        <f t="shared" si="7"/>
        <v>1</v>
      </c>
      <c r="AG41" s="38">
        <f>IFERROR(VLOOKUP($D41,'NRCS Physical Effects'!$D$3:$BF$173,AG$3,FALSE),"")</f>
        <v>0</v>
      </c>
      <c r="AH41" s="38">
        <f>IFERROR(VLOOKUP($D41,'NRCS Physical Effects'!$D$3:$BF$173,AH$3,FALSE),"")</f>
        <v>1</v>
      </c>
      <c r="AI41" s="38">
        <f>IFERROR(VLOOKUP($D41,'NRCS Physical Effects'!$D$3:$BF$173,AI$3,FALSE),"")</f>
        <v>1</v>
      </c>
      <c r="AJ41" s="38">
        <f>IFERROR(VLOOKUP($D41,'NRCS Physical Effects'!$D$3:$BF$173,AJ$3,FALSE),"")</f>
        <v>1</v>
      </c>
      <c r="AK41" s="38">
        <f>IFERROR(VLOOKUP($D41,'NRCS Physical Effects'!$D$3:$BF$173,AK$3,FALSE),"")</f>
        <v>2</v>
      </c>
      <c r="AL41" s="38">
        <f>IFERROR(VLOOKUP($D41,'NRCS Physical Effects'!$D$3:$BF$173,AL$3,FALSE),"")</f>
        <v>1</v>
      </c>
      <c r="AM41" s="38">
        <f>IFERROR(VLOOKUP($D41,'NRCS Physical Effects'!$D$3:$BF$173,AM$3,FALSE),"")</f>
        <v>1</v>
      </c>
      <c r="AN41" s="38">
        <f>IFERROR(VLOOKUP($D41,'NRCS Physical Effects'!$D$3:$BF$173,AN$3,FALSE),"")</f>
        <v>0</v>
      </c>
      <c r="AO41" s="87">
        <f>IFERROR(VLOOKUP($D41,'NRCS Physical Effects'!$D$3:$BF$173,AO$3,FALSE),"")</f>
        <v>33</v>
      </c>
      <c r="AP41" s="38">
        <f>IFERROR(VLOOKUP($D41,'NRCS Physical Effects'!$D$3:$BF$173,AP$3,FALSE),"")</f>
        <v>12</v>
      </c>
      <c r="AQ41" s="38">
        <f>IFERROR(VLOOKUP($D41,'NRCS Physical Effects'!$D$3:$BF$173,AQ$3,FALSE),"")</f>
        <v>11</v>
      </c>
      <c r="AR41" s="38">
        <f>IFERROR(VLOOKUP($D41,'NRCS Physical Effects'!$D$3:$BF$173,AR$3,FALSE),"")</f>
        <v>2</v>
      </c>
      <c r="AS41" s="38">
        <f>IFERROR(VLOOKUP($D41,'NRCS Physical Effects'!$D$3:$BF$173,AS$3,FALSE),"")</f>
        <v>4</v>
      </c>
      <c r="AT41" s="38">
        <f>IFERROR(VLOOKUP($D41,'NRCS Physical Effects'!$D$3:$BF$173,AT$3,FALSE),"")</f>
        <v>1</v>
      </c>
      <c r="AU41" s="38">
        <f>IFERROR(VLOOKUP($D41,'NRCS Physical Effects'!$D$3:$BF$173,AU$3,FALSE),"")</f>
        <v>3</v>
      </c>
    </row>
    <row r="42" spans="1:47" x14ac:dyDescent="0.2">
      <c r="A42" s="271" t="s">
        <v>156</v>
      </c>
      <c r="B42" s="279" t="s">
        <v>173</v>
      </c>
      <c r="C42" s="52" t="s">
        <v>14</v>
      </c>
      <c r="D42" s="38">
        <v>366</v>
      </c>
      <c r="E42" s="146" t="str">
        <f>IFERROR(VLOOKUP(D42,'NRCS Practice Descriptions'!$B$2:$C$174,2,FALSE),"")</f>
        <v>A device or system for reducing emissions of air contaminants from a structure via interception and/or collection.</v>
      </c>
      <c r="F42" s="42" t="s">
        <v>161</v>
      </c>
      <c r="G42" s="155">
        <v>4</v>
      </c>
      <c r="H42" s="154">
        <v>0</v>
      </c>
      <c r="I42" s="154">
        <v>0</v>
      </c>
      <c r="J42" s="154">
        <v>0</v>
      </c>
      <c r="K42" s="155">
        <v>2</v>
      </c>
      <c r="L42" s="155">
        <v>0</v>
      </c>
      <c r="M42" s="155">
        <v>0</v>
      </c>
      <c r="N42" s="155">
        <v>0</v>
      </c>
      <c r="O42" s="132">
        <f t="shared" si="4"/>
        <v>6</v>
      </c>
      <c r="P42" s="38"/>
      <c r="Q42" s="38"/>
      <c r="R42" s="38"/>
      <c r="S42" s="38"/>
      <c r="T42" s="238">
        <f>SUMIF('Practices-Implemented'!D$6:D$75,'Simplified Buckets All Ranked'!D42,'Practices-Implemented'!L$6:L$75)</f>
        <v>0</v>
      </c>
      <c r="U42" s="38"/>
      <c r="V42" s="238">
        <f>IFERROR(AVERAGEIF('2021VTEQIPCostList'!A$2:A$1463,'Simplified Buckets All Ranked'!D42,'2021VTEQIPCostList'!F$2:F$1463),"")</f>
        <v>516158.49249999999</v>
      </c>
      <c r="W42" s="38"/>
      <c r="X42" s="38"/>
      <c r="Y42" s="38"/>
      <c r="Z42" s="38"/>
      <c r="AA42" s="38"/>
      <c r="AB42" s="131">
        <f t="shared" si="5"/>
        <v>0</v>
      </c>
      <c r="AC42" s="38"/>
      <c r="AD42" s="129">
        <f t="shared" si="6"/>
        <v>6</v>
      </c>
      <c r="AE42" s="38"/>
      <c r="AF42" s="61">
        <f t="shared" si="7"/>
        <v>4</v>
      </c>
      <c r="AG42" s="38">
        <f>IFERROR(VLOOKUP($D42,'NRCS Physical Effects'!$D$3:$BF$173,AG$3,FALSE),"")</f>
        <v>4</v>
      </c>
      <c r="AH42" s="38">
        <f>IFERROR(VLOOKUP($D42,'NRCS Physical Effects'!$D$3:$BF$173,AH$3,FALSE),"")</f>
        <v>0</v>
      </c>
      <c r="AI42" s="38">
        <f>IFERROR(VLOOKUP($D42,'NRCS Physical Effects'!$D$3:$BF$173,AI$3,FALSE),"")</f>
        <v>0</v>
      </c>
      <c r="AJ42" s="38">
        <f>IFERROR(VLOOKUP($D42,'NRCS Physical Effects'!$D$3:$BF$173,AJ$3,FALSE),"")</f>
        <v>0</v>
      </c>
      <c r="AK42" s="38">
        <f>IFERROR(VLOOKUP($D42,'NRCS Physical Effects'!$D$3:$BF$173,AK$3,FALSE),"")</f>
        <v>2</v>
      </c>
      <c r="AL42" s="38">
        <f>IFERROR(VLOOKUP($D42,'NRCS Physical Effects'!$D$3:$BF$173,AL$3,FALSE),"")</f>
        <v>0</v>
      </c>
      <c r="AM42" s="38">
        <f>IFERROR(VLOOKUP($D42,'NRCS Physical Effects'!$D$3:$BF$173,AM$3,FALSE),"")</f>
        <v>0</v>
      </c>
      <c r="AN42" s="38">
        <f>IFERROR(VLOOKUP($D42,'NRCS Physical Effects'!$D$3:$BF$173,AN$3,FALSE),"")</f>
        <v>0</v>
      </c>
      <c r="AO42" s="87">
        <f>IFERROR(VLOOKUP($D42,'NRCS Physical Effects'!$D$3:$BF$173,AO$3,FALSE),"")</f>
        <v>13</v>
      </c>
      <c r="AP42" s="38">
        <f>IFERROR(VLOOKUP($D42,'NRCS Physical Effects'!$D$3:$BF$173,AP$3,FALSE),"")</f>
        <v>0</v>
      </c>
      <c r="AQ42" s="38">
        <f>IFERROR(VLOOKUP($D42,'NRCS Physical Effects'!$D$3:$BF$173,AQ$3,FALSE),"")</f>
        <v>4</v>
      </c>
      <c r="AR42" s="38">
        <f>IFERROR(VLOOKUP($D42,'NRCS Physical Effects'!$D$3:$BF$173,AR$3,FALSE),"")</f>
        <v>9</v>
      </c>
      <c r="AS42" s="38">
        <f>IFERROR(VLOOKUP($D42,'NRCS Physical Effects'!$D$3:$BF$173,AS$3,FALSE),"")</f>
        <v>0</v>
      </c>
      <c r="AT42" s="38">
        <f>IFERROR(VLOOKUP($D42,'NRCS Physical Effects'!$D$3:$BF$173,AT$3,FALSE),"")</f>
        <v>0</v>
      </c>
      <c r="AU42" s="38">
        <f>IFERROR(VLOOKUP($D42,'NRCS Physical Effects'!$D$3:$BF$173,AU$3,FALSE),"")</f>
        <v>0</v>
      </c>
    </row>
    <row r="43" spans="1:47" x14ac:dyDescent="0.2">
      <c r="A43" s="271" t="s">
        <v>156</v>
      </c>
      <c r="B43" s="280" t="s">
        <v>7</v>
      </c>
      <c r="C43" s="52" t="s">
        <v>7</v>
      </c>
      <c r="D43" s="38">
        <v>592</v>
      </c>
      <c r="E43" s="146" t="str">
        <f>IFERROR(VLOOKUP(D43,'NRCS Practice Descriptions'!$B$2:$C$174,2,FALSE),"")</f>
        <v>Manipulating and controlling the quantity and quality of available nutrients, feedstuffs, or additives fed to livestock and poultry.</v>
      </c>
      <c r="F43" s="42" t="s">
        <v>160</v>
      </c>
      <c r="G43" s="155">
        <v>4</v>
      </c>
      <c r="H43" s="154">
        <v>0</v>
      </c>
      <c r="I43" s="154">
        <v>0</v>
      </c>
      <c r="J43" s="154">
        <v>0</v>
      </c>
      <c r="K43" s="155">
        <v>2</v>
      </c>
      <c r="L43" s="155">
        <v>0</v>
      </c>
      <c r="M43" s="155">
        <v>0</v>
      </c>
      <c r="N43" s="155">
        <v>0</v>
      </c>
      <c r="O43" s="132">
        <f t="shared" si="4"/>
        <v>6</v>
      </c>
      <c r="P43" s="38"/>
      <c r="Q43" s="38"/>
      <c r="R43" s="38"/>
      <c r="S43" s="38"/>
      <c r="T43" s="238">
        <f>SUMIF('Practices-Implemented'!D$6:D$75,'Simplified Buckets All Ranked'!D43,'Practices-Implemented'!L$6:L$75)</f>
        <v>0</v>
      </c>
      <c r="U43" s="38"/>
      <c r="V43" s="238">
        <f>IFERROR(AVERAGEIF('2021VTEQIPCostList'!A$2:A$1463,'Simplified Buckets All Ranked'!D43,'2021VTEQIPCostList'!F$2:F$1463),"")</f>
        <v>1561.2349999999999</v>
      </c>
      <c r="W43" s="38"/>
      <c r="X43" s="38"/>
      <c r="Y43" s="38"/>
      <c r="Z43" s="38"/>
      <c r="AA43" s="38"/>
      <c r="AB43" s="131">
        <f t="shared" si="5"/>
        <v>0</v>
      </c>
      <c r="AC43" s="38"/>
      <c r="AD43" s="129">
        <f t="shared" si="6"/>
        <v>6</v>
      </c>
      <c r="AE43" s="38"/>
      <c r="AF43" s="61">
        <f t="shared" si="7"/>
        <v>4</v>
      </c>
      <c r="AG43" s="38">
        <f>IFERROR(VLOOKUP($D43,'NRCS Physical Effects'!$D$3:$BF$173,AG$3,FALSE),"")</f>
        <v>4</v>
      </c>
      <c r="AH43" s="38">
        <f>IFERROR(VLOOKUP($D43,'NRCS Physical Effects'!$D$3:$BF$173,AH$3,FALSE),"")</f>
        <v>0</v>
      </c>
      <c r="AI43" s="38">
        <f>IFERROR(VLOOKUP($D43,'NRCS Physical Effects'!$D$3:$BF$173,AI$3,FALSE),"")</f>
        <v>0</v>
      </c>
      <c r="AJ43" s="38">
        <f>IFERROR(VLOOKUP($D43,'NRCS Physical Effects'!$D$3:$BF$173,AJ$3,FALSE),"")</f>
        <v>0</v>
      </c>
      <c r="AK43" s="38">
        <f>IFERROR(VLOOKUP($D43,'NRCS Physical Effects'!$D$3:$BF$173,AK$3,FALSE),"")</f>
        <v>2</v>
      </c>
      <c r="AL43" s="38">
        <f>IFERROR(VLOOKUP($D43,'NRCS Physical Effects'!$D$3:$BF$173,AL$3,FALSE),"")</f>
        <v>0</v>
      </c>
      <c r="AM43" s="38">
        <f>IFERROR(VLOOKUP($D43,'NRCS Physical Effects'!$D$3:$BF$173,AM$3,FALSE),"")</f>
        <v>0</v>
      </c>
      <c r="AN43" s="38">
        <f>IFERROR(VLOOKUP($D43,'NRCS Physical Effects'!$D$3:$BF$173,AN$3,FALSE),"")</f>
        <v>0</v>
      </c>
      <c r="AO43" s="87">
        <f>IFERROR(VLOOKUP($D43,'NRCS Physical Effects'!$D$3:$BF$173,AO$3,FALSE),"")</f>
        <v>29</v>
      </c>
      <c r="AP43" s="38">
        <f>IFERROR(VLOOKUP($D43,'NRCS Physical Effects'!$D$3:$BF$173,AP$3,FALSE),"")</f>
        <v>0</v>
      </c>
      <c r="AQ43" s="38">
        <f>IFERROR(VLOOKUP($D43,'NRCS Physical Effects'!$D$3:$BF$173,AQ$3,FALSE),"")</f>
        <v>7</v>
      </c>
      <c r="AR43" s="38">
        <f>IFERROR(VLOOKUP($D43,'NRCS Physical Effects'!$D$3:$BF$173,AR$3,FALSE),"")</f>
        <v>17</v>
      </c>
      <c r="AS43" s="38">
        <f>IFERROR(VLOOKUP($D43,'NRCS Physical Effects'!$D$3:$BF$173,AS$3,FALSE),"")</f>
        <v>0</v>
      </c>
      <c r="AT43" s="38">
        <f>IFERROR(VLOOKUP($D43,'NRCS Physical Effects'!$D$3:$BF$173,AT$3,FALSE),"")</f>
        <v>5</v>
      </c>
      <c r="AU43" s="38">
        <f>IFERROR(VLOOKUP($D43,'NRCS Physical Effects'!$D$3:$BF$173,AU$3,FALSE),"")</f>
        <v>0</v>
      </c>
    </row>
    <row r="44" spans="1:47" ht="14.5" customHeight="1" x14ac:dyDescent="0.2">
      <c r="A44" s="270" t="s">
        <v>44</v>
      </c>
      <c r="B44" s="274" t="s">
        <v>510</v>
      </c>
      <c r="C44" s="52" t="s">
        <v>215</v>
      </c>
      <c r="D44" s="38">
        <v>548</v>
      </c>
      <c r="E44" s="146" t="str">
        <f>IFERROR(VLOOKUP(D44,'NRCS Practice Descriptions'!$B$2:$C$174,2,FALSE),"")</f>
        <v>Modifying physical soil and or plant conditions with mechanical tools by treatment such as; pitting, contour furrowing, and ripping or sub-soiling.</v>
      </c>
      <c r="G44" s="155">
        <v>2</v>
      </c>
      <c r="H44" s="154">
        <v>1</v>
      </c>
      <c r="I44" s="154">
        <v>0</v>
      </c>
      <c r="J44" s="154">
        <v>0</v>
      </c>
      <c r="K44" s="155">
        <v>1</v>
      </c>
      <c r="L44" s="155">
        <v>2</v>
      </c>
      <c r="M44" s="155">
        <v>0</v>
      </c>
      <c r="N44" s="155">
        <v>0</v>
      </c>
      <c r="O44" s="132">
        <f t="shared" si="4"/>
        <v>6</v>
      </c>
      <c r="T44" s="238">
        <f>SUMIF('Practices-Implemented'!D$6:D$75,'Simplified Buckets All Ranked'!D44,'Practices-Implemented'!L$6:L$75)</f>
        <v>0</v>
      </c>
      <c r="V44" s="238" t="str">
        <f>IFERROR(AVERAGEIF('2021VTEQIPCostList'!A$2:A$1463,'Simplified Buckets All Ranked'!D44,'2021VTEQIPCostList'!F$2:F$1463),"")</f>
        <v/>
      </c>
      <c r="Z44" s="38"/>
      <c r="AA44" s="38"/>
      <c r="AB44" s="131">
        <f t="shared" si="5"/>
        <v>0</v>
      </c>
      <c r="AC44" s="38"/>
      <c r="AD44" s="129">
        <f t="shared" si="6"/>
        <v>6</v>
      </c>
      <c r="AE44" s="38"/>
      <c r="AF44" s="61">
        <f t="shared" si="7"/>
        <v>3</v>
      </c>
      <c r="AG44" s="38">
        <f>IFERROR(VLOOKUP($D44,'NRCS Physical Effects'!$D$3:$BF$173,AG$3,FALSE),"")</f>
        <v>2</v>
      </c>
      <c r="AH44" s="38">
        <f>IFERROR(VLOOKUP($D44,'NRCS Physical Effects'!$D$3:$BF$173,AH$3,FALSE),"")</f>
        <v>1</v>
      </c>
      <c r="AI44" s="38">
        <f>IFERROR(VLOOKUP($D44,'NRCS Physical Effects'!$D$3:$BF$173,AI$3,FALSE),"")</f>
        <v>0</v>
      </c>
      <c r="AJ44" s="38">
        <f>IFERROR(VLOOKUP($D44,'NRCS Physical Effects'!$D$3:$BF$173,AJ$3,FALSE),"")</f>
        <v>0</v>
      </c>
      <c r="AK44" s="38">
        <f>IFERROR(VLOOKUP($D44,'NRCS Physical Effects'!$D$3:$BF$173,AK$3,FALSE),"")</f>
        <v>1</v>
      </c>
      <c r="AL44" s="38">
        <f>IFERROR(VLOOKUP($D44,'NRCS Physical Effects'!$D$3:$BF$173,AL$3,FALSE),"")</f>
        <v>2</v>
      </c>
      <c r="AM44" s="38">
        <f>IFERROR(VLOOKUP($D44,'NRCS Physical Effects'!$D$3:$BF$173,AM$3,FALSE),"")</f>
        <v>0</v>
      </c>
      <c r="AN44" s="38">
        <f>IFERROR(VLOOKUP($D44,'NRCS Physical Effects'!$D$3:$BF$173,AN$3,FALSE),"")</f>
        <v>0</v>
      </c>
      <c r="AO44" s="87">
        <f>IFERROR(VLOOKUP($D44,'NRCS Physical Effects'!$D$3:$BF$173,AO$3,FALSE),"")</f>
        <v>24</v>
      </c>
      <c r="AP44" s="38">
        <f>IFERROR(VLOOKUP($D44,'NRCS Physical Effects'!$D$3:$BF$173,AP$3,FALSE),"")</f>
        <v>3</v>
      </c>
      <c r="AQ44" s="38">
        <f>IFERROR(VLOOKUP($D44,'NRCS Physical Effects'!$D$3:$BF$173,AQ$3,FALSE),"")</f>
        <v>12</v>
      </c>
      <c r="AR44" s="38">
        <f>IFERROR(VLOOKUP($D44,'NRCS Physical Effects'!$D$3:$BF$173,AR$3,FALSE),"")</f>
        <v>3</v>
      </c>
      <c r="AS44" s="38">
        <f>IFERROR(VLOOKUP($D44,'NRCS Physical Effects'!$D$3:$BF$173,AS$3,FALSE),"")</f>
        <v>5</v>
      </c>
      <c r="AT44" s="38">
        <f>IFERROR(VLOOKUP($D44,'NRCS Physical Effects'!$D$3:$BF$173,AT$3,FALSE),"")</f>
        <v>1</v>
      </c>
      <c r="AU44" s="38">
        <f>IFERROR(VLOOKUP($D44,'NRCS Physical Effects'!$D$3:$BF$173,AU$3,FALSE),"")</f>
        <v>0</v>
      </c>
    </row>
    <row r="45" spans="1:47" x14ac:dyDescent="0.2">
      <c r="A45" s="268" t="s">
        <v>513</v>
      </c>
      <c r="B45" s="277" t="s">
        <v>178</v>
      </c>
      <c r="C45" s="52" t="s">
        <v>232</v>
      </c>
      <c r="D45" s="38">
        <v>601</v>
      </c>
      <c r="E45" s="146" t="str">
        <f>IFERROR(VLOOKUP(D45,'NRCS Practice Descriptions'!$B$2:$C$174,2,FALSE),"")</f>
        <v>Permanent strips of stiff, dense vegetation established along the general contour of slopes or across concentrated flow areas.</v>
      </c>
      <c r="G45" s="155">
        <v>1</v>
      </c>
      <c r="H45" s="154">
        <v>0</v>
      </c>
      <c r="I45" s="154">
        <v>1</v>
      </c>
      <c r="J45" s="154">
        <v>0</v>
      </c>
      <c r="K45" s="155">
        <v>2</v>
      </c>
      <c r="L45" s="155">
        <v>0</v>
      </c>
      <c r="M45" s="155">
        <v>1</v>
      </c>
      <c r="N45" s="155">
        <v>1</v>
      </c>
      <c r="O45" s="132">
        <f t="shared" si="4"/>
        <v>6</v>
      </c>
      <c r="P45" s="38"/>
      <c r="Q45" s="38"/>
      <c r="R45" s="38"/>
      <c r="S45" s="38"/>
      <c r="T45" s="238">
        <f>SUMIF('Practices-Implemented'!D$6:D$75,'Simplified Buckets All Ranked'!D45,'Practices-Implemented'!L$6:L$75)</f>
        <v>0</v>
      </c>
      <c r="U45" s="38"/>
      <c r="V45" s="238" t="str">
        <f>IFERROR(AVERAGEIF('2021VTEQIPCostList'!A$2:A$1463,'Simplified Buckets All Ranked'!D45,'2021VTEQIPCostList'!F$2:F$1463),"")</f>
        <v/>
      </c>
      <c r="W45" s="38"/>
      <c r="X45" s="38"/>
      <c r="Y45" s="38"/>
      <c r="Z45" s="38"/>
      <c r="AA45" s="38"/>
      <c r="AB45" s="131">
        <f t="shared" si="5"/>
        <v>0</v>
      </c>
      <c r="AC45" s="38"/>
      <c r="AD45" s="129">
        <f t="shared" si="6"/>
        <v>6</v>
      </c>
      <c r="AE45" s="38"/>
      <c r="AF45" s="61">
        <f t="shared" si="7"/>
        <v>1</v>
      </c>
      <c r="AG45" s="38">
        <f>IFERROR(VLOOKUP($D45,'NRCS Physical Effects'!$D$3:$BF$173,AG$3,FALSE),"")</f>
        <v>1</v>
      </c>
      <c r="AH45" s="38">
        <f>IFERROR(VLOOKUP($D45,'NRCS Physical Effects'!$D$3:$BF$173,AH$3,FALSE),"")</f>
        <v>0</v>
      </c>
      <c r="AI45" s="38">
        <f>IFERROR(VLOOKUP($D45,'NRCS Physical Effects'!$D$3:$BF$173,AI$3,FALSE),"")</f>
        <v>0</v>
      </c>
      <c r="AJ45" s="38">
        <f>IFERROR(VLOOKUP($D45,'NRCS Physical Effects'!$D$3:$BF$173,AJ$3,FALSE),"")</f>
        <v>1</v>
      </c>
      <c r="AK45" s="38">
        <f>IFERROR(VLOOKUP($D45,'NRCS Physical Effects'!$D$3:$BF$173,AK$3,FALSE),"")</f>
        <v>2</v>
      </c>
      <c r="AL45" s="38">
        <f>IFERROR(VLOOKUP($D45,'NRCS Physical Effects'!$D$3:$BF$173,AL$3,FALSE),"")</f>
        <v>0</v>
      </c>
      <c r="AM45" s="38">
        <f>IFERROR(VLOOKUP($D45,'NRCS Physical Effects'!$D$3:$BF$173,AM$3,FALSE),"")</f>
        <v>1</v>
      </c>
      <c r="AN45" s="38">
        <f>IFERROR(VLOOKUP($D45,'NRCS Physical Effects'!$D$3:$BF$173,AN$3,FALSE),"")</f>
        <v>1</v>
      </c>
      <c r="AO45" s="87">
        <f>IFERROR(VLOOKUP($D45,'NRCS Physical Effects'!$D$3:$BF$173,AO$3,FALSE),"")</f>
        <v>25</v>
      </c>
      <c r="AP45" s="38">
        <f>IFERROR(VLOOKUP($D45,'NRCS Physical Effects'!$D$3:$BF$173,AP$3,FALSE),"")</f>
        <v>5</v>
      </c>
      <c r="AQ45" s="38">
        <f>IFERROR(VLOOKUP($D45,'NRCS Physical Effects'!$D$3:$BF$173,AQ$3,FALSE),"")</f>
        <v>8</v>
      </c>
      <c r="AR45" s="38">
        <f>IFERROR(VLOOKUP($D45,'NRCS Physical Effects'!$D$3:$BF$173,AR$3,FALSE),"")</f>
        <v>8</v>
      </c>
      <c r="AS45" s="38">
        <f>IFERROR(VLOOKUP($D45,'NRCS Physical Effects'!$D$3:$BF$173,AS$3,FALSE),"")</f>
        <v>2</v>
      </c>
      <c r="AT45" s="38">
        <f>IFERROR(VLOOKUP($D45,'NRCS Physical Effects'!$D$3:$BF$173,AT$3,FALSE),"")</f>
        <v>2</v>
      </c>
      <c r="AU45" s="38">
        <f>IFERROR(VLOOKUP($D45,'NRCS Physical Effects'!$D$3:$BF$173,AU$3,FALSE),"")</f>
        <v>0</v>
      </c>
    </row>
    <row r="46" spans="1:47" x14ac:dyDescent="0.2">
      <c r="A46" s="281" t="s">
        <v>509</v>
      </c>
      <c r="B46" s="104" t="s">
        <v>196</v>
      </c>
      <c r="C46" s="52" t="s">
        <v>226</v>
      </c>
      <c r="D46" s="38">
        <v>441</v>
      </c>
      <c r="E46" s="146" t="str">
        <f>IFERROR(VLOOKUP(D46,'NRCS Practice Descriptions'!$B$2:$C$174,2,FALSE),"")</f>
        <v>An irrigation system for frequent application of small quantities of water on or below the soil surface: as drops, tiny streams or miniature spray through emitters or applicators placed along a water delivery line.</v>
      </c>
      <c r="G46" s="155">
        <v>1</v>
      </c>
      <c r="H46" s="154">
        <v>0</v>
      </c>
      <c r="I46" s="154">
        <v>0</v>
      </c>
      <c r="J46" s="154">
        <v>0</v>
      </c>
      <c r="K46" s="155">
        <v>2</v>
      </c>
      <c r="L46" s="155">
        <v>2</v>
      </c>
      <c r="M46" s="155">
        <v>0</v>
      </c>
      <c r="N46" s="155">
        <v>0</v>
      </c>
      <c r="O46" s="132">
        <f t="shared" si="4"/>
        <v>5</v>
      </c>
      <c r="P46" s="38"/>
      <c r="Q46" s="38"/>
      <c r="R46" s="38"/>
      <c r="S46" s="38"/>
      <c r="T46" s="238">
        <f>SUMIF('Practices-Implemented'!D$6:D$75,'Simplified Buckets All Ranked'!D46,'Practices-Implemented'!L$6:L$75)</f>
        <v>0</v>
      </c>
      <c r="U46" s="38"/>
      <c r="V46" s="238">
        <f>IFERROR(AVERAGEIF('2021VTEQIPCostList'!A$2:A$1463,'Simplified Buckets All Ranked'!D46,'2021VTEQIPCostList'!F$2:F$1463),"")</f>
        <v>1837.6916666666666</v>
      </c>
      <c r="W46" s="38"/>
      <c r="X46" s="38"/>
      <c r="Y46" s="38"/>
      <c r="Z46" s="38"/>
      <c r="AA46" s="38"/>
      <c r="AB46" s="131">
        <f t="shared" si="5"/>
        <v>0</v>
      </c>
      <c r="AC46" s="38"/>
      <c r="AD46" s="129">
        <f t="shared" si="6"/>
        <v>5</v>
      </c>
      <c r="AE46" s="38"/>
      <c r="AF46" s="61">
        <f t="shared" si="7"/>
        <v>1</v>
      </c>
      <c r="AG46" s="38">
        <f>IFERROR(VLOOKUP($D46,'NRCS Physical Effects'!$D$3:$BF$173,AG$3,FALSE),"")</f>
        <v>1</v>
      </c>
      <c r="AH46" s="38">
        <f>IFERROR(VLOOKUP($D46,'NRCS Physical Effects'!$D$3:$BF$173,AH$3,FALSE),"")</f>
        <v>0</v>
      </c>
      <c r="AI46" s="38">
        <f>IFERROR(VLOOKUP($D46,'NRCS Physical Effects'!$D$3:$BF$173,AI$3,FALSE),"")</f>
        <v>0</v>
      </c>
      <c r="AJ46" s="38">
        <f>IFERROR(VLOOKUP($D46,'NRCS Physical Effects'!$D$3:$BF$173,AJ$3,FALSE),"")</f>
        <v>0</v>
      </c>
      <c r="AK46" s="38">
        <f>IFERROR(VLOOKUP($D46,'NRCS Physical Effects'!$D$3:$BF$173,AK$3,FALSE),"")</f>
        <v>2</v>
      </c>
      <c r="AL46" s="38">
        <f>IFERROR(VLOOKUP($D46,'NRCS Physical Effects'!$D$3:$BF$173,AL$3,FALSE),"")</f>
        <v>2</v>
      </c>
      <c r="AM46" s="38">
        <f>IFERROR(VLOOKUP($D46,'NRCS Physical Effects'!$D$3:$BF$173,AM$3,FALSE),"")</f>
        <v>0</v>
      </c>
      <c r="AN46" s="38">
        <f>IFERROR(VLOOKUP($D46,'NRCS Physical Effects'!$D$3:$BF$173,AN$3,FALSE),"")</f>
        <v>0</v>
      </c>
      <c r="AO46" s="87">
        <f>IFERROR(VLOOKUP($D46,'NRCS Physical Effects'!$D$3:$BF$173,AO$3,FALSE),"")</f>
        <v>39</v>
      </c>
      <c r="AP46" s="38">
        <f>IFERROR(VLOOKUP($D46,'NRCS Physical Effects'!$D$3:$BF$173,AP$3,FALSE),"")</f>
        <v>1</v>
      </c>
      <c r="AQ46" s="38">
        <f>IFERROR(VLOOKUP($D46,'NRCS Physical Effects'!$D$3:$BF$173,AQ$3,FALSE),"")</f>
        <v>26</v>
      </c>
      <c r="AR46" s="38">
        <f>IFERROR(VLOOKUP($D46,'NRCS Physical Effects'!$D$3:$BF$173,AR$3,FALSE),"")</f>
        <v>2</v>
      </c>
      <c r="AS46" s="38">
        <f>IFERROR(VLOOKUP($D46,'NRCS Physical Effects'!$D$3:$BF$173,AS$3,FALSE),"")</f>
        <v>3</v>
      </c>
      <c r="AT46" s="38">
        <f>IFERROR(VLOOKUP($D46,'NRCS Physical Effects'!$D$3:$BF$173,AT$3,FALSE),"")</f>
        <v>4</v>
      </c>
      <c r="AU46" s="38">
        <f>IFERROR(VLOOKUP($D46,'NRCS Physical Effects'!$D$3:$BF$173,AU$3,FALSE),"")</f>
        <v>3</v>
      </c>
    </row>
    <row r="47" spans="1:47" x14ac:dyDescent="0.2">
      <c r="A47" s="281" t="s">
        <v>509</v>
      </c>
      <c r="B47" s="104" t="s">
        <v>196</v>
      </c>
      <c r="C47" s="121" t="s">
        <v>229</v>
      </c>
      <c r="D47" s="38">
        <v>442</v>
      </c>
      <c r="E47" s="146" t="str">
        <f>IFERROR(VLOOKUP(D47,'NRCS Practice Descriptions'!$B$2:$C$174,2,FALSE),"")</f>
        <v>An irrigation system in which all necessary equipment and facilities are installed for efficiently applying water by means of nozzles operated under pressure.</v>
      </c>
      <c r="G47" s="155">
        <v>1</v>
      </c>
      <c r="H47" s="154">
        <v>0</v>
      </c>
      <c r="I47" s="154">
        <v>0</v>
      </c>
      <c r="J47" s="154">
        <v>0</v>
      </c>
      <c r="K47" s="155">
        <v>2</v>
      </c>
      <c r="L47" s="155">
        <v>2</v>
      </c>
      <c r="M47" s="155">
        <v>0</v>
      </c>
      <c r="N47" s="155">
        <v>0</v>
      </c>
      <c r="O47" s="132">
        <f t="shared" si="4"/>
        <v>5</v>
      </c>
      <c r="P47" s="38"/>
      <c r="Q47" s="38"/>
      <c r="R47" s="38"/>
      <c r="S47" s="38"/>
      <c r="T47" s="238">
        <f>SUMIF('Practices-Implemented'!D$6:D$75,'Simplified Buckets All Ranked'!D47,'Practices-Implemented'!L$6:L$75)</f>
        <v>0</v>
      </c>
      <c r="U47" s="38"/>
      <c r="V47" s="238">
        <f>IFERROR(AVERAGEIF('2021VTEQIPCostList'!A$2:A$1463,'Simplified Buckets All Ranked'!D47,'2021VTEQIPCostList'!F$2:F$1463),"")</f>
        <v>12996.225</v>
      </c>
      <c r="W47" s="38"/>
      <c r="X47" s="38"/>
      <c r="Y47" s="38"/>
      <c r="Z47" s="38"/>
      <c r="AA47" s="38"/>
      <c r="AB47" s="131">
        <f t="shared" si="5"/>
        <v>0</v>
      </c>
      <c r="AC47" s="38"/>
      <c r="AD47" s="129">
        <f t="shared" si="6"/>
        <v>5</v>
      </c>
      <c r="AE47" s="38"/>
      <c r="AF47" s="61">
        <f t="shared" si="7"/>
        <v>1</v>
      </c>
      <c r="AG47" s="38">
        <f>IFERROR(VLOOKUP($D47,'NRCS Physical Effects'!$D$3:$BF$173,AG$3,FALSE),"")</f>
        <v>1</v>
      </c>
      <c r="AH47" s="38">
        <f>IFERROR(VLOOKUP($D47,'NRCS Physical Effects'!$D$3:$BF$173,AH$3,FALSE),"")</f>
        <v>0</v>
      </c>
      <c r="AI47" s="38">
        <f>IFERROR(VLOOKUP($D47,'NRCS Physical Effects'!$D$3:$BF$173,AI$3,FALSE),"")</f>
        <v>0</v>
      </c>
      <c r="AJ47" s="38">
        <f>IFERROR(VLOOKUP($D47,'NRCS Physical Effects'!$D$3:$BF$173,AJ$3,FALSE),"")</f>
        <v>0</v>
      </c>
      <c r="AK47" s="38">
        <f>IFERROR(VLOOKUP($D47,'NRCS Physical Effects'!$D$3:$BF$173,AK$3,FALSE),"")</f>
        <v>2</v>
      </c>
      <c r="AL47" s="38">
        <f>IFERROR(VLOOKUP($D47,'NRCS Physical Effects'!$D$3:$BF$173,AL$3,FALSE),"")</f>
        <v>2</v>
      </c>
      <c r="AM47" s="38">
        <f>IFERROR(VLOOKUP($D47,'NRCS Physical Effects'!$D$3:$BF$173,AM$3,FALSE),"")</f>
        <v>0</v>
      </c>
      <c r="AN47" s="38">
        <f>IFERROR(VLOOKUP($D47,'NRCS Physical Effects'!$D$3:$BF$173,AN$3,FALSE),"")</f>
        <v>0</v>
      </c>
      <c r="AO47" s="87">
        <f>IFERROR(VLOOKUP($D47,'NRCS Physical Effects'!$D$3:$BF$173,AO$3,FALSE),"")</f>
        <v>42</v>
      </c>
      <c r="AP47" s="38">
        <f>IFERROR(VLOOKUP($D47,'NRCS Physical Effects'!$D$3:$BF$173,AP$3,FALSE),"")</f>
        <v>3</v>
      </c>
      <c r="AQ47" s="38">
        <f>IFERROR(VLOOKUP($D47,'NRCS Physical Effects'!$D$3:$BF$173,AQ$3,FALSE),"")</f>
        <v>25</v>
      </c>
      <c r="AR47" s="38">
        <f>IFERROR(VLOOKUP($D47,'NRCS Physical Effects'!$D$3:$BF$173,AR$3,FALSE),"")</f>
        <v>4</v>
      </c>
      <c r="AS47" s="38">
        <f>IFERROR(VLOOKUP($D47,'NRCS Physical Effects'!$D$3:$BF$173,AS$3,FALSE),"")</f>
        <v>3</v>
      </c>
      <c r="AT47" s="38">
        <f>IFERROR(VLOOKUP($D47,'NRCS Physical Effects'!$D$3:$BF$173,AT$3,FALSE),"")</f>
        <v>4</v>
      </c>
      <c r="AU47" s="38">
        <f>IFERROR(VLOOKUP($D47,'NRCS Physical Effects'!$D$3:$BF$173,AU$3,FALSE),"")</f>
        <v>3</v>
      </c>
    </row>
    <row r="48" spans="1:47" x14ac:dyDescent="0.2">
      <c r="A48" s="270" t="s">
        <v>44</v>
      </c>
      <c r="B48" s="274" t="s">
        <v>510</v>
      </c>
      <c r="C48" s="52" t="s">
        <v>268</v>
      </c>
      <c r="D48" s="38">
        <v>511</v>
      </c>
      <c r="E48" s="146" t="str">
        <f>IFERROR(VLOOKUP(D48,'NRCS Practice Descriptions'!$B$2:$C$174,2,FALSE),"")</f>
        <v>The timely cutting and removal or forages from the field as hay, green-chop, or ensilage.</v>
      </c>
      <c r="G48" s="155">
        <v>0</v>
      </c>
      <c r="H48" s="154">
        <v>1</v>
      </c>
      <c r="I48" s="154">
        <v>1</v>
      </c>
      <c r="J48" s="154">
        <v>1</v>
      </c>
      <c r="K48" s="155">
        <v>1</v>
      </c>
      <c r="L48" s="155">
        <v>0</v>
      </c>
      <c r="M48" s="155">
        <v>1</v>
      </c>
      <c r="N48" s="155">
        <v>0</v>
      </c>
      <c r="O48" s="132">
        <f t="shared" si="4"/>
        <v>5</v>
      </c>
      <c r="T48" s="238">
        <f>SUMIF('Practices-Implemented'!D$6:D$75,'Simplified Buckets All Ranked'!D48,'Practices-Implemented'!L$6:L$75)</f>
        <v>0</v>
      </c>
      <c r="V48" s="238">
        <f>IFERROR(AVERAGEIF('2021VTEQIPCostList'!A$2:A$1463,'Simplified Buckets All Ranked'!D48,'2021VTEQIPCostList'!F$2:F$1463),"")</f>
        <v>15.173333333333332</v>
      </c>
      <c r="Z48" s="38"/>
      <c r="AA48" s="38"/>
      <c r="AB48" s="131">
        <f t="shared" si="5"/>
        <v>0</v>
      </c>
      <c r="AC48" s="38"/>
      <c r="AD48" s="129">
        <f t="shared" si="6"/>
        <v>5</v>
      </c>
      <c r="AE48" s="38"/>
      <c r="AF48" s="61">
        <f t="shared" si="7"/>
        <v>1</v>
      </c>
      <c r="AG48" s="38">
        <f>IFERROR(VLOOKUP($D48,'NRCS Physical Effects'!$D$3:$BF$173,AG$3,FALSE),"")</f>
        <v>0</v>
      </c>
      <c r="AH48" s="38">
        <f>IFERROR(VLOOKUP($D48,'NRCS Physical Effects'!$D$3:$BF$173,AH$3,FALSE),"")</f>
        <v>1</v>
      </c>
      <c r="AI48" s="38">
        <f>IFERROR(VLOOKUP($D48,'NRCS Physical Effects'!$D$3:$BF$173,AI$3,FALSE),"")</f>
        <v>1</v>
      </c>
      <c r="AJ48" s="38">
        <f>IFERROR(VLOOKUP($D48,'NRCS Physical Effects'!$D$3:$BF$173,AJ$3,FALSE),"")</f>
        <v>1</v>
      </c>
      <c r="AK48" s="38">
        <f>IFERROR(VLOOKUP($D48,'NRCS Physical Effects'!$D$3:$BF$173,AK$3,FALSE),"")</f>
        <v>1</v>
      </c>
      <c r="AL48" s="38">
        <f>IFERROR(VLOOKUP($D48,'NRCS Physical Effects'!$D$3:$BF$173,AL$3,FALSE),"")</f>
        <v>0</v>
      </c>
      <c r="AM48" s="38">
        <f>IFERROR(VLOOKUP($D48,'NRCS Physical Effects'!$D$3:$BF$173,AM$3,FALSE),"")</f>
        <v>1</v>
      </c>
      <c r="AN48" s="38">
        <f>IFERROR(VLOOKUP($D48,'NRCS Physical Effects'!$D$3:$BF$173,AN$3,FALSE),"")</f>
        <v>0</v>
      </c>
      <c r="AO48" s="87">
        <f>IFERROR(VLOOKUP($D48,'NRCS Physical Effects'!$D$3:$BF$173,AO$3,FALSE),"")</f>
        <v>23</v>
      </c>
      <c r="AP48" s="38">
        <f>IFERROR(VLOOKUP($D48,'NRCS Physical Effects'!$D$3:$BF$173,AP$3,FALSE),"")</f>
        <v>8</v>
      </c>
      <c r="AQ48" s="38">
        <f>IFERROR(VLOOKUP($D48,'NRCS Physical Effects'!$D$3:$BF$173,AQ$3,FALSE),"")</f>
        <v>9</v>
      </c>
      <c r="AR48" s="38">
        <f>IFERROR(VLOOKUP($D48,'NRCS Physical Effects'!$D$3:$BF$173,AR$3,FALSE),"")</f>
        <v>0</v>
      </c>
      <c r="AS48" s="38">
        <f>IFERROR(VLOOKUP($D48,'NRCS Physical Effects'!$D$3:$BF$173,AS$3,FALSE),"")</f>
        <v>2</v>
      </c>
      <c r="AT48" s="38">
        <f>IFERROR(VLOOKUP($D48,'NRCS Physical Effects'!$D$3:$BF$173,AT$3,FALSE),"")</f>
        <v>3</v>
      </c>
      <c r="AU48" s="38">
        <f>IFERROR(VLOOKUP($D48,'NRCS Physical Effects'!$D$3:$BF$173,AU$3,FALSE),"")</f>
        <v>1</v>
      </c>
    </row>
    <row r="49" spans="1:47" x14ac:dyDescent="0.2">
      <c r="A49" s="268" t="s">
        <v>513</v>
      </c>
      <c r="B49" s="278" t="s">
        <v>516</v>
      </c>
      <c r="C49" s="52" t="s">
        <v>244</v>
      </c>
      <c r="D49" s="38">
        <v>604</v>
      </c>
      <c r="E49" s="146" t="str">
        <f>IFERROR(VLOOKUP(D49,'NRCS Practice Descriptions'!$B$2:$C$174,2,FALSE),"")</f>
        <v>A subsurface, perforated distribution pipe is used to divert and spread drainage system discharge to a vegetated area to increase soil saturation.</v>
      </c>
      <c r="G49" s="155">
        <v>0</v>
      </c>
      <c r="H49" s="154">
        <v>0</v>
      </c>
      <c r="I49" s="154">
        <v>0</v>
      </c>
      <c r="J49" s="154">
        <v>0</v>
      </c>
      <c r="K49" s="155">
        <v>5</v>
      </c>
      <c r="L49" s="155">
        <v>0</v>
      </c>
      <c r="M49" s="155">
        <v>0</v>
      </c>
      <c r="N49" s="155">
        <v>0</v>
      </c>
      <c r="O49" s="132">
        <f t="shared" si="4"/>
        <v>5</v>
      </c>
      <c r="T49" s="238">
        <f>SUMIF('Practices-Implemented'!D$6:D$75,'Simplified Buckets All Ranked'!D49,'Practices-Implemented'!L$6:L$75)</f>
        <v>0</v>
      </c>
      <c r="V49" s="238">
        <f>IFERROR(AVERAGEIF('2021VTEQIPCostList'!A$2:A$1463,'Simplified Buckets All Ranked'!D49,'2021VTEQIPCostList'!F$2:F$1463),"")</f>
        <v>5.6950000000000003</v>
      </c>
      <c r="AB49" s="131">
        <f t="shared" si="5"/>
        <v>0</v>
      </c>
      <c r="AD49" s="129">
        <f t="shared" si="6"/>
        <v>5</v>
      </c>
      <c r="AF49" s="61">
        <f t="shared" si="7"/>
        <v>0</v>
      </c>
      <c r="AG49" s="38">
        <f>IFERROR(VLOOKUP($D49,'NRCS Physical Effects'!$D$3:$BF$173,AG$3,FALSE),"")</f>
        <v>0</v>
      </c>
      <c r="AH49" s="38">
        <f>IFERROR(VLOOKUP($D49,'NRCS Physical Effects'!$D$3:$BF$173,AH$3,FALSE),"")</f>
        <v>0</v>
      </c>
      <c r="AI49" s="38">
        <f>IFERROR(VLOOKUP($D49,'NRCS Physical Effects'!$D$3:$BF$173,AI$3,FALSE),"")</f>
        <v>0</v>
      </c>
      <c r="AJ49" s="38">
        <f>IFERROR(VLOOKUP($D49,'NRCS Physical Effects'!$D$3:$BF$173,AJ$3,FALSE),"")</f>
        <v>0</v>
      </c>
      <c r="AK49" s="38">
        <f>IFERROR(VLOOKUP($D49,'NRCS Physical Effects'!$D$3:$BF$173,AK$3,FALSE),"")</f>
        <v>5</v>
      </c>
      <c r="AL49" s="38">
        <f>IFERROR(VLOOKUP($D49,'NRCS Physical Effects'!$D$3:$BF$173,AL$3,FALSE),"")</f>
        <v>0</v>
      </c>
      <c r="AM49" s="38">
        <f>IFERROR(VLOOKUP($D49,'NRCS Physical Effects'!$D$3:$BF$173,AM$3,FALSE),"")</f>
        <v>0</v>
      </c>
      <c r="AN49" s="38">
        <f>IFERROR(VLOOKUP($D49,'NRCS Physical Effects'!$D$3:$BF$173,AN$3,FALSE),"")</f>
        <v>0</v>
      </c>
      <c r="AO49" s="87">
        <f>IFERROR(VLOOKUP($D49,'NRCS Physical Effects'!$D$3:$BF$173,AO$3,FALSE),"")</f>
        <v>5</v>
      </c>
      <c r="AP49" s="38">
        <f>IFERROR(VLOOKUP($D49,'NRCS Physical Effects'!$D$3:$BF$173,AP$3,FALSE),"")</f>
        <v>0</v>
      </c>
      <c r="AQ49" s="38">
        <f>IFERROR(VLOOKUP($D49,'NRCS Physical Effects'!$D$3:$BF$173,AQ$3,FALSE),"")</f>
        <v>5</v>
      </c>
      <c r="AR49" s="38">
        <f>IFERROR(VLOOKUP($D49,'NRCS Physical Effects'!$D$3:$BF$173,AR$3,FALSE),"")</f>
        <v>0</v>
      </c>
      <c r="AS49" s="38">
        <f>IFERROR(VLOOKUP($D49,'NRCS Physical Effects'!$D$3:$BF$173,AS$3,FALSE),"")</f>
        <v>0</v>
      </c>
      <c r="AT49" s="38">
        <f>IFERROR(VLOOKUP($D49,'NRCS Physical Effects'!$D$3:$BF$173,AT$3,FALSE),"")</f>
        <v>0</v>
      </c>
      <c r="AU49" s="38">
        <f>IFERROR(VLOOKUP($D49,'NRCS Physical Effects'!$D$3:$BF$173,AU$3,FALSE),"")</f>
        <v>0</v>
      </c>
    </row>
    <row r="50" spans="1:47" ht="16" x14ac:dyDescent="0.2">
      <c r="A50" s="268" t="s">
        <v>513</v>
      </c>
      <c r="B50" s="272" t="s">
        <v>177</v>
      </c>
      <c r="C50" s="123" t="s">
        <v>240</v>
      </c>
      <c r="D50" s="38">
        <v>645</v>
      </c>
      <c r="E50" s="146" t="str">
        <f>IFERROR(VLOOKUP(D50,'NRCS Practice Descriptions'!$B$2:$C$174,2,FALSE),"")</f>
        <v>Provide and manage upland habitats and connectivity within the landscape for wildlife.</v>
      </c>
      <c r="G50" s="155">
        <v>2</v>
      </c>
      <c r="H50" s="154">
        <v>0</v>
      </c>
      <c r="I50" s="154">
        <v>0</v>
      </c>
      <c r="J50" s="154">
        <v>0</v>
      </c>
      <c r="K50" s="155">
        <v>0</v>
      </c>
      <c r="L50" s="155">
        <v>-3</v>
      </c>
      <c r="M50" s="155">
        <v>5</v>
      </c>
      <c r="N50" s="155">
        <v>0</v>
      </c>
      <c r="O50" s="132">
        <f t="shared" si="4"/>
        <v>4</v>
      </c>
      <c r="P50" s="38"/>
      <c r="Q50" s="38"/>
      <c r="R50" s="38"/>
      <c r="S50" s="38"/>
      <c r="T50" s="238">
        <f>SUMIF('Practices-Implemented'!D$6:D$75,'Simplified Buckets All Ranked'!D50,'Practices-Implemented'!L$6:L$75)</f>
        <v>0</v>
      </c>
      <c r="U50" s="38"/>
      <c r="V50" s="238">
        <f>IFERROR(AVERAGEIF('2021VTEQIPCostList'!A$2:A$1463,'Simplified Buckets All Ranked'!D50,'2021VTEQIPCostList'!F$2:F$1463),"")</f>
        <v>49.843333333333341</v>
      </c>
      <c r="W50" s="38"/>
      <c r="X50" s="38"/>
      <c r="Y50" s="38"/>
      <c r="Z50" s="38"/>
      <c r="AA50" s="38"/>
      <c r="AB50" s="131">
        <f t="shared" si="5"/>
        <v>0</v>
      </c>
      <c r="AC50" s="38"/>
      <c r="AD50" s="129">
        <f t="shared" si="6"/>
        <v>4</v>
      </c>
      <c r="AE50" s="38"/>
      <c r="AF50" s="61">
        <f t="shared" si="7"/>
        <v>2</v>
      </c>
      <c r="AG50" s="38">
        <f>IFERROR(VLOOKUP($D50,'NRCS Physical Effects'!$D$3:$BF$173,AG$3,FALSE),"")</f>
        <v>2</v>
      </c>
      <c r="AH50" s="38">
        <f>IFERROR(VLOOKUP($D50,'NRCS Physical Effects'!$D$3:$BF$173,AH$3,FALSE),"")</f>
        <v>0</v>
      </c>
      <c r="AI50" s="38">
        <f>IFERROR(VLOOKUP($D50,'NRCS Physical Effects'!$D$3:$BF$173,AI$3,FALSE),"")</f>
        <v>0</v>
      </c>
      <c r="AJ50" s="38">
        <f>IFERROR(VLOOKUP($D50,'NRCS Physical Effects'!$D$3:$BF$173,AJ$3,FALSE),"")</f>
        <v>0</v>
      </c>
      <c r="AK50" s="38">
        <f>IFERROR(VLOOKUP($D50,'NRCS Physical Effects'!$D$3:$BF$173,AK$3,FALSE),"")</f>
        <v>0</v>
      </c>
      <c r="AL50" s="38">
        <f>IFERROR(VLOOKUP($D50,'NRCS Physical Effects'!$D$3:$BF$173,AL$3,FALSE),"")</f>
        <v>-3</v>
      </c>
      <c r="AM50" s="38">
        <f>IFERROR(VLOOKUP($D50,'NRCS Physical Effects'!$D$3:$BF$173,AM$3,FALSE),"")</f>
        <v>5</v>
      </c>
      <c r="AN50" s="38">
        <f>IFERROR(VLOOKUP($D50,'NRCS Physical Effects'!$D$3:$BF$173,AN$3,FALSE),"")</f>
        <v>0</v>
      </c>
      <c r="AO50" s="87">
        <f>IFERROR(VLOOKUP($D50,'NRCS Physical Effects'!$D$3:$BF$173,AO$3,FALSE),"")</f>
        <v>36</v>
      </c>
      <c r="AP50" s="38">
        <f>IFERROR(VLOOKUP($D50,'NRCS Physical Effects'!$D$3:$BF$173,AP$3,FALSE),"")</f>
        <v>12</v>
      </c>
      <c r="AQ50" s="38">
        <f>IFERROR(VLOOKUP($D50,'NRCS Physical Effects'!$D$3:$BF$173,AQ$3,FALSE),"")</f>
        <v>1</v>
      </c>
      <c r="AR50" s="38">
        <f>IFERROR(VLOOKUP($D50,'NRCS Physical Effects'!$D$3:$BF$173,AR$3,FALSE),"")</f>
        <v>4</v>
      </c>
      <c r="AS50" s="38">
        <f>IFERROR(VLOOKUP($D50,'NRCS Physical Effects'!$D$3:$BF$173,AS$3,FALSE),"")</f>
        <v>12</v>
      </c>
      <c r="AT50" s="38">
        <f>IFERROR(VLOOKUP($D50,'NRCS Physical Effects'!$D$3:$BF$173,AT$3,FALSE),"")</f>
        <v>7</v>
      </c>
      <c r="AU50" s="38">
        <f>IFERROR(VLOOKUP($D50,'NRCS Physical Effects'!$D$3:$BF$173,AU$3,FALSE),"")</f>
        <v>0</v>
      </c>
    </row>
    <row r="51" spans="1:47" x14ac:dyDescent="0.2">
      <c r="A51" s="271" t="s">
        <v>156</v>
      </c>
      <c r="B51" s="279" t="s">
        <v>173</v>
      </c>
      <c r="C51" s="122" t="s">
        <v>233</v>
      </c>
      <c r="D51" s="57">
        <v>632</v>
      </c>
      <c r="E51" s="146" t="str">
        <f>IFERROR(VLOOKUP(D51,'NRCS Practice Descriptions'!$B$2:$C$174,2,FALSE),"")</f>
        <v>A filtration or screening device, settling tank, settling basin, or settling channel used to separate a portion of solids from a liquid waste stream.</v>
      </c>
      <c r="G51" s="155">
        <v>1</v>
      </c>
      <c r="H51" s="154">
        <v>1</v>
      </c>
      <c r="I51" s="154">
        <v>0</v>
      </c>
      <c r="J51" s="154">
        <v>0</v>
      </c>
      <c r="K51" s="155">
        <v>2</v>
      </c>
      <c r="L51" s="155">
        <v>0</v>
      </c>
      <c r="M51" s="155">
        <v>0</v>
      </c>
      <c r="N51" s="155">
        <v>0</v>
      </c>
      <c r="O51" s="132">
        <f t="shared" si="4"/>
        <v>4</v>
      </c>
      <c r="P51" s="38"/>
      <c r="Q51" s="38"/>
      <c r="R51" s="38"/>
      <c r="S51" s="38"/>
      <c r="T51" s="238">
        <f>SUMIF('Practices-Implemented'!D$6:D$75,'Simplified Buckets All Ranked'!D51,'Practices-Implemented'!L$6:L$75)</f>
        <v>0</v>
      </c>
      <c r="U51" s="38"/>
      <c r="V51" s="238">
        <f>IFERROR(AVERAGEIF('2021VTEQIPCostList'!A$2:A$1463,'Simplified Buckets All Ranked'!D51,'2021VTEQIPCostList'!F$2:F$1463),"")</f>
        <v>23313.51</v>
      </c>
      <c r="W51" s="38"/>
      <c r="X51" s="38"/>
      <c r="Y51" s="38"/>
      <c r="Z51" s="38"/>
      <c r="AA51" s="38"/>
      <c r="AB51" s="131">
        <f t="shared" si="5"/>
        <v>0</v>
      </c>
      <c r="AC51" s="38"/>
      <c r="AD51" s="129">
        <f t="shared" si="6"/>
        <v>4</v>
      </c>
      <c r="AE51" s="38"/>
      <c r="AF51" s="61">
        <f t="shared" si="7"/>
        <v>2</v>
      </c>
      <c r="AG51" s="38">
        <f>IFERROR(VLOOKUP($D51,'NRCS Physical Effects'!$D$3:$BF$173,AG$3,FALSE),"")</f>
        <v>1</v>
      </c>
      <c r="AH51" s="38">
        <f>IFERROR(VLOOKUP($D51,'NRCS Physical Effects'!$D$3:$BF$173,AH$3,FALSE),"")</f>
        <v>1</v>
      </c>
      <c r="AI51" s="38">
        <f>IFERROR(VLOOKUP($D51,'NRCS Physical Effects'!$D$3:$BF$173,AI$3,FALSE),"")</f>
        <v>0</v>
      </c>
      <c r="AJ51" s="38">
        <f>IFERROR(VLOOKUP($D51,'NRCS Physical Effects'!$D$3:$BF$173,AJ$3,FALSE),"")</f>
        <v>0</v>
      </c>
      <c r="AK51" s="38">
        <f>IFERROR(VLOOKUP($D51,'NRCS Physical Effects'!$D$3:$BF$173,AK$3,FALSE),"")</f>
        <v>2</v>
      </c>
      <c r="AL51" s="38">
        <f>IFERROR(VLOOKUP($D51,'NRCS Physical Effects'!$D$3:$BF$173,AL$3,FALSE),"")</f>
        <v>0</v>
      </c>
      <c r="AM51" s="38">
        <f>IFERROR(VLOOKUP($D51,'NRCS Physical Effects'!$D$3:$BF$173,AM$3,FALSE),"")</f>
        <v>0</v>
      </c>
      <c r="AN51" s="38">
        <f>IFERROR(VLOOKUP($D51,'NRCS Physical Effects'!$D$3:$BF$173,AN$3,FALSE),"")</f>
        <v>0</v>
      </c>
      <c r="AO51" s="87">
        <f>IFERROR(VLOOKUP($D51,'NRCS Physical Effects'!$D$3:$BF$173,AO$3,FALSE),"")</f>
        <v>30</v>
      </c>
      <c r="AP51" s="38">
        <f>IFERROR(VLOOKUP($D51,'NRCS Physical Effects'!$D$3:$BF$173,AP$3,FALSE),"")</f>
        <v>1</v>
      </c>
      <c r="AQ51" s="38">
        <f>IFERROR(VLOOKUP($D51,'NRCS Physical Effects'!$D$3:$BF$173,AQ$3,FALSE),"")</f>
        <v>17</v>
      </c>
      <c r="AR51" s="38">
        <f>IFERROR(VLOOKUP($D51,'NRCS Physical Effects'!$D$3:$BF$173,AR$3,FALSE),"")</f>
        <v>9</v>
      </c>
      <c r="AS51" s="38">
        <f>IFERROR(VLOOKUP($D51,'NRCS Physical Effects'!$D$3:$BF$173,AS$3,FALSE),"")</f>
        <v>0</v>
      </c>
      <c r="AT51" s="38">
        <f>IFERROR(VLOOKUP($D51,'NRCS Physical Effects'!$D$3:$BF$173,AT$3,FALSE),"")</f>
        <v>1</v>
      </c>
      <c r="AU51" s="38">
        <f>IFERROR(VLOOKUP($D51,'NRCS Physical Effects'!$D$3:$BF$173,AU$3,FALSE),"")</f>
        <v>2</v>
      </c>
    </row>
    <row r="52" spans="1:47" x14ac:dyDescent="0.2">
      <c r="A52" s="271" t="s">
        <v>156</v>
      </c>
      <c r="B52" s="279" t="s">
        <v>173</v>
      </c>
      <c r="C52" s="122" t="s">
        <v>234</v>
      </c>
      <c r="D52" s="57">
        <v>629</v>
      </c>
      <c r="E52" s="146" t="str">
        <f>IFERROR(VLOOKUP(D52,'NRCS Practice Descriptions'!$B$2:$C$174,2,FALSE),"")</f>
        <v>The mechanical, chemical or biological treatment of agricultural waste.</v>
      </c>
      <c r="G52" s="155">
        <v>1</v>
      </c>
      <c r="H52" s="154">
        <v>1</v>
      </c>
      <c r="I52" s="154">
        <v>0</v>
      </c>
      <c r="J52" s="154">
        <v>0</v>
      </c>
      <c r="K52" s="155">
        <v>2</v>
      </c>
      <c r="L52" s="155">
        <v>0</v>
      </c>
      <c r="M52" s="155">
        <v>0</v>
      </c>
      <c r="N52" s="155">
        <v>0</v>
      </c>
      <c r="O52" s="132">
        <f t="shared" si="4"/>
        <v>4</v>
      </c>
      <c r="P52" s="38"/>
      <c r="Q52" s="38"/>
      <c r="R52" s="38"/>
      <c r="S52" s="38"/>
      <c r="T52" s="238">
        <f>SUMIF('Practices-Implemented'!D$6:D$75,'Simplified Buckets All Ranked'!D52,'Practices-Implemented'!L$6:L$75)</f>
        <v>0</v>
      </c>
      <c r="U52" s="38"/>
      <c r="V52" s="238">
        <f>IFERROR(AVERAGEIF('2021VTEQIPCostList'!A$2:A$1463,'Simplified Buckets All Ranked'!D52,'2021VTEQIPCostList'!F$2:F$1463),"")</f>
        <v>11.365</v>
      </c>
      <c r="W52" s="38"/>
      <c r="X52" s="38"/>
      <c r="Y52" s="38"/>
      <c r="Z52" s="38"/>
      <c r="AA52" s="38"/>
      <c r="AB52" s="131">
        <f t="shared" si="5"/>
        <v>0</v>
      </c>
      <c r="AC52" s="38"/>
      <c r="AD52" s="129">
        <f t="shared" si="6"/>
        <v>4</v>
      </c>
      <c r="AE52" s="38"/>
      <c r="AF52" s="61">
        <f t="shared" si="7"/>
        <v>2</v>
      </c>
      <c r="AG52" s="38">
        <f>IFERROR(VLOOKUP($D52,'NRCS Physical Effects'!$D$3:$BF$173,AG$3,FALSE),"")</f>
        <v>1</v>
      </c>
      <c r="AH52" s="38">
        <f>IFERROR(VLOOKUP($D52,'NRCS Physical Effects'!$D$3:$BF$173,AH$3,FALSE),"")</f>
        <v>1</v>
      </c>
      <c r="AI52" s="38">
        <f>IFERROR(VLOOKUP($D52,'NRCS Physical Effects'!$D$3:$BF$173,AI$3,FALSE),"")</f>
        <v>0</v>
      </c>
      <c r="AJ52" s="38">
        <f>IFERROR(VLOOKUP($D52,'NRCS Physical Effects'!$D$3:$BF$173,AJ$3,FALSE),"")</f>
        <v>0</v>
      </c>
      <c r="AK52" s="38">
        <f>IFERROR(VLOOKUP($D52,'NRCS Physical Effects'!$D$3:$BF$173,AK$3,FALSE),"")</f>
        <v>2</v>
      </c>
      <c r="AL52" s="38">
        <f>IFERROR(VLOOKUP($D52,'NRCS Physical Effects'!$D$3:$BF$173,AL$3,FALSE),"")</f>
        <v>0</v>
      </c>
      <c r="AM52" s="38">
        <f>IFERROR(VLOOKUP($D52,'NRCS Physical Effects'!$D$3:$BF$173,AM$3,FALSE),"")</f>
        <v>0</v>
      </c>
      <c r="AN52" s="38">
        <f>IFERROR(VLOOKUP($D52,'NRCS Physical Effects'!$D$3:$BF$173,AN$3,FALSE),"")</f>
        <v>0</v>
      </c>
      <c r="AO52" s="87">
        <f>IFERROR(VLOOKUP($D52,'NRCS Physical Effects'!$D$3:$BF$173,AO$3,FALSE),"")</f>
        <v>31</v>
      </c>
      <c r="AP52" s="38">
        <f>IFERROR(VLOOKUP($D52,'NRCS Physical Effects'!$D$3:$BF$173,AP$3,FALSE),"")</f>
        <v>2</v>
      </c>
      <c r="AQ52" s="38">
        <f>IFERROR(VLOOKUP($D52,'NRCS Physical Effects'!$D$3:$BF$173,AQ$3,FALSE),"")</f>
        <v>17</v>
      </c>
      <c r="AR52" s="38">
        <f>IFERROR(VLOOKUP($D52,'NRCS Physical Effects'!$D$3:$BF$173,AR$3,FALSE),"")</f>
        <v>8</v>
      </c>
      <c r="AS52" s="38">
        <f>IFERROR(VLOOKUP($D52,'NRCS Physical Effects'!$D$3:$BF$173,AS$3,FALSE),"")</f>
        <v>2</v>
      </c>
      <c r="AT52" s="38">
        <f>IFERROR(VLOOKUP($D52,'NRCS Physical Effects'!$D$3:$BF$173,AT$3,FALSE),"")</f>
        <v>1</v>
      </c>
      <c r="AU52" s="38">
        <f>IFERROR(VLOOKUP($D52,'NRCS Physical Effects'!$D$3:$BF$173,AU$3,FALSE),"")</f>
        <v>1</v>
      </c>
    </row>
    <row r="53" spans="1:47" x14ac:dyDescent="0.2">
      <c r="A53" s="271" t="s">
        <v>156</v>
      </c>
      <c r="B53" s="282" t="s">
        <v>7</v>
      </c>
      <c r="C53" s="52" t="s">
        <v>218</v>
      </c>
      <c r="D53" s="38">
        <v>591</v>
      </c>
      <c r="E53" s="146" t="str">
        <f>IFERROR(VLOOKUP(D53,'NRCS Practice Descriptions'!$B$2:$C$174,2,FALSE),"")</f>
        <v>Treatment of manure, process wastewater, storm water runoff from lots or other high intensity areas, and other wastes, with chemical or biological additives</v>
      </c>
      <c r="G53" s="155">
        <v>1</v>
      </c>
      <c r="H53" s="154">
        <v>1</v>
      </c>
      <c r="I53" s="154">
        <v>0</v>
      </c>
      <c r="J53" s="154">
        <v>0</v>
      </c>
      <c r="K53" s="155">
        <v>2</v>
      </c>
      <c r="L53" s="155">
        <v>0</v>
      </c>
      <c r="M53" s="155">
        <v>0</v>
      </c>
      <c r="N53" s="155">
        <v>0</v>
      </c>
      <c r="O53" s="132">
        <f t="shared" si="4"/>
        <v>4</v>
      </c>
      <c r="P53" s="38"/>
      <c r="Q53" s="38"/>
      <c r="R53" s="38"/>
      <c r="S53" s="38"/>
      <c r="T53" s="238">
        <f>SUMIF('Practices-Implemented'!D$6:D$75,'Simplified Buckets All Ranked'!D53,'Practices-Implemented'!L$6:L$75)</f>
        <v>0</v>
      </c>
      <c r="U53" s="38"/>
      <c r="V53" s="238" t="str">
        <f>IFERROR(AVERAGEIF('2021VTEQIPCostList'!A$2:A$1463,'Simplified Buckets All Ranked'!D53,'2021VTEQIPCostList'!F$2:F$1463),"")</f>
        <v/>
      </c>
      <c r="W53" s="38"/>
      <c r="X53" s="38"/>
      <c r="Y53" s="38"/>
      <c r="Z53" s="38"/>
      <c r="AA53" s="38"/>
      <c r="AB53" s="131">
        <f t="shared" si="5"/>
        <v>0</v>
      </c>
      <c r="AC53" s="38"/>
      <c r="AD53" s="129">
        <f t="shared" si="6"/>
        <v>4</v>
      </c>
      <c r="AE53" s="38"/>
      <c r="AF53" s="61">
        <f t="shared" si="7"/>
        <v>2</v>
      </c>
      <c r="AG53" s="38">
        <f>IFERROR(VLOOKUP($D53,'NRCS Physical Effects'!$D$3:$BF$173,AG$3,FALSE),"")</f>
        <v>1</v>
      </c>
      <c r="AH53" s="38">
        <f>IFERROR(VLOOKUP($D53,'NRCS Physical Effects'!$D$3:$BF$173,AH$3,FALSE),"")</f>
        <v>1</v>
      </c>
      <c r="AI53" s="38">
        <f>IFERROR(VLOOKUP($D53,'NRCS Physical Effects'!$D$3:$BF$173,AI$3,FALSE),"")</f>
        <v>0</v>
      </c>
      <c r="AJ53" s="38">
        <f>IFERROR(VLOOKUP($D53,'NRCS Physical Effects'!$D$3:$BF$173,AJ$3,FALSE),"")</f>
        <v>0</v>
      </c>
      <c r="AK53" s="38">
        <f>IFERROR(VLOOKUP($D53,'NRCS Physical Effects'!$D$3:$BF$173,AK$3,FALSE),"")</f>
        <v>2</v>
      </c>
      <c r="AL53" s="38">
        <f>IFERROR(VLOOKUP($D53,'NRCS Physical Effects'!$D$3:$BF$173,AL$3,FALSE),"")</f>
        <v>0</v>
      </c>
      <c r="AM53" s="38">
        <f>IFERROR(VLOOKUP($D53,'NRCS Physical Effects'!$D$3:$BF$173,AM$3,FALSE),"")</f>
        <v>0</v>
      </c>
      <c r="AN53" s="38">
        <f>IFERROR(VLOOKUP($D53,'NRCS Physical Effects'!$D$3:$BF$173,AN$3,FALSE),"")</f>
        <v>0</v>
      </c>
      <c r="AO53" s="87">
        <f>IFERROR(VLOOKUP($D53,'NRCS Physical Effects'!$D$3:$BF$173,AO$3,FALSE),"")</f>
        <v>36</v>
      </c>
      <c r="AP53" s="38">
        <f>IFERROR(VLOOKUP($D53,'NRCS Physical Effects'!$D$3:$BF$173,AP$3,FALSE),"")</f>
        <v>1</v>
      </c>
      <c r="AQ53" s="38">
        <f>IFERROR(VLOOKUP($D53,'NRCS Physical Effects'!$D$3:$BF$173,AQ$3,FALSE),"")</f>
        <v>17</v>
      </c>
      <c r="AR53" s="38">
        <f>IFERROR(VLOOKUP($D53,'NRCS Physical Effects'!$D$3:$BF$173,AR$3,FALSE),"")</f>
        <v>13</v>
      </c>
      <c r="AS53" s="38">
        <f>IFERROR(VLOOKUP($D53,'NRCS Physical Effects'!$D$3:$BF$173,AS$3,FALSE),"")</f>
        <v>1</v>
      </c>
      <c r="AT53" s="38">
        <f>IFERROR(VLOOKUP($D53,'NRCS Physical Effects'!$D$3:$BF$173,AT$3,FALSE),"")</f>
        <v>1</v>
      </c>
      <c r="AU53" s="38">
        <f>IFERROR(VLOOKUP($D53,'NRCS Physical Effects'!$D$3:$BF$173,AU$3,FALSE),"")</f>
        <v>3</v>
      </c>
    </row>
    <row r="54" spans="1:47" x14ac:dyDescent="0.2">
      <c r="A54" s="281" t="s">
        <v>509</v>
      </c>
      <c r="B54" s="104" t="s">
        <v>196</v>
      </c>
      <c r="C54" s="52" t="s">
        <v>228</v>
      </c>
      <c r="D54" s="38">
        <v>449</v>
      </c>
      <c r="E54" s="146" t="str">
        <f>IFERROR(VLOOKUP(D54,'NRCS Practice Descriptions'!$B$2:$C$174,2,FALSE),"")</f>
        <v>Irrigation water management is the process of determining and controlling the volume, frequency, and application rate of irrigation water in a planned, efficient manner.</v>
      </c>
      <c r="G54" s="155">
        <v>1</v>
      </c>
      <c r="H54" s="154">
        <v>1</v>
      </c>
      <c r="I54" s="154">
        <v>0</v>
      </c>
      <c r="J54" s="154">
        <v>0</v>
      </c>
      <c r="K54" s="155">
        <v>2</v>
      </c>
      <c r="L54" s="155">
        <v>0</v>
      </c>
      <c r="M54" s="155">
        <v>0</v>
      </c>
      <c r="N54" s="155">
        <v>0</v>
      </c>
      <c r="O54" s="132">
        <f t="shared" si="4"/>
        <v>4</v>
      </c>
      <c r="P54" s="38"/>
      <c r="Q54" s="38"/>
      <c r="R54" s="38"/>
      <c r="S54" s="38"/>
      <c r="T54" s="238">
        <f>SUMIF('Practices-Implemented'!D$6:D$75,'Simplified Buckets All Ranked'!D54,'Practices-Implemented'!L$6:L$75)</f>
        <v>0</v>
      </c>
      <c r="U54" s="38"/>
      <c r="V54" s="238">
        <f>IFERROR(AVERAGEIF('2021VTEQIPCostList'!A$2:A$1463,'Simplified Buckets All Ranked'!D54,'2021VTEQIPCostList'!F$2:F$1463),"")</f>
        <v>741.98722222222216</v>
      </c>
      <c r="W54" s="38"/>
      <c r="X54" s="38"/>
      <c r="Y54" s="38"/>
      <c r="Z54" s="38"/>
      <c r="AA54" s="38"/>
      <c r="AB54" s="131">
        <f t="shared" si="5"/>
        <v>0</v>
      </c>
      <c r="AC54" s="38"/>
      <c r="AD54" s="129">
        <f t="shared" si="6"/>
        <v>4</v>
      </c>
      <c r="AE54" s="38"/>
      <c r="AF54" s="61">
        <f t="shared" si="7"/>
        <v>2</v>
      </c>
      <c r="AG54" s="38">
        <f>IFERROR(VLOOKUP($D54,'NRCS Physical Effects'!$D$3:$BF$173,AG$3,FALSE),"")</f>
        <v>1</v>
      </c>
      <c r="AH54" s="38">
        <f>IFERROR(VLOOKUP($D54,'NRCS Physical Effects'!$D$3:$BF$173,AH$3,FALSE),"")</f>
        <v>1</v>
      </c>
      <c r="AI54" s="38">
        <f>IFERROR(VLOOKUP($D54,'NRCS Physical Effects'!$D$3:$BF$173,AI$3,FALSE),"")</f>
        <v>0</v>
      </c>
      <c r="AJ54" s="38">
        <f>IFERROR(VLOOKUP($D54,'NRCS Physical Effects'!$D$3:$BF$173,AJ$3,FALSE),"")</f>
        <v>0</v>
      </c>
      <c r="AK54" s="38">
        <f>IFERROR(VLOOKUP($D54,'NRCS Physical Effects'!$D$3:$BF$173,AK$3,FALSE),"")</f>
        <v>2</v>
      </c>
      <c r="AL54" s="38">
        <f>IFERROR(VLOOKUP($D54,'NRCS Physical Effects'!$D$3:$BF$173,AL$3,FALSE),"")</f>
        <v>0</v>
      </c>
      <c r="AM54" s="38">
        <f>IFERROR(VLOOKUP($D54,'NRCS Physical Effects'!$D$3:$BF$173,AM$3,FALSE),"")</f>
        <v>0</v>
      </c>
      <c r="AN54" s="38">
        <f>IFERROR(VLOOKUP($D54,'NRCS Physical Effects'!$D$3:$BF$173,AN$3,FALSE),"")</f>
        <v>0</v>
      </c>
      <c r="AO54" s="87">
        <f>IFERROR(VLOOKUP($D54,'NRCS Physical Effects'!$D$3:$BF$173,AO$3,FALSE),"")</f>
        <v>46</v>
      </c>
      <c r="AP54" s="38">
        <f>IFERROR(VLOOKUP($D54,'NRCS Physical Effects'!$D$3:$BF$173,AP$3,FALSE),"")</f>
        <v>5</v>
      </c>
      <c r="AQ54" s="38">
        <f>IFERROR(VLOOKUP($D54,'NRCS Physical Effects'!$D$3:$BF$173,AQ$3,FALSE),"")</f>
        <v>28</v>
      </c>
      <c r="AR54" s="38">
        <f>IFERROR(VLOOKUP($D54,'NRCS Physical Effects'!$D$3:$BF$173,AR$3,FALSE),"")</f>
        <v>3</v>
      </c>
      <c r="AS54" s="38">
        <f>IFERROR(VLOOKUP($D54,'NRCS Physical Effects'!$D$3:$BF$173,AS$3,FALSE),"")</f>
        <v>3</v>
      </c>
      <c r="AT54" s="38">
        <f>IFERROR(VLOOKUP($D54,'NRCS Physical Effects'!$D$3:$BF$173,AT$3,FALSE),"")</f>
        <v>4</v>
      </c>
      <c r="AU54" s="38">
        <f>IFERROR(VLOOKUP($D54,'NRCS Physical Effects'!$D$3:$BF$173,AU$3,FALSE),"")</f>
        <v>3</v>
      </c>
    </row>
    <row r="55" spans="1:47" x14ac:dyDescent="0.2">
      <c r="A55" s="270" t="s">
        <v>44</v>
      </c>
      <c r="B55" s="274" t="s">
        <v>510</v>
      </c>
      <c r="C55" s="52" t="s">
        <v>222</v>
      </c>
      <c r="D55" s="38">
        <v>382</v>
      </c>
      <c r="E55" s="146" t="str">
        <f>IFERROR(VLOOKUP(D55,'NRCS Practice Descriptions'!$B$2:$C$174,2,FALSE),"")</f>
        <v>A constructed barrier to animals or people.</v>
      </c>
      <c r="G55" s="155">
        <v>1</v>
      </c>
      <c r="H55" s="154">
        <v>0</v>
      </c>
      <c r="I55" s="154">
        <v>1</v>
      </c>
      <c r="J55" s="154">
        <v>1</v>
      </c>
      <c r="K55" s="155">
        <v>0</v>
      </c>
      <c r="L55" s="155">
        <v>0</v>
      </c>
      <c r="M55" s="155">
        <v>1</v>
      </c>
      <c r="N55" s="155">
        <v>0</v>
      </c>
      <c r="O55" s="132">
        <f t="shared" si="4"/>
        <v>4</v>
      </c>
      <c r="T55" s="238">
        <f>SUMIF('Practices-Implemented'!D$6:D$75,'Simplified Buckets All Ranked'!D55,'Practices-Implemented'!L$6:L$75)</f>
        <v>0</v>
      </c>
      <c r="V55" s="238">
        <f>IFERROR(AVERAGEIF('2021VTEQIPCostList'!A$2:A$1463,'Simplified Buckets All Ranked'!D55,'2021VTEQIPCostList'!F$2:F$1463),"")</f>
        <v>4.2433333333333341</v>
      </c>
      <c r="Z55" s="38"/>
      <c r="AA55" s="38"/>
      <c r="AB55" s="131">
        <f t="shared" si="5"/>
        <v>0</v>
      </c>
      <c r="AC55" s="38"/>
      <c r="AD55" s="129">
        <f t="shared" si="6"/>
        <v>4</v>
      </c>
      <c r="AE55" s="38"/>
      <c r="AF55" s="61">
        <f t="shared" si="7"/>
        <v>1</v>
      </c>
      <c r="AG55" s="38">
        <f>IFERROR(VLOOKUP($D55,'NRCS Physical Effects'!$D$3:$BF$173,AG$3,FALSE),"")</f>
        <v>1</v>
      </c>
      <c r="AH55" s="38">
        <f>IFERROR(VLOOKUP($D55,'NRCS Physical Effects'!$D$3:$BF$173,AH$3,FALSE),"")</f>
        <v>0</v>
      </c>
      <c r="AI55" s="38">
        <f>IFERROR(VLOOKUP($D55,'NRCS Physical Effects'!$D$3:$BF$173,AI$3,FALSE),"")</f>
        <v>1</v>
      </c>
      <c r="AJ55" s="38">
        <f>IFERROR(VLOOKUP($D55,'NRCS Physical Effects'!$D$3:$BF$173,AJ$3,FALSE),"")</f>
        <v>1</v>
      </c>
      <c r="AK55" s="38">
        <f>IFERROR(VLOOKUP($D55,'NRCS Physical Effects'!$D$3:$BF$173,AK$3,FALSE),"")</f>
        <v>0</v>
      </c>
      <c r="AL55" s="38">
        <f>IFERROR(VLOOKUP($D55,'NRCS Physical Effects'!$D$3:$BF$173,AL$3,FALSE),"")</f>
        <v>0</v>
      </c>
      <c r="AM55" s="38">
        <f>IFERROR(VLOOKUP($D55,'NRCS Physical Effects'!$D$3:$BF$173,AM$3,FALSE),"")</f>
        <v>1</v>
      </c>
      <c r="AN55" s="38">
        <f>IFERROR(VLOOKUP($D55,'NRCS Physical Effects'!$D$3:$BF$173,AN$3,FALSE),"")</f>
        <v>0</v>
      </c>
      <c r="AO55" s="87">
        <f>IFERROR(VLOOKUP($D55,'NRCS Physical Effects'!$D$3:$BF$173,AO$3,FALSE),"")</f>
        <v>13</v>
      </c>
      <c r="AP55" s="38">
        <f>IFERROR(VLOOKUP($D55,'NRCS Physical Effects'!$D$3:$BF$173,AP$3,FALSE),"")</f>
        <v>4</v>
      </c>
      <c r="AQ55" s="38">
        <f>IFERROR(VLOOKUP($D55,'NRCS Physical Effects'!$D$3:$BF$173,AQ$3,FALSE),"")</f>
        <v>2</v>
      </c>
      <c r="AR55" s="38">
        <f>IFERROR(VLOOKUP($D55,'NRCS Physical Effects'!$D$3:$BF$173,AR$3,FALSE),"")</f>
        <v>1</v>
      </c>
      <c r="AS55" s="38">
        <f>IFERROR(VLOOKUP($D55,'NRCS Physical Effects'!$D$3:$BF$173,AS$3,FALSE),"")</f>
        <v>2</v>
      </c>
      <c r="AT55" s="38">
        <f>IFERROR(VLOOKUP($D55,'NRCS Physical Effects'!$D$3:$BF$173,AT$3,FALSE),"")</f>
        <v>4</v>
      </c>
      <c r="AU55" s="38">
        <f>IFERROR(VLOOKUP($D55,'NRCS Physical Effects'!$D$3:$BF$173,AU$3,FALSE),"")</f>
        <v>0</v>
      </c>
    </row>
    <row r="56" spans="1:47" x14ac:dyDescent="0.2">
      <c r="A56" s="268" t="s">
        <v>513</v>
      </c>
      <c r="B56" s="277" t="s">
        <v>178</v>
      </c>
      <c r="C56" s="52" t="s">
        <v>225</v>
      </c>
      <c r="D56" s="38">
        <v>315</v>
      </c>
      <c r="E56" s="146" t="str">
        <f>IFERROR(VLOOKUP(D56,'NRCS Practice Descriptions'!$B$2:$C$174,2,FALSE),"")</f>
        <v>The removal or control of herbaceous weeds including invasive, noxious and prohibited plants.</v>
      </c>
      <c r="G56" s="155">
        <v>1</v>
      </c>
      <c r="H56" s="154">
        <v>0</v>
      </c>
      <c r="I56" s="154">
        <v>1</v>
      </c>
      <c r="J56" s="154">
        <v>1</v>
      </c>
      <c r="K56" s="155">
        <v>0</v>
      </c>
      <c r="L56" s="155">
        <v>0</v>
      </c>
      <c r="M56" s="155">
        <v>1</v>
      </c>
      <c r="N56" s="155">
        <v>0</v>
      </c>
      <c r="O56" s="132">
        <f t="shared" si="4"/>
        <v>4</v>
      </c>
      <c r="P56" s="38"/>
      <c r="Q56" s="38"/>
      <c r="R56" s="38"/>
      <c r="S56" s="38"/>
      <c r="T56" s="238">
        <f>SUMIF('Practices-Implemented'!D$6:D$75,'Simplified Buckets All Ranked'!D56,'Practices-Implemented'!L$6:L$75)</f>
        <v>0</v>
      </c>
      <c r="U56" s="38"/>
      <c r="V56" s="238">
        <f>IFERROR(AVERAGEIF('2021VTEQIPCostList'!A$2:A$1463,'Simplified Buckets All Ranked'!D56,'2021VTEQIPCostList'!F$2:F$1463),"")</f>
        <v>624.9325</v>
      </c>
      <c r="W56" s="38"/>
      <c r="X56" s="38"/>
      <c r="Y56" s="38"/>
      <c r="Z56" s="38"/>
      <c r="AA56" s="38"/>
      <c r="AB56" s="131">
        <f t="shared" si="5"/>
        <v>0</v>
      </c>
      <c r="AC56" s="38"/>
      <c r="AD56" s="129">
        <f t="shared" si="6"/>
        <v>4</v>
      </c>
      <c r="AE56" s="38"/>
      <c r="AF56" s="61">
        <f t="shared" si="7"/>
        <v>1</v>
      </c>
      <c r="AG56" s="38">
        <f>IFERROR(VLOOKUP($D56,'NRCS Physical Effects'!$D$3:$BF$173,AG$3,FALSE),"")</f>
        <v>1</v>
      </c>
      <c r="AH56" s="38">
        <f>IFERROR(VLOOKUP($D56,'NRCS Physical Effects'!$D$3:$BF$173,AH$3,FALSE),"")</f>
        <v>0</v>
      </c>
      <c r="AI56" s="38">
        <f>IFERROR(VLOOKUP($D56,'NRCS Physical Effects'!$D$3:$BF$173,AI$3,FALSE),"")</f>
        <v>1</v>
      </c>
      <c r="AJ56" s="38">
        <f>IFERROR(VLOOKUP($D56,'NRCS Physical Effects'!$D$3:$BF$173,AJ$3,FALSE),"")</f>
        <v>1</v>
      </c>
      <c r="AK56" s="38">
        <f>IFERROR(VLOOKUP($D56,'NRCS Physical Effects'!$D$3:$BF$173,AK$3,FALSE),"")</f>
        <v>0</v>
      </c>
      <c r="AL56" s="38">
        <f>IFERROR(VLOOKUP($D56,'NRCS Physical Effects'!$D$3:$BF$173,AL$3,FALSE),"")</f>
        <v>0</v>
      </c>
      <c r="AM56" s="38">
        <f>IFERROR(VLOOKUP($D56,'NRCS Physical Effects'!$D$3:$BF$173,AM$3,FALSE),"")</f>
        <v>1</v>
      </c>
      <c r="AN56" s="38">
        <f>IFERROR(VLOOKUP($D56,'NRCS Physical Effects'!$D$3:$BF$173,AN$3,FALSE),"")</f>
        <v>0</v>
      </c>
      <c r="AO56" s="87">
        <f>IFERROR(VLOOKUP($D56,'NRCS Physical Effects'!$D$3:$BF$173,AO$3,FALSE),"")</f>
        <v>39</v>
      </c>
      <c r="AP56" s="38">
        <f>IFERROR(VLOOKUP($D56,'NRCS Physical Effects'!$D$3:$BF$173,AP$3,FALSE),"")</f>
        <v>18</v>
      </c>
      <c r="AQ56" s="38">
        <f>IFERROR(VLOOKUP($D56,'NRCS Physical Effects'!$D$3:$BF$173,AQ$3,FALSE),"")</f>
        <v>4</v>
      </c>
      <c r="AR56" s="38">
        <f>IFERROR(VLOOKUP($D56,'NRCS Physical Effects'!$D$3:$BF$173,AR$3,FALSE),"")</f>
        <v>1</v>
      </c>
      <c r="AS56" s="38">
        <f>IFERROR(VLOOKUP($D56,'NRCS Physical Effects'!$D$3:$BF$173,AS$3,FALSE),"")</f>
        <v>11</v>
      </c>
      <c r="AT56" s="38">
        <f>IFERROR(VLOOKUP($D56,'NRCS Physical Effects'!$D$3:$BF$173,AT$3,FALSE),"")</f>
        <v>5</v>
      </c>
      <c r="AU56" s="38">
        <f>IFERROR(VLOOKUP($D56,'NRCS Physical Effects'!$D$3:$BF$173,AU$3,FALSE),"")</f>
        <v>0</v>
      </c>
    </row>
    <row r="57" spans="1:47" x14ac:dyDescent="0.2">
      <c r="A57" s="268" t="s">
        <v>513</v>
      </c>
      <c r="B57" s="278" t="s">
        <v>516</v>
      </c>
      <c r="C57" s="52" t="s">
        <v>231</v>
      </c>
      <c r="D57" s="38">
        <v>395</v>
      </c>
      <c r="E57" s="146" t="str">
        <f>IFERROR(VLOOKUP(D57,'NRCS Practice Descriptions'!$B$2:$C$174,2,FALSE),"")</f>
        <v>Maintain, improve or restore physical, chemical and biological functions of a stream, and its associated riparian zone, necessary for meeting the life history requirements of desired aquatic species.</v>
      </c>
      <c r="G57" s="155">
        <v>1</v>
      </c>
      <c r="H57" s="154">
        <v>0</v>
      </c>
      <c r="I57" s="154">
        <v>0</v>
      </c>
      <c r="J57" s="154">
        <v>0</v>
      </c>
      <c r="K57" s="155">
        <v>0</v>
      </c>
      <c r="L57" s="155">
        <v>0</v>
      </c>
      <c r="M57" s="155">
        <v>1</v>
      </c>
      <c r="N57" s="155">
        <v>2</v>
      </c>
      <c r="O57" s="132">
        <f t="shared" si="4"/>
        <v>4</v>
      </c>
      <c r="T57" s="238">
        <f>SUMIF('Practices-Implemented'!D$6:D$75,'Simplified Buckets All Ranked'!D57,'Practices-Implemented'!L$6:L$75)</f>
        <v>0</v>
      </c>
      <c r="V57" s="238">
        <f>IFERROR(AVERAGEIF('2021VTEQIPCostList'!A$2:A$1463,'Simplified Buckets All Ranked'!D57,'2021VTEQIPCostList'!F$2:F$1463),"")</f>
        <v>52333.536363636369</v>
      </c>
      <c r="AB57" s="131">
        <f t="shared" si="5"/>
        <v>0</v>
      </c>
      <c r="AD57" s="129">
        <f t="shared" si="6"/>
        <v>4</v>
      </c>
      <c r="AF57" s="61">
        <f t="shared" si="7"/>
        <v>1</v>
      </c>
      <c r="AG57" s="38">
        <f>IFERROR(VLOOKUP($D57,'NRCS Physical Effects'!$D$3:$BF$173,AG$3,FALSE),"")</f>
        <v>1</v>
      </c>
      <c r="AH57" s="38">
        <f>IFERROR(VLOOKUP($D57,'NRCS Physical Effects'!$D$3:$BF$173,AH$3,FALSE),"")</f>
        <v>0</v>
      </c>
      <c r="AI57" s="38">
        <f>IFERROR(VLOOKUP($D57,'NRCS Physical Effects'!$D$3:$BF$173,AI$3,FALSE),"")</f>
        <v>0</v>
      </c>
      <c r="AJ57" s="38">
        <f>IFERROR(VLOOKUP($D57,'NRCS Physical Effects'!$D$3:$BF$173,AJ$3,FALSE),"")</f>
        <v>0</v>
      </c>
      <c r="AK57" s="38">
        <f>IFERROR(VLOOKUP($D57,'NRCS Physical Effects'!$D$3:$BF$173,AK$3,FALSE),"")</f>
        <v>0</v>
      </c>
      <c r="AL57" s="38">
        <f>IFERROR(VLOOKUP($D57,'NRCS Physical Effects'!$D$3:$BF$173,AL$3,FALSE),"")</f>
        <v>0</v>
      </c>
      <c r="AM57" s="38">
        <f>IFERROR(VLOOKUP($D57,'NRCS Physical Effects'!$D$3:$BF$173,AM$3,FALSE),"")</f>
        <v>1</v>
      </c>
      <c r="AN57" s="38">
        <f>IFERROR(VLOOKUP($D57,'NRCS Physical Effects'!$D$3:$BF$173,AN$3,FALSE),"")</f>
        <v>2</v>
      </c>
      <c r="AO57" s="87">
        <f>IFERROR(VLOOKUP($D57,'NRCS Physical Effects'!$D$3:$BF$173,AO$3,FALSE),"")</f>
        <v>25</v>
      </c>
      <c r="AP57" s="38">
        <f>IFERROR(VLOOKUP($D57,'NRCS Physical Effects'!$D$3:$BF$173,AP$3,FALSE),"")</f>
        <v>5</v>
      </c>
      <c r="AQ57" s="38">
        <f>IFERROR(VLOOKUP($D57,'NRCS Physical Effects'!$D$3:$BF$173,AQ$3,FALSE),"")</f>
        <v>4</v>
      </c>
      <c r="AR57" s="38">
        <f>IFERROR(VLOOKUP($D57,'NRCS Physical Effects'!$D$3:$BF$173,AR$3,FALSE),"")</f>
        <v>1</v>
      </c>
      <c r="AS57" s="38">
        <f>IFERROR(VLOOKUP($D57,'NRCS Physical Effects'!$D$3:$BF$173,AS$3,FALSE),"")</f>
        <v>12</v>
      </c>
      <c r="AT57" s="38">
        <f>IFERROR(VLOOKUP($D57,'NRCS Physical Effects'!$D$3:$BF$173,AT$3,FALSE),"")</f>
        <v>3</v>
      </c>
      <c r="AU57" s="38">
        <f>IFERROR(VLOOKUP($D57,'NRCS Physical Effects'!$D$3:$BF$173,AU$3,FALSE),"")</f>
        <v>0</v>
      </c>
    </row>
    <row r="58" spans="1:47" x14ac:dyDescent="0.2">
      <c r="A58" s="281" t="s">
        <v>509</v>
      </c>
      <c r="B58" s="269" t="s">
        <v>61</v>
      </c>
      <c r="C58" s="121" t="s">
        <v>256</v>
      </c>
      <c r="D58" s="38">
        <v>333</v>
      </c>
      <c r="E58" s="146" t="str">
        <f>IFERROR(VLOOKUP(D58,'NRCS Practice Descriptions'!$B$2:$C$174,2,FALSE),"")</f>
        <v>Using gypsum- (calcium sulfate dihydrate) derived products to change the physical and/or chemical properties of soil.</v>
      </c>
      <c r="G58" s="155">
        <v>0</v>
      </c>
      <c r="H58" s="154">
        <v>1</v>
      </c>
      <c r="I58" s="154">
        <v>0</v>
      </c>
      <c r="J58" s="154">
        <v>1</v>
      </c>
      <c r="K58" s="155">
        <v>1</v>
      </c>
      <c r="L58" s="155">
        <v>1</v>
      </c>
      <c r="M58" s="155">
        <v>0</v>
      </c>
      <c r="N58" s="155">
        <v>0</v>
      </c>
      <c r="O58" s="132">
        <f t="shared" si="4"/>
        <v>4</v>
      </c>
      <c r="P58" s="38"/>
      <c r="Q58" s="38"/>
      <c r="R58" s="38"/>
      <c r="S58" s="38"/>
      <c r="T58" s="238">
        <f>SUMIF('Practices-Implemented'!D$6:D$75,'Simplified Buckets All Ranked'!D58,'Practices-Implemented'!L$6:L$75)</f>
        <v>0</v>
      </c>
      <c r="U58" s="38"/>
      <c r="V58" s="238">
        <f>IFERROR(AVERAGEIF('2021VTEQIPCostList'!A$2:A$1463,'Simplified Buckets All Ranked'!D58,'2021VTEQIPCostList'!F$2:F$1463),"")</f>
        <v>33.952500000000001</v>
      </c>
      <c r="W58" s="38"/>
      <c r="X58" s="38"/>
      <c r="Y58" s="38"/>
      <c r="Z58" s="38"/>
      <c r="AA58" s="38"/>
      <c r="AB58" s="131">
        <f t="shared" si="5"/>
        <v>0</v>
      </c>
      <c r="AC58" s="38"/>
      <c r="AD58" s="129">
        <f t="shared" si="6"/>
        <v>4</v>
      </c>
      <c r="AE58" s="38"/>
      <c r="AF58" s="61">
        <f t="shared" si="7"/>
        <v>1</v>
      </c>
      <c r="AG58" s="38">
        <f>IFERROR(VLOOKUP($D58,'NRCS Physical Effects'!$D$3:$BF$173,AG$3,FALSE),"")</f>
        <v>0</v>
      </c>
      <c r="AH58" s="38">
        <f>IFERROR(VLOOKUP($D58,'NRCS Physical Effects'!$D$3:$BF$173,AH$3,FALSE),"")</f>
        <v>1</v>
      </c>
      <c r="AI58" s="38">
        <f>IFERROR(VLOOKUP($D58,'NRCS Physical Effects'!$D$3:$BF$173,AI$3,FALSE),"")</f>
        <v>1</v>
      </c>
      <c r="AJ58" s="38">
        <f>IFERROR(VLOOKUP($D58,'NRCS Physical Effects'!$D$3:$BF$173,AJ$3,FALSE),"")</f>
        <v>0</v>
      </c>
      <c r="AK58" s="38">
        <f>IFERROR(VLOOKUP($D58,'NRCS Physical Effects'!$D$3:$BF$173,AK$3,FALSE),"")</f>
        <v>1</v>
      </c>
      <c r="AL58" s="38">
        <f>IFERROR(VLOOKUP($D58,'NRCS Physical Effects'!$D$3:$BF$173,AL$3,FALSE),"")</f>
        <v>1</v>
      </c>
      <c r="AM58" s="38">
        <f>IFERROR(VLOOKUP($D58,'NRCS Physical Effects'!$D$3:$BF$173,AM$3,FALSE),"")</f>
        <v>0</v>
      </c>
      <c r="AN58" s="38">
        <f>IFERROR(VLOOKUP($D58,'NRCS Physical Effects'!$D$3:$BF$173,AN$3,FALSE),"")</f>
        <v>0</v>
      </c>
      <c r="AO58" s="87">
        <f>IFERROR(VLOOKUP($D58,'NRCS Physical Effects'!$D$3:$BF$173,AO$3,FALSE),"")</f>
        <v>10</v>
      </c>
      <c r="AP58" s="38">
        <f>IFERROR(VLOOKUP($D58,'NRCS Physical Effects'!$D$3:$BF$173,AP$3,FALSE),"")</f>
        <v>5</v>
      </c>
      <c r="AQ58" s="38">
        <f>IFERROR(VLOOKUP($D58,'NRCS Physical Effects'!$D$3:$BF$173,AQ$3,FALSE),"")</f>
        <v>4</v>
      </c>
      <c r="AR58" s="38">
        <f>IFERROR(VLOOKUP($D58,'NRCS Physical Effects'!$D$3:$BF$173,AR$3,FALSE),"")</f>
        <v>0</v>
      </c>
      <c r="AS58" s="38">
        <f>IFERROR(VLOOKUP($D58,'NRCS Physical Effects'!$D$3:$BF$173,AS$3,FALSE),"")</f>
        <v>1</v>
      </c>
      <c r="AT58" s="38">
        <f>IFERROR(VLOOKUP($D58,'NRCS Physical Effects'!$D$3:$BF$173,AT$3,FALSE),"")</f>
        <v>0</v>
      </c>
      <c r="AU58" s="38">
        <f>IFERROR(VLOOKUP($D58,'NRCS Physical Effects'!$D$3:$BF$173,AU$3,FALSE),"")</f>
        <v>0</v>
      </c>
    </row>
    <row r="59" spans="1:47" x14ac:dyDescent="0.2">
      <c r="A59" s="105"/>
      <c r="B59" s="106" t="s">
        <v>505</v>
      </c>
      <c r="C59" s="52" t="s">
        <v>253</v>
      </c>
      <c r="D59" s="38">
        <v>313</v>
      </c>
      <c r="E59" s="146" t="str">
        <f>IFERROR(VLOOKUP(D59,'NRCS Practice Descriptions'!$B$2:$C$174,2,FALSE),"")</f>
        <v>A waste storage impoundment made by constructing an embankment and/or excavating a pit or dugout, or by fabricating a structure.</v>
      </c>
      <c r="G59" s="155">
        <v>-1</v>
      </c>
      <c r="H59" s="154">
        <v>1</v>
      </c>
      <c r="I59" s="154">
        <v>0</v>
      </c>
      <c r="J59" s="154">
        <v>0</v>
      </c>
      <c r="K59" s="155">
        <v>4</v>
      </c>
      <c r="L59" s="155">
        <v>0</v>
      </c>
      <c r="M59" s="155">
        <v>0</v>
      </c>
      <c r="N59" s="155">
        <v>0</v>
      </c>
      <c r="O59" s="132">
        <f t="shared" si="4"/>
        <v>4</v>
      </c>
      <c r="T59" s="238">
        <f>SUMIF('Practices-Implemented'!D$6:D$75,'Simplified Buckets All Ranked'!D59,'Practices-Implemented'!L$6:L$75)</f>
        <v>0</v>
      </c>
      <c r="V59" s="238">
        <f>IFERROR(AVERAGEIF('2021VTEQIPCostList'!A$2:A$1463,'Simplified Buckets All Ranked'!D59,'2021VTEQIPCostList'!F$2:F$1463),"")</f>
        <v>5.6663636363636369</v>
      </c>
      <c r="AB59" s="131">
        <f t="shared" si="5"/>
        <v>0</v>
      </c>
      <c r="AD59" s="129">
        <f t="shared" si="6"/>
        <v>4</v>
      </c>
      <c r="AF59" s="61">
        <f t="shared" si="7"/>
        <v>0</v>
      </c>
      <c r="AG59" s="38">
        <f>IFERROR(VLOOKUP($D59,'NRCS Physical Effects'!$D$3:$BF$173,AG$3,FALSE),"")</f>
        <v>-1</v>
      </c>
      <c r="AH59" s="38">
        <f>IFERROR(VLOOKUP($D59,'NRCS Physical Effects'!$D$3:$BF$173,AH$3,FALSE),"")</f>
        <v>1</v>
      </c>
      <c r="AI59" s="38">
        <f>IFERROR(VLOOKUP($D59,'NRCS Physical Effects'!$D$3:$BF$173,AI$3,FALSE),"")</f>
        <v>0</v>
      </c>
      <c r="AJ59" s="38">
        <f>IFERROR(VLOOKUP($D59,'NRCS Physical Effects'!$D$3:$BF$173,AJ$3,FALSE),"")</f>
        <v>0</v>
      </c>
      <c r="AK59" s="38">
        <f>IFERROR(VLOOKUP($D59,'NRCS Physical Effects'!$D$3:$BF$173,AK$3,FALSE),"")</f>
        <v>4</v>
      </c>
      <c r="AL59" s="38">
        <f>IFERROR(VLOOKUP($D59,'NRCS Physical Effects'!$D$3:$BF$173,AL$3,FALSE),"")</f>
        <v>0</v>
      </c>
      <c r="AM59" s="38">
        <f>IFERROR(VLOOKUP($D59,'NRCS Physical Effects'!$D$3:$BF$173,AM$3,FALSE),"")</f>
        <v>0</v>
      </c>
      <c r="AN59" s="38">
        <f>IFERROR(VLOOKUP($D59,'NRCS Physical Effects'!$D$3:$BF$173,AN$3,FALSE),"")</f>
        <v>0</v>
      </c>
      <c r="AO59" s="87">
        <f>IFERROR(VLOOKUP($D59,'NRCS Physical Effects'!$D$3:$BF$173,AO$3,FALSE),"")</f>
        <v>14</v>
      </c>
      <c r="AP59" s="38">
        <f>IFERROR(VLOOKUP($D59,'NRCS Physical Effects'!$D$3:$BF$173,AP$3,FALSE),"")</f>
        <v>3</v>
      </c>
      <c r="AQ59" s="38">
        <f>IFERROR(VLOOKUP($D59,'NRCS Physical Effects'!$D$3:$BF$173,AQ$3,FALSE),"")</f>
        <v>15</v>
      </c>
      <c r="AR59" s="38">
        <f>IFERROR(VLOOKUP($D59,'NRCS Physical Effects'!$D$3:$BF$173,AR$3,FALSE),"")</f>
        <v>-6</v>
      </c>
      <c r="AS59" s="38">
        <f>IFERROR(VLOOKUP($D59,'NRCS Physical Effects'!$D$3:$BF$173,AS$3,FALSE),"")</f>
        <v>2</v>
      </c>
      <c r="AT59" s="38">
        <f>IFERROR(VLOOKUP($D59,'NRCS Physical Effects'!$D$3:$BF$173,AT$3,FALSE),"")</f>
        <v>0</v>
      </c>
      <c r="AU59" s="38">
        <f>IFERROR(VLOOKUP($D59,'NRCS Physical Effects'!$D$3:$BF$173,AU$3,FALSE),"")</f>
        <v>0</v>
      </c>
    </row>
    <row r="60" spans="1:47" x14ac:dyDescent="0.2">
      <c r="A60" s="105"/>
      <c r="B60" s="106" t="s">
        <v>505</v>
      </c>
      <c r="C60" s="52" t="s">
        <v>263</v>
      </c>
      <c r="D60" s="38">
        <v>318</v>
      </c>
      <c r="E60" s="146" t="str">
        <f>IFERROR(VLOOKUP(D60,'NRCS Practice Descriptions'!$B$2:$C$174,2,FALSE),"")</f>
        <v>Temporary, non-structural measures used to store solid or semi-solid, organic agricultural waste or manure (stackable livestock and poultry manure, bedding, litter, spilled feed, or soil mixed with manure) on a short-term basis between collection and utilization.</v>
      </c>
      <c r="G60" s="155">
        <v>-1</v>
      </c>
      <c r="H60" s="154">
        <v>1</v>
      </c>
      <c r="I60" s="154">
        <v>0</v>
      </c>
      <c r="J60" s="154">
        <v>0</v>
      </c>
      <c r="K60" s="155">
        <v>4</v>
      </c>
      <c r="L60" s="155">
        <v>0</v>
      </c>
      <c r="M60" s="155">
        <v>0</v>
      </c>
      <c r="N60" s="155">
        <v>0</v>
      </c>
      <c r="O60" s="132">
        <f t="shared" si="4"/>
        <v>4</v>
      </c>
      <c r="T60" s="238">
        <f>SUMIF('Practices-Implemented'!D$6:D$75,'Simplified Buckets All Ranked'!D60,'Practices-Implemented'!L$6:L$75)</f>
        <v>0</v>
      </c>
      <c r="V60" s="238" t="str">
        <f>IFERROR(AVERAGEIF('2021VTEQIPCostList'!A$2:A$1463,'Simplified Buckets All Ranked'!D60,'2021VTEQIPCostList'!F$2:F$1463),"")</f>
        <v/>
      </c>
      <c r="AB60" s="131">
        <f t="shared" si="5"/>
        <v>0</v>
      </c>
      <c r="AD60" s="129">
        <f t="shared" si="6"/>
        <v>4</v>
      </c>
      <c r="AF60" s="61">
        <f t="shared" si="7"/>
        <v>0</v>
      </c>
      <c r="AG60" s="38">
        <f>IFERROR(VLOOKUP($D60,'NRCS Physical Effects'!$D$3:$BF$173,AG$3,FALSE),"")</f>
        <v>-1</v>
      </c>
      <c r="AH60" s="38">
        <f>IFERROR(VLOOKUP($D60,'NRCS Physical Effects'!$D$3:$BF$173,AH$3,FALSE),"")</f>
        <v>1</v>
      </c>
      <c r="AI60" s="38">
        <f>IFERROR(VLOOKUP($D60,'NRCS Physical Effects'!$D$3:$BF$173,AI$3,FALSE),"")</f>
        <v>0</v>
      </c>
      <c r="AJ60" s="38">
        <f>IFERROR(VLOOKUP($D60,'NRCS Physical Effects'!$D$3:$BF$173,AJ$3,FALSE),"")</f>
        <v>0</v>
      </c>
      <c r="AK60" s="38">
        <f>IFERROR(VLOOKUP($D60,'NRCS Physical Effects'!$D$3:$BF$173,AK$3,FALSE),"")</f>
        <v>4</v>
      </c>
      <c r="AL60" s="38">
        <f>IFERROR(VLOOKUP($D60,'NRCS Physical Effects'!$D$3:$BF$173,AL$3,FALSE),"")</f>
        <v>0</v>
      </c>
      <c r="AM60" s="38">
        <f>IFERROR(VLOOKUP($D60,'NRCS Physical Effects'!$D$3:$BF$173,AM$3,FALSE),"")</f>
        <v>0</v>
      </c>
      <c r="AN60" s="38">
        <f>IFERROR(VLOOKUP($D60,'NRCS Physical Effects'!$D$3:$BF$173,AN$3,FALSE),"")</f>
        <v>0</v>
      </c>
      <c r="AO60" s="87">
        <f>IFERROR(VLOOKUP($D60,'NRCS Physical Effects'!$D$3:$BF$173,AO$3,FALSE),"")</f>
        <v>12</v>
      </c>
      <c r="AP60" s="38">
        <f>IFERROR(VLOOKUP($D60,'NRCS Physical Effects'!$D$3:$BF$173,AP$3,FALSE),"")</f>
        <v>2</v>
      </c>
      <c r="AQ60" s="38">
        <f>IFERROR(VLOOKUP($D60,'NRCS Physical Effects'!$D$3:$BF$173,AQ$3,FALSE),"")</f>
        <v>14</v>
      </c>
      <c r="AR60" s="38">
        <f>IFERROR(VLOOKUP($D60,'NRCS Physical Effects'!$D$3:$BF$173,AR$3,FALSE),"")</f>
        <v>-6</v>
      </c>
      <c r="AS60" s="38">
        <f>IFERROR(VLOOKUP($D60,'NRCS Physical Effects'!$D$3:$BF$173,AS$3,FALSE),"")</f>
        <v>2</v>
      </c>
      <c r="AT60" s="38">
        <f>IFERROR(VLOOKUP($D60,'NRCS Physical Effects'!$D$3:$BF$173,AT$3,FALSE),"")</f>
        <v>0</v>
      </c>
      <c r="AU60" s="38">
        <f>IFERROR(VLOOKUP($D60,'NRCS Physical Effects'!$D$3:$BF$173,AU$3,FALSE),"")</f>
        <v>0</v>
      </c>
    </row>
    <row r="61" spans="1:47" x14ac:dyDescent="0.2">
      <c r="A61" s="271" t="s">
        <v>156</v>
      </c>
      <c r="B61" s="279" t="s">
        <v>173</v>
      </c>
      <c r="C61" s="52" t="s">
        <v>174</v>
      </c>
      <c r="D61" s="38">
        <v>367</v>
      </c>
      <c r="E61" s="146" t="str">
        <f>IFERROR(VLOOKUP(D61,'NRCS Practice Descriptions'!$B$2:$C$174,2,FALSE),"")</f>
        <v>A rigid, semi-rigid, or flexible manufactured membrane, composite material, or roof structure placed over a waste management facility.</v>
      </c>
      <c r="G61" s="155">
        <v>4</v>
      </c>
      <c r="H61" s="154">
        <v>0</v>
      </c>
      <c r="I61" s="154">
        <v>0</v>
      </c>
      <c r="J61" s="154">
        <v>0</v>
      </c>
      <c r="K61" s="155">
        <v>0</v>
      </c>
      <c r="L61" s="155">
        <v>-1</v>
      </c>
      <c r="M61" s="155">
        <v>0</v>
      </c>
      <c r="N61" s="155">
        <v>0</v>
      </c>
      <c r="O61" s="132">
        <f t="shared" si="4"/>
        <v>3</v>
      </c>
      <c r="P61" s="38"/>
      <c r="Q61" s="38"/>
      <c r="R61" s="38"/>
      <c r="S61" s="38"/>
      <c r="T61" s="238">
        <f>SUMIF('Practices-Implemented'!D$6:D$75,'Simplified Buckets All Ranked'!D61,'Practices-Implemented'!L$6:L$75)</f>
        <v>0</v>
      </c>
      <c r="U61" s="38"/>
      <c r="V61" s="238">
        <f>IFERROR(AVERAGEIF('2021VTEQIPCostList'!A$2:A$1463,'Simplified Buckets All Ranked'!D61,'2021VTEQIPCostList'!F$2:F$1463),"")</f>
        <v>12.1595</v>
      </c>
      <c r="W61" s="38"/>
      <c r="X61" s="38"/>
      <c r="Y61" s="38"/>
      <c r="Z61" s="38"/>
      <c r="AA61" s="38"/>
      <c r="AB61" s="131">
        <f t="shared" si="5"/>
        <v>0</v>
      </c>
      <c r="AC61" s="38"/>
      <c r="AD61" s="129">
        <f t="shared" si="6"/>
        <v>3</v>
      </c>
      <c r="AE61" s="38"/>
      <c r="AF61" s="61">
        <f t="shared" si="7"/>
        <v>4</v>
      </c>
      <c r="AG61" s="38">
        <f>IFERROR(VLOOKUP($D61,'NRCS Physical Effects'!$D$3:$BF$173,AG$3,FALSE),"")</f>
        <v>4</v>
      </c>
      <c r="AH61" s="38">
        <f>IFERROR(VLOOKUP($D61,'NRCS Physical Effects'!$D$3:$BF$173,AH$3,FALSE),"")</f>
        <v>0</v>
      </c>
      <c r="AI61" s="38">
        <f>IFERROR(VLOOKUP($D61,'NRCS Physical Effects'!$D$3:$BF$173,AI$3,FALSE),"")</f>
        <v>0</v>
      </c>
      <c r="AJ61" s="38">
        <f>IFERROR(VLOOKUP($D61,'NRCS Physical Effects'!$D$3:$BF$173,AJ$3,FALSE),"")</f>
        <v>0</v>
      </c>
      <c r="AK61" s="38">
        <f>IFERROR(VLOOKUP($D61,'NRCS Physical Effects'!$D$3:$BF$173,AK$3,FALSE),"")</f>
        <v>0</v>
      </c>
      <c r="AL61" s="38">
        <f>IFERROR(VLOOKUP($D61,'NRCS Physical Effects'!$D$3:$BF$173,AL$3,FALSE),"")</f>
        <v>-1</v>
      </c>
      <c r="AM61" s="38">
        <f>IFERROR(VLOOKUP($D61,'NRCS Physical Effects'!$D$3:$BF$173,AM$3,FALSE),"")</f>
        <v>0</v>
      </c>
      <c r="AN61" s="38">
        <f>IFERROR(VLOOKUP($D61,'NRCS Physical Effects'!$D$3:$BF$173,AN$3,FALSE),"")</f>
        <v>0</v>
      </c>
      <c r="AO61" s="87">
        <f>IFERROR(VLOOKUP($D61,'NRCS Physical Effects'!$D$3:$BF$173,AO$3,FALSE),"")</f>
        <v>15</v>
      </c>
      <c r="AP61" s="38">
        <f>IFERROR(VLOOKUP($D61,'NRCS Physical Effects'!$D$3:$BF$173,AP$3,FALSE),"")</f>
        <v>0</v>
      </c>
      <c r="AQ61" s="38">
        <f>IFERROR(VLOOKUP($D61,'NRCS Physical Effects'!$D$3:$BF$173,AQ$3,FALSE),"")</f>
        <v>2</v>
      </c>
      <c r="AR61" s="38">
        <f>IFERROR(VLOOKUP($D61,'NRCS Physical Effects'!$D$3:$BF$173,AR$3,FALSE),"")</f>
        <v>13</v>
      </c>
      <c r="AS61" s="38">
        <f>IFERROR(VLOOKUP($D61,'NRCS Physical Effects'!$D$3:$BF$173,AS$3,FALSE),"")</f>
        <v>0</v>
      </c>
      <c r="AT61" s="38">
        <f>IFERROR(VLOOKUP($D61,'NRCS Physical Effects'!$D$3:$BF$173,AT$3,FALSE),"")</f>
        <v>0</v>
      </c>
      <c r="AU61" s="38">
        <f>IFERROR(VLOOKUP($D61,'NRCS Physical Effects'!$D$3:$BF$173,AU$3,FALSE),"")</f>
        <v>0</v>
      </c>
    </row>
    <row r="62" spans="1:47" x14ac:dyDescent="0.2">
      <c r="A62" s="268" t="s">
        <v>513</v>
      </c>
      <c r="B62" s="272" t="s">
        <v>177</v>
      </c>
      <c r="C62" s="52" t="s">
        <v>241</v>
      </c>
      <c r="D62" s="38">
        <v>384</v>
      </c>
      <c r="E62" s="146" t="str">
        <f>IFERROR(VLOOKUP(D62,'NRCS Practice Descriptions'!$B$2:$C$174,2,FALSE),"")</f>
        <v>The treatment of residual woody material that is created due to management activities or natural disturbances.</v>
      </c>
      <c r="G62" s="155">
        <v>2</v>
      </c>
      <c r="H62" s="154">
        <v>-1</v>
      </c>
      <c r="I62" s="154">
        <v>1</v>
      </c>
      <c r="J62" s="154">
        <v>1</v>
      </c>
      <c r="K62" s="155">
        <v>0</v>
      </c>
      <c r="L62" s="155">
        <v>0</v>
      </c>
      <c r="M62" s="155">
        <v>0</v>
      </c>
      <c r="N62" s="155">
        <v>0</v>
      </c>
      <c r="O62" s="132">
        <f t="shared" si="4"/>
        <v>3</v>
      </c>
      <c r="P62" s="38"/>
      <c r="Q62" s="38"/>
      <c r="R62" s="38"/>
      <c r="S62" s="38"/>
      <c r="T62" s="238">
        <f>SUMIF('Practices-Implemented'!D$6:D$75,'Simplified Buckets All Ranked'!D62,'Practices-Implemented'!L$6:L$75)</f>
        <v>0</v>
      </c>
      <c r="U62" s="38"/>
      <c r="V62" s="238">
        <f>IFERROR(AVERAGEIF('2021VTEQIPCostList'!A$2:A$1463,'Simplified Buckets All Ranked'!D62,'2021VTEQIPCostList'!F$2:F$1463),"")</f>
        <v>328.09500000000003</v>
      </c>
      <c r="W62" s="38"/>
      <c r="X62" s="38"/>
      <c r="Y62" s="38"/>
      <c r="Z62" s="38"/>
      <c r="AA62" s="38"/>
      <c r="AB62" s="131">
        <f t="shared" si="5"/>
        <v>0</v>
      </c>
      <c r="AC62" s="38"/>
      <c r="AD62" s="129">
        <f t="shared" si="6"/>
        <v>3</v>
      </c>
      <c r="AE62" s="38"/>
      <c r="AF62" s="61">
        <f t="shared" si="7"/>
        <v>1</v>
      </c>
      <c r="AG62" s="38">
        <f>IFERROR(VLOOKUP($D62,'NRCS Physical Effects'!$D$3:$BF$173,AG$3,FALSE),"")</f>
        <v>2</v>
      </c>
      <c r="AH62" s="38">
        <f>IFERROR(VLOOKUP($D62,'NRCS Physical Effects'!$D$3:$BF$173,AH$3,FALSE),"")</f>
        <v>-1</v>
      </c>
      <c r="AI62" s="38">
        <f>IFERROR(VLOOKUP($D62,'NRCS Physical Effects'!$D$3:$BF$173,AI$3,FALSE),"")</f>
        <v>1</v>
      </c>
      <c r="AJ62" s="38">
        <f>IFERROR(VLOOKUP($D62,'NRCS Physical Effects'!$D$3:$BF$173,AJ$3,FALSE),"")</f>
        <v>1</v>
      </c>
      <c r="AK62" s="38">
        <f>IFERROR(VLOOKUP($D62,'NRCS Physical Effects'!$D$3:$BF$173,AK$3,FALSE),"")</f>
        <v>0</v>
      </c>
      <c r="AL62" s="38">
        <f>IFERROR(VLOOKUP($D62,'NRCS Physical Effects'!$D$3:$BF$173,AL$3,FALSE),"")</f>
        <v>0</v>
      </c>
      <c r="AM62" s="38">
        <f>IFERROR(VLOOKUP($D62,'NRCS Physical Effects'!$D$3:$BF$173,AM$3,FALSE),"")</f>
        <v>0</v>
      </c>
      <c r="AN62" s="38">
        <f>IFERROR(VLOOKUP($D62,'NRCS Physical Effects'!$D$3:$BF$173,AN$3,FALSE),"")</f>
        <v>0</v>
      </c>
      <c r="AO62" s="87">
        <f>IFERROR(VLOOKUP($D62,'NRCS Physical Effects'!$D$3:$BF$173,AO$3,FALSE),"")</f>
        <v>27</v>
      </c>
      <c r="AP62" s="38">
        <f>IFERROR(VLOOKUP($D62,'NRCS Physical Effects'!$D$3:$BF$173,AP$3,FALSE),"")</f>
        <v>3</v>
      </c>
      <c r="AQ62" s="38">
        <f>IFERROR(VLOOKUP($D62,'NRCS Physical Effects'!$D$3:$BF$173,AQ$3,FALSE),"")</f>
        <v>3</v>
      </c>
      <c r="AR62" s="38">
        <f>IFERROR(VLOOKUP($D62,'NRCS Physical Effects'!$D$3:$BF$173,AR$3,FALSE),"")</f>
        <v>5</v>
      </c>
      <c r="AS62" s="38">
        <f>IFERROR(VLOOKUP($D62,'NRCS Physical Effects'!$D$3:$BF$173,AS$3,FALSE),"")</f>
        <v>12</v>
      </c>
      <c r="AT62" s="38">
        <f>IFERROR(VLOOKUP($D62,'NRCS Physical Effects'!$D$3:$BF$173,AT$3,FALSE),"")</f>
        <v>4</v>
      </c>
      <c r="AU62" s="38">
        <f>IFERROR(VLOOKUP($D62,'NRCS Physical Effects'!$D$3:$BF$173,AU$3,FALSE),"")</f>
        <v>0</v>
      </c>
    </row>
    <row r="63" spans="1:47" x14ac:dyDescent="0.2">
      <c r="A63" s="271" t="s">
        <v>156</v>
      </c>
      <c r="B63" s="279" t="s">
        <v>173</v>
      </c>
      <c r="C63" s="52" t="s">
        <v>219</v>
      </c>
      <c r="D63" s="38">
        <v>317</v>
      </c>
      <c r="E63" s="146" t="str">
        <f>IFERROR(VLOOKUP(D63,'NRCS Practice Descriptions'!$B$2:$C$174,2,FALSE),"")</f>
        <v>A structure or device to contain and facilitate the controlled aerobic decomposition of manure or other organic material by micro-organisms into a biologically stable organic material that is suitable for use as a soil amendment.</v>
      </c>
      <c r="G63" s="155">
        <v>1</v>
      </c>
      <c r="H63" s="154">
        <v>0</v>
      </c>
      <c r="I63" s="154">
        <v>0</v>
      </c>
      <c r="J63" s="154">
        <v>0</v>
      </c>
      <c r="K63" s="155">
        <v>2</v>
      </c>
      <c r="L63" s="155">
        <v>0</v>
      </c>
      <c r="M63" s="155">
        <v>0</v>
      </c>
      <c r="N63" s="155">
        <v>0</v>
      </c>
      <c r="O63" s="132">
        <f t="shared" si="4"/>
        <v>3</v>
      </c>
      <c r="P63" s="38"/>
      <c r="Q63" s="38"/>
      <c r="R63" s="38"/>
      <c r="S63" s="38"/>
      <c r="T63" s="238">
        <f>SUMIF('Practices-Implemented'!D$6:D$75,'Simplified Buckets All Ranked'!D63,'Practices-Implemented'!L$6:L$75)</f>
        <v>0</v>
      </c>
      <c r="U63" s="38"/>
      <c r="V63" s="238">
        <f>IFERROR(AVERAGEIF('2021VTEQIPCostList'!A$2:A$1463,'Simplified Buckets All Ranked'!D63,'2021VTEQIPCostList'!F$2:F$1463),"")</f>
        <v>4.1274999999999995</v>
      </c>
      <c r="W63" s="38"/>
      <c r="X63" s="38"/>
      <c r="Y63" s="38"/>
      <c r="Z63" s="38"/>
      <c r="AA63" s="38"/>
      <c r="AB63" s="131">
        <f t="shared" si="5"/>
        <v>0</v>
      </c>
      <c r="AC63" s="38"/>
      <c r="AD63" s="129">
        <f t="shared" si="6"/>
        <v>3</v>
      </c>
      <c r="AE63" s="38"/>
      <c r="AF63" s="61">
        <f t="shared" si="7"/>
        <v>1</v>
      </c>
      <c r="AG63" s="38">
        <f>IFERROR(VLOOKUP($D63,'NRCS Physical Effects'!$D$3:$BF$173,AG$3,FALSE),"")</f>
        <v>1</v>
      </c>
      <c r="AH63" s="38">
        <f>IFERROR(VLOOKUP($D63,'NRCS Physical Effects'!$D$3:$BF$173,AH$3,FALSE),"")</f>
        <v>0</v>
      </c>
      <c r="AI63" s="38">
        <f>IFERROR(VLOOKUP($D63,'NRCS Physical Effects'!$D$3:$BF$173,AI$3,FALSE),"")</f>
        <v>0</v>
      </c>
      <c r="AJ63" s="38">
        <f>IFERROR(VLOOKUP($D63,'NRCS Physical Effects'!$D$3:$BF$173,AJ$3,FALSE),"")</f>
        <v>0</v>
      </c>
      <c r="AK63" s="38">
        <f>IFERROR(VLOOKUP($D63,'NRCS Physical Effects'!$D$3:$BF$173,AK$3,FALSE),"")</f>
        <v>2</v>
      </c>
      <c r="AL63" s="38">
        <f>IFERROR(VLOOKUP($D63,'NRCS Physical Effects'!$D$3:$BF$173,AL$3,FALSE),"")</f>
        <v>0</v>
      </c>
      <c r="AM63" s="38">
        <f>IFERROR(VLOOKUP($D63,'NRCS Physical Effects'!$D$3:$BF$173,AM$3,FALSE),"")</f>
        <v>0</v>
      </c>
      <c r="AN63" s="38">
        <f>IFERROR(VLOOKUP($D63,'NRCS Physical Effects'!$D$3:$BF$173,AN$3,FALSE),"")</f>
        <v>0</v>
      </c>
      <c r="AO63" s="87">
        <f>IFERROR(VLOOKUP($D63,'NRCS Physical Effects'!$D$3:$BF$173,AO$3,FALSE),"")</f>
        <v>20</v>
      </c>
      <c r="AP63" s="38">
        <f>IFERROR(VLOOKUP($D63,'NRCS Physical Effects'!$D$3:$BF$173,AP$3,FALSE),"")</f>
        <v>0</v>
      </c>
      <c r="AQ63" s="38">
        <f>IFERROR(VLOOKUP($D63,'NRCS Physical Effects'!$D$3:$BF$173,AQ$3,FALSE),"")</f>
        <v>10</v>
      </c>
      <c r="AR63" s="38">
        <f>IFERROR(VLOOKUP($D63,'NRCS Physical Effects'!$D$3:$BF$173,AR$3,FALSE),"")</f>
        <v>7</v>
      </c>
      <c r="AS63" s="38">
        <f>IFERROR(VLOOKUP($D63,'NRCS Physical Effects'!$D$3:$BF$173,AS$3,FALSE),"")</f>
        <v>1</v>
      </c>
      <c r="AT63" s="38">
        <f>IFERROR(VLOOKUP($D63,'NRCS Physical Effects'!$D$3:$BF$173,AT$3,FALSE),"")</f>
        <v>0</v>
      </c>
      <c r="AU63" s="38">
        <f>IFERROR(VLOOKUP($D63,'NRCS Physical Effects'!$D$3:$BF$173,AU$3,FALSE),"")</f>
        <v>2</v>
      </c>
    </row>
    <row r="64" spans="1:47" ht="14.5" customHeight="1" x14ac:dyDescent="0.2">
      <c r="A64" s="281" t="s">
        <v>509</v>
      </c>
      <c r="B64" s="104" t="s">
        <v>196</v>
      </c>
      <c r="C64" s="52" t="s">
        <v>227</v>
      </c>
      <c r="D64" s="38">
        <v>443</v>
      </c>
      <c r="E64" s="146" t="str">
        <f>IFERROR(VLOOKUP(D64,'NRCS Practice Descriptions'!$B$2:$C$174,2,FALSE),"")</f>
        <v>A system in which all necessary earthwork, multi-outlet pipelines, and water-control structures have been installed for distribution of water by surface means, such as furrows, borders, and contour levees, or by subsurface means through water table control</v>
      </c>
      <c r="G64" s="155">
        <v>1</v>
      </c>
      <c r="H64" s="154">
        <v>0</v>
      </c>
      <c r="I64" s="154">
        <v>0</v>
      </c>
      <c r="J64" s="154">
        <v>0</v>
      </c>
      <c r="K64" s="155">
        <v>1</v>
      </c>
      <c r="L64" s="155">
        <v>1</v>
      </c>
      <c r="M64" s="155">
        <v>0</v>
      </c>
      <c r="N64" s="155">
        <v>0</v>
      </c>
      <c r="O64" s="132">
        <f t="shared" si="4"/>
        <v>3</v>
      </c>
      <c r="P64" s="38"/>
      <c r="Q64" s="38"/>
      <c r="R64" s="38"/>
      <c r="S64" s="38"/>
      <c r="T64" s="238">
        <f>SUMIF('Practices-Implemented'!D$6:D$75,'Simplified Buckets All Ranked'!D64,'Practices-Implemented'!L$6:L$75)</f>
        <v>0</v>
      </c>
      <c r="U64" s="38"/>
      <c r="V64" s="238" t="str">
        <f>IFERROR(AVERAGEIF('2021VTEQIPCostList'!A$2:A$1463,'Simplified Buckets All Ranked'!D64,'2021VTEQIPCostList'!F$2:F$1463),"")</f>
        <v/>
      </c>
      <c r="W64" s="38"/>
      <c r="X64" s="38"/>
      <c r="Y64" s="38"/>
      <c r="Z64" s="38"/>
      <c r="AA64" s="38"/>
      <c r="AB64" s="131">
        <f t="shared" si="5"/>
        <v>0</v>
      </c>
      <c r="AC64" s="38"/>
      <c r="AD64" s="129">
        <f t="shared" si="6"/>
        <v>3</v>
      </c>
      <c r="AE64" s="38"/>
      <c r="AF64" s="61">
        <f t="shared" si="7"/>
        <v>1</v>
      </c>
      <c r="AG64" s="38">
        <f>IFERROR(VLOOKUP($D64,'NRCS Physical Effects'!$D$3:$BF$173,AG$3,FALSE),"")</f>
        <v>1</v>
      </c>
      <c r="AH64" s="38">
        <f>IFERROR(VLOOKUP($D64,'NRCS Physical Effects'!$D$3:$BF$173,AH$3,FALSE),"")</f>
        <v>0</v>
      </c>
      <c r="AI64" s="38">
        <f>IFERROR(VLOOKUP($D64,'NRCS Physical Effects'!$D$3:$BF$173,AI$3,FALSE),"")</f>
        <v>0</v>
      </c>
      <c r="AJ64" s="38">
        <f>IFERROR(VLOOKUP($D64,'NRCS Physical Effects'!$D$3:$BF$173,AJ$3,FALSE),"")</f>
        <v>0</v>
      </c>
      <c r="AK64" s="38">
        <f>IFERROR(VLOOKUP($D64,'NRCS Physical Effects'!$D$3:$BF$173,AK$3,FALSE),"")</f>
        <v>1</v>
      </c>
      <c r="AL64" s="38">
        <f>IFERROR(VLOOKUP($D64,'NRCS Physical Effects'!$D$3:$BF$173,AL$3,FALSE),"")</f>
        <v>1</v>
      </c>
      <c r="AM64" s="38">
        <f>IFERROR(VLOOKUP($D64,'NRCS Physical Effects'!$D$3:$BF$173,AM$3,FALSE),"")</f>
        <v>0</v>
      </c>
      <c r="AN64" s="38">
        <f>IFERROR(VLOOKUP($D64,'NRCS Physical Effects'!$D$3:$BF$173,AN$3,FALSE),"")</f>
        <v>0</v>
      </c>
      <c r="AO64" s="87">
        <f>IFERROR(VLOOKUP($D64,'NRCS Physical Effects'!$D$3:$BF$173,AO$3,FALSE),"")</f>
        <v>23</v>
      </c>
      <c r="AP64" s="38">
        <f>IFERROR(VLOOKUP($D64,'NRCS Physical Effects'!$D$3:$BF$173,AP$3,FALSE),"")</f>
        <v>-2</v>
      </c>
      <c r="AQ64" s="38">
        <f>IFERROR(VLOOKUP($D64,'NRCS Physical Effects'!$D$3:$BF$173,AQ$3,FALSE),"")</f>
        <v>15</v>
      </c>
      <c r="AR64" s="38">
        <f>IFERROR(VLOOKUP($D64,'NRCS Physical Effects'!$D$3:$BF$173,AR$3,FALSE),"")</f>
        <v>2</v>
      </c>
      <c r="AS64" s="38">
        <f>IFERROR(VLOOKUP($D64,'NRCS Physical Effects'!$D$3:$BF$173,AS$3,FALSE),"")</f>
        <v>3</v>
      </c>
      <c r="AT64" s="38">
        <f>IFERROR(VLOOKUP($D64,'NRCS Physical Effects'!$D$3:$BF$173,AT$3,FALSE),"")</f>
        <v>4</v>
      </c>
      <c r="AU64" s="38">
        <f>IFERROR(VLOOKUP($D64,'NRCS Physical Effects'!$D$3:$BF$173,AU$3,FALSE),"")</f>
        <v>1</v>
      </c>
    </row>
    <row r="65" spans="1:47" x14ac:dyDescent="0.2">
      <c r="A65" s="268" t="s">
        <v>513</v>
      </c>
      <c r="B65" s="278" t="s">
        <v>516</v>
      </c>
      <c r="C65" s="52" t="s">
        <v>248</v>
      </c>
      <c r="D65" s="38">
        <v>554</v>
      </c>
      <c r="E65" s="146" t="str">
        <f>IFERROR(VLOOKUP(D65,'NRCS Practice Descriptions'!$B$2:$C$174,2,FALSE),"")</f>
        <v>The process of managing water discharges from surface and/or subsurface agricultural drainage systems</v>
      </c>
      <c r="G65" s="155">
        <v>1</v>
      </c>
      <c r="H65" s="154">
        <v>2</v>
      </c>
      <c r="I65" s="154">
        <v>0</v>
      </c>
      <c r="J65" s="154">
        <v>0</v>
      </c>
      <c r="K65" s="155">
        <v>1</v>
      </c>
      <c r="L65" s="155">
        <v>-2</v>
      </c>
      <c r="M65" s="155">
        <v>0</v>
      </c>
      <c r="N65" s="155">
        <v>0</v>
      </c>
      <c r="O65" s="132">
        <f t="shared" si="4"/>
        <v>2</v>
      </c>
      <c r="T65" s="238">
        <f>SUMIF('Practices-Implemented'!D$6:D$75,'Simplified Buckets All Ranked'!D65,'Practices-Implemented'!L$6:L$75)</f>
        <v>0</v>
      </c>
      <c r="V65" s="238">
        <f>IFERROR(AVERAGEIF('2021VTEQIPCostList'!A$2:A$1463,'Simplified Buckets All Ranked'!D65,'2021VTEQIPCostList'!F$2:F$1463),"")</f>
        <v>85.62</v>
      </c>
      <c r="AB65" s="131">
        <f t="shared" si="5"/>
        <v>0</v>
      </c>
      <c r="AD65" s="129">
        <f t="shared" si="6"/>
        <v>2</v>
      </c>
      <c r="AF65" s="61">
        <f t="shared" si="7"/>
        <v>3</v>
      </c>
      <c r="AG65" s="38">
        <f>IFERROR(VLOOKUP($D65,'NRCS Physical Effects'!$D$3:$BF$173,AG$3,FALSE),"")</f>
        <v>1</v>
      </c>
      <c r="AH65" s="38">
        <f>IFERROR(VLOOKUP($D65,'NRCS Physical Effects'!$D$3:$BF$173,AH$3,FALSE),"")</f>
        <v>2</v>
      </c>
      <c r="AI65" s="38">
        <f>IFERROR(VLOOKUP($D65,'NRCS Physical Effects'!$D$3:$BF$173,AI$3,FALSE),"")</f>
        <v>0</v>
      </c>
      <c r="AJ65" s="38">
        <f>IFERROR(VLOOKUP($D65,'NRCS Physical Effects'!$D$3:$BF$173,AJ$3,FALSE),"")</f>
        <v>0</v>
      </c>
      <c r="AK65" s="38">
        <f>IFERROR(VLOOKUP($D65,'NRCS Physical Effects'!$D$3:$BF$173,AK$3,FALSE),"")</f>
        <v>1</v>
      </c>
      <c r="AL65" s="38">
        <f>IFERROR(VLOOKUP($D65,'NRCS Physical Effects'!$D$3:$BF$173,AL$3,FALSE),"")</f>
        <v>-2</v>
      </c>
      <c r="AM65" s="38">
        <f>IFERROR(VLOOKUP($D65,'NRCS Physical Effects'!$D$3:$BF$173,AM$3,FALSE),"")</f>
        <v>0</v>
      </c>
      <c r="AN65" s="38">
        <f>IFERROR(VLOOKUP($D65,'NRCS Physical Effects'!$D$3:$BF$173,AN$3,FALSE),"")</f>
        <v>0</v>
      </c>
      <c r="AO65" s="87">
        <f>IFERROR(VLOOKUP($D65,'NRCS Physical Effects'!$D$3:$BF$173,AO$3,FALSE),"")</f>
        <v>23</v>
      </c>
      <c r="AP65" s="38">
        <f>IFERROR(VLOOKUP($D65,'NRCS Physical Effects'!$D$3:$BF$173,AP$3,FALSE),"")</f>
        <v>5</v>
      </c>
      <c r="AQ65" s="38">
        <f>IFERROR(VLOOKUP($D65,'NRCS Physical Effects'!$D$3:$BF$173,AQ$3,FALSE),"")</f>
        <v>9</v>
      </c>
      <c r="AR65" s="38">
        <f>IFERROR(VLOOKUP($D65,'NRCS Physical Effects'!$D$3:$BF$173,AR$3,FALSE),"")</f>
        <v>3</v>
      </c>
      <c r="AS65" s="38">
        <f>IFERROR(VLOOKUP($D65,'NRCS Physical Effects'!$D$3:$BF$173,AS$3,FALSE),"")</f>
        <v>2</v>
      </c>
      <c r="AT65" s="38">
        <f>IFERROR(VLOOKUP($D65,'NRCS Physical Effects'!$D$3:$BF$173,AT$3,FALSE),"")</f>
        <v>4</v>
      </c>
      <c r="AU65" s="38">
        <f>IFERROR(VLOOKUP($D65,'NRCS Physical Effects'!$D$3:$BF$173,AU$3,FALSE),"")</f>
        <v>0</v>
      </c>
    </row>
    <row r="66" spans="1:47" x14ac:dyDescent="0.2">
      <c r="A66" s="271" t="s">
        <v>156</v>
      </c>
      <c r="B66" s="104" t="s">
        <v>515</v>
      </c>
      <c r="C66" s="52" t="s">
        <v>211</v>
      </c>
      <c r="D66" s="38">
        <v>371</v>
      </c>
      <c r="E66" s="146" t="str">
        <f>IFERROR(VLOOKUP(D66,'NRCS Practice Descriptions'!$B$2:$C$174,2,FALSE),"")</f>
        <v>A device or system for reducing emissions of air contaminants from a structure via interception and/or collection.</v>
      </c>
      <c r="G66" s="155">
        <v>2</v>
      </c>
      <c r="H66" s="154">
        <v>0</v>
      </c>
      <c r="I66" s="154">
        <v>0</v>
      </c>
      <c r="J66" s="154">
        <v>0</v>
      </c>
      <c r="K66" s="155">
        <v>0</v>
      </c>
      <c r="L66" s="155">
        <v>0</v>
      </c>
      <c r="M66" s="155">
        <v>0</v>
      </c>
      <c r="N66" s="155">
        <v>0</v>
      </c>
      <c r="O66" s="132">
        <f t="shared" si="4"/>
        <v>2</v>
      </c>
      <c r="P66" s="38"/>
      <c r="Q66" s="38"/>
      <c r="R66" s="38"/>
      <c r="S66" s="38"/>
      <c r="T66" s="238">
        <f>SUMIF('Practices-Implemented'!D$6:D$75,'Simplified Buckets All Ranked'!D66,'Practices-Implemented'!L$6:L$75)</f>
        <v>0</v>
      </c>
      <c r="U66" s="38"/>
      <c r="V66" s="238" t="str">
        <f>IFERROR(AVERAGEIF('2021VTEQIPCostList'!A$2:A$1463,'Simplified Buckets All Ranked'!D66,'2021VTEQIPCostList'!F$2:F$1463),"")</f>
        <v/>
      </c>
      <c r="W66" s="38"/>
      <c r="X66" s="38"/>
      <c r="Y66" s="38"/>
      <c r="Z66" s="38"/>
      <c r="AA66" s="38"/>
      <c r="AB66" s="131">
        <f t="shared" si="5"/>
        <v>0</v>
      </c>
      <c r="AC66" s="38"/>
      <c r="AD66" s="129">
        <f t="shared" si="6"/>
        <v>2</v>
      </c>
      <c r="AE66" s="38"/>
      <c r="AF66" s="61">
        <f t="shared" si="7"/>
        <v>2</v>
      </c>
      <c r="AG66" s="38">
        <f>IFERROR(VLOOKUP($D66,'NRCS Physical Effects'!$D$3:$BF$173,AG$3,FALSE),"")</f>
        <v>2</v>
      </c>
      <c r="AH66" s="38">
        <f>IFERROR(VLOOKUP($D66,'NRCS Physical Effects'!$D$3:$BF$173,AH$3,FALSE),"")</f>
        <v>0</v>
      </c>
      <c r="AI66" s="38">
        <f>IFERROR(VLOOKUP($D66,'NRCS Physical Effects'!$D$3:$BF$173,AI$3,FALSE),"")</f>
        <v>0</v>
      </c>
      <c r="AJ66" s="38">
        <f>IFERROR(VLOOKUP($D66,'NRCS Physical Effects'!$D$3:$BF$173,AJ$3,FALSE),"")</f>
        <v>0</v>
      </c>
      <c r="AK66" s="38">
        <f>IFERROR(VLOOKUP($D66,'NRCS Physical Effects'!$D$3:$BF$173,AK$3,FALSE),"")</f>
        <v>0</v>
      </c>
      <c r="AL66" s="38">
        <f>IFERROR(VLOOKUP($D66,'NRCS Physical Effects'!$D$3:$BF$173,AL$3,FALSE),"")</f>
        <v>0</v>
      </c>
      <c r="AM66" s="38">
        <f>IFERROR(VLOOKUP($D66,'NRCS Physical Effects'!$D$3:$BF$173,AM$3,FALSE),"")</f>
        <v>0</v>
      </c>
      <c r="AN66" s="38">
        <f>IFERROR(VLOOKUP($D66,'NRCS Physical Effects'!$D$3:$BF$173,AN$3,FALSE),"")</f>
        <v>0</v>
      </c>
      <c r="AO66" s="87">
        <f>IFERROR(VLOOKUP($D66,'NRCS Physical Effects'!$D$3:$BF$173,AO$3,FALSE),"")</f>
        <v>15</v>
      </c>
      <c r="AP66" s="38">
        <f>IFERROR(VLOOKUP($D66,'NRCS Physical Effects'!$D$3:$BF$173,AP$3,FALSE),"")</f>
        <v>0</v>
      </c>
      <c r="AQ66" s="38">
        <f>IFERROR(VLOOKUP($D66,'NRCS Physical Effects'!$D$3:$BF$173,AQ$3,FALSE),"")</f>
        <v>0</v>
      </c>
      <c r="AR66" s="38">
        <f>IFERROR(VLOOKUP($D66,'NRCS Physical Effects'!$D$3:$BF$173,AR$3,FALSE),"")</f>
        <v>16</v>
      </c>
      <c r="AS66" s="38">
        <f>IFERROR(VLOOKUP($D66,'NRCS Physical Effects'!$D$3:$BF$173,AS$3,FALSE),"")</f>
        <v>0</v>
      </c>
      <c r="AT66" s="38">
        <f>IFERROR(VLOOKUP($D66,'NRCS Physical Effects'!$D$3:$BF$173,AT$3,FALSE),"")</f>
        <v>0</v>
      </c>
      <c r="AU66" s="38">
        <f>IFERROR(VLOOKUP($D66,'NRCS Physical Effects'!$D$3:$BF$173,AU$3,FALSE),"")</f>
        <v>-1</v>
      </c>
    </row>
    <row r="67" spans="1:47" x14ac:dyDescent="0.2">
      <c r="A67" s="271" t="s">
        <v>156</v>
      </c>
      <c r="B67" s="104" t="s">
        <v>515</v>
      </c>
      <c r="C67" s="52" t="s">
        <v>210</v>
      </c>
      <c r="D67" s="38">
        <v>672</v>
      </c>
      <c r="E67" s="146" t="str">
        <f>IFERROR(VLOOKUP(D67,'NRCS Practice Descriptions'!$B$2:$C$174,2,FALSE),"")</f>
        <v>Modification or retrofit of the building envelope of an existing agricultural structure.</v>
      </c>
      <c r="G67" s="155">
        <v>2</v>
      </c>
      <c r="H67" s="154">
        <v>0</v>
      </c>
      <c r="I67" s="154">
        <v>0</v>
      </c>
      <c r="J67" s="154">
        <v>0</v>
      </c>
      <c r="K67" s="155">
        <v>0</v>
      </c>
      <c r="L67" s="155">
        <v>0</v>
      </c>
      <c r="M67" s="155">
        <v>0</v>
      </c>
      <c r="N67" s="155">
        <v>0</v>
      </c>
      <c r="O67" s="132">
        <f t="shared" si="4"/>
        <v>2</v>
      </c>
      <c r="P67" s="38"/>
      <c r="Q67" s="38"/>
      <c r="R67" s="38"/>
      <c r="S67" s="38"/>
      <c r="T67" s="238">
        <f>SUMIF('Practices-Implemented'!D$6:D$75,'Simplified Buckets All Ranked'!D67,'Practices-Implemented'!L$6:L$75)</f>
        <v>0</v>
      </c>
      <c r="U67" s="38"/>
      <c r="V67" s="238">
        <f>IFERROR(AVERAGEIF('2021VTEQIPCostList'!A$2:A$1463,'Simplified Buckets All Ranked'!D67,'2021VTEQIPCostList'!F$2:F$1463),"")</f>
        <v>1.4285714285714286</v>
      </c>
      <c r="W67" s="38"/>
      <c r="X67" s="38"/>
      <c r="Y67" s="38"/>
      <c r="Z67" s="38"/>
      <c r="AA67" s="38"/>
      <c r="AB67" s="131">
        <f t="shared" si="5"/>
        <v>0</v>
      </c>
      <c r="AC67" s="38"/>
      <c r="AD67" s="129">
        <f t="shared" si="6"/>
        <v>2</v>
      </c>
      <c r="AE67" s="38"/>
      <c r="AF67" s="61">
        <f t="shared" si="7"/>
        <v>2</v>
      </c>
      <c r="AG67" s="38">
        <f>IFERROR(VLOOKUP($D67,'NRCS Physical Effects'!$D$3:$BF$173,AG$3,FALSE),"")</f>
        <v>2</v>
      </c>
      <c r="AH67" s="38">
        <f>IFERROR(VLOOKUP($D67,'NRCS Physical Effects'!$D$3:$BF$173,AH$3,FALSE),"")</f>
        <v>0</v>
      </c>
      <c r="AI67" s="38">
        <f>IFERROR(VLOOKUP($D67,'NRCS Physical Effects'!$D$3:$BF$173,AI$3,FALSE),"")</f>
        <v>0</v>
      </c>
      <c r="AJ67" s="38">
        <f>IFERROR(VLOOKUP($D67,'NRCS Physical Effects'!$D$3:$BF$173,AJ$3,FALSE),"")</f>
        <v>0</v>
      </c>
      <c r="AK67" s="38">
        <f>IFERROR(VLOOKUP($D67,'NRCS Physical Effects'!$D$3:$BF$173,AK$3,FALSE),"")</f>
        <v>0</v>
      </c>
      <c r="AL67" s="38">
        <f>IFERROR(VLOOKUP($D67,'NRCS Physical Effects'!$D$3:$BF$173,AL$3,FALSE),"")</f>
        <v>0</v>
      </c>
      <c r="AM67" s="38">
        <f>IFERROR(VLOOKUP($D67,'NRCS Physical Effects'!$D$3:$BF$173,AM$3,FALSE),"")</f>
        <v>0</v>
      </c>
      <c r="AN67" s="38">
        <f>IFERROR(VLOOKUP($D67,'NRCS Physical Effects'!$D$3:$BF$173,AN$3,FALSE),"")</f>
        <v>0</v>
      </c>
      <c r="AO67" s="87">
        <f>IFERROR(VLOOKUP($D67,'NRCS Physical Effects'!$D$3:$BF$173,AO$3,FALSE),"")</f>
        <v>13</v>
      </c>
      <c r="AP67" s="38">
        <f>IFERROR(VLOOKUP($D67,'NRCS Physical Effects'!$D$3:$BF$173,AP$3,FALSE),"")</f>
        <v>0</v>
      </c>
      <c r="AQ67" s="38">
        <f>IFERROR(VLOOKUP($D67,'NRCS Physical Effects'!$D$3:$BF$173,AQ$3,FALSE),"")</f>
        <v>0</v>
      </c>
      <c r="AR67" s="38">
        <f>IFERROR(VLOOKUP($D67,'NRCS Physical Effects'!$D$3:$BF$173,AR$3,FALSE),"")</f>
        <v>8</v>
      </c>
      <c r="AS67" s="38">
        <f>IFERROR(VLOOKUP($D67,'NRCS Physical Effects'!$D$3:$BF$173,AS$3,FALSE),"")</f>
        <v>0</v>
      </c>
      <c r="AT67" s="38">
        <f>IFERROR(VLOOKUP($D67,'NRCS Physical Effects'!$D$3:$BF$173,AT$3,FALSE),"")</f>
        <v>0</v>
      </c>
      <c r="AU67" s="38">
        <f>IFERROR(VLOOKUP($D67,'NRCS Physical Effects'!$D$3:$BF$173,AU$3,FALSE),"")</f>
        <v>5</v>
      </c>
    </row>
    <row r="68" spans="1:47" x14ac:dyDescent="0.2">
      <c r="A68" s="271" t="s">
        <v>156</v>
      </c>
      <c r="B68" s="104" t="s">
        <v>515</v>
      </c>
      <c r="C68" s="52" t="s">
        <v>212</v>
      </c>
      <c r="D68" s="38">
        <v>372</v>
      </c>
      <c r="E68" s="146" t="str">
        <f>IFERROR(VLOOKUP(D68,'NRCS Practice Descriptions'!$B$2:$C$174,2,FALSE),"")</f>
        <v>Installing, replacing, or retrofitting agricultural combustion systems and/or related components or devices for air quality and energy efficiency improvement.</v>
      </c>
      <c r="G68" s="155">
        <v>2</v>
      </c>
      <c r="H68" s="154">
        <v>0</v>
      </c>
      <c r="I68" s="154">
        <v>0</v>
      </c>
      <c r="J68" s="154">
        <v>0</v>
      </c>
      <c r="K68" s="155">
        <v>0</v>
      </c>
      <c r="L68" s="155">
        <v>0</v>
      </c>
      <c r="M68" s="155">
        <v>0</v>
      </c>
      <c r="N68" s="155">
        <v>0</v>
      </c>
      <c r="O68" s="132">
        <f t="shared" si="4"/>
        <v>2</v>
      </c>
      <c r="P68" s="38"/>
      <c r="Q68" s="38"/>
      <c r="R68" s="38"/>
      <c r="S68" s="38"/>
      <c r="T68" s="238">
        <f>SUMIF('Practices-Implemented'!D$6:D$75,'Simplified Buckets All Ranked'!D68,'Practices-Implemented'!L$6:L$75)</f>
        <v>0</v>
      </c>
      <c r="U68" s="38"/>
      <c r="V68" s="238">
        <f>IFERROR(AVERAGEIF('2021VTEQIPCostList'!A$2:A$1463,'Simplified Buckets All Ranked'!D68,'2021VTEQIPCostList'!F$2:F$1463),"")</f>
        <v>178.82000000000002</v>
      </c>
      <c r="W68" s="38"/>
      <c r="X68" s="38"/>
      <c r="Y68" s="38"/>
      <c r="Z68" s="38"/>
      <c r="AA68" s="38"/>
      <c r="AB68" s="131">
        <f t="shared" si="5"/>
        <v>0</v>
      </c>
      <c r="AC68" s="38"/>
      <c r="AD68" s="129">
        <f t="shared" si="6"/>
        <v>2</v>
      </c>
      <c r="AE68" s="38"/>
      <c r="AF68" s="61">
        <f t="shared" si="7"/>
        <v>2</v>
      </c>
      <c r="AG68" s="38">
        <f>IFERROR(VLOOKUP($D68,'NRCS Physical Effects'!$D$3:$BF$173,AG$3,FALSE),"")</f>
        <v>2</v>
      </c>
      <c r="AH68" s="38">
        <f>IFERROR(VLOOKUP($D68,'NRCS Physical Effects'!$D$3:$BF$173,AH$3,FALSE),"")</f>
        <v>0</v>
      </c>
      <c r="AI68" s="38">
        <f>IFERROR(VLOOKUP($D68,'NRCS Physical Effects'!$D$3:$BF$173,AI$3,FALSE),"")</f>
        <v>0</v>
      </c>
      <c r="AJ68" s="38">
        <f>IFERROR(VLOOKUP($D68,'NRCS Physical Effects'!$D$3:$BF$173,AJ$3,FALSE),"")</f>
        <v>0</v>
      </c>
      <c r="AK68" s="38">
        <f>IFERROR(VLOOKUP($D68,'NRCS Physical Effects'!$D$3:$BF$173,AK$3,FALSE),"")</f>
        <v>0</v>
      </c>
      <c r="AL68" s="38">
        <f>IFERROR(VLOOKUP($D68,'NRCS Physical Effects'!$D$3:$BF$173,AL$3,FALSE),"")</f>
        <v>0</v>
      </c>
      <c r="AM68" s="38">
        <f>IFERROR(VLOOKUP($D68,'NRCS Physical Effects'!$D$3:$BF$173,AM$3,FALSE),"")</f>
        <v>0</v>
      </c>
      <c r="AN68" s="38">
        <f>IFERROR(VLOOKUP($D68,'NRCS Physical Effects'!$D$3:$BF$173,AN$3,FALSE),"")</f>
        <v>0</v>
      </c>
      <c r="AO68" s="87">
        <f>IFERROR(VLOOKUP($D68,'NRCS Physical Effects'!$D$3:$BF$173,AO$3,FALSE),"")</f>
        <v>19</v>
      </c>
      <c r="AP68" s="38">
        <f>IFERROR(VLOOKUP($D68,'NRCS Physical Effects'!$D$3:$BF$173,AP$3,FALSE),"")</f>
        <v>0</v>
      </c>
      <c r="AQ68" s="38">
        <f>IFERROR(VLOOKUP($D68,'NRCS Physical Effects'!$D$3:$BF$173,AQ$3,FALSE),"")</f>
        <v>0</v>
      </c>
      <c r="AR68" s="38">
        <f>IFERROR(VLOOKUP($D68,'NRCS Physical Effects'!$D$3:$BF$173,AR$3,FALSE),"")</f>
        <v>14</v>
      </c>
      <c r="AS68" s="38">
        <f>IFERROR(VLOOKUP($D68,'NRCS Physical Effects'!$D$3:$BF$173,AS$3,FALSE),"")</f>
        <v>0</v>
      </c>
      <c r="AT68" s="38">
        <f>IFERROR(VLOOKUP($D68,'NRCS Physical Effects'!$D$3:$BF$173,AT$3,FALSE),"")</f>
        <v>0</v>
      </c>
      <c r="AU68" s="38">
        <f>IFERROR(VLOOKUP($D68,'NRCS Physical Effects'!$D$3:$BF$173,AU$3,FALSE),"")</f>
        <v>5</v>
      </c>
    </row>
    <row r="69" spans="1:47" x14ac:dyDescent="0.2">
      <c r="A69" s="271" t="s">
        <v>156</v>
      </c>
      <c r="B69" s="104" t="s">
        <v>515</v>
      </c>
      <c r="C69" s="52" t="s">
        <v>213</v>
      </c>
      <c r="D69" s="38">
        <v>374</v>
      </c>
      <c r="E69" s="146" t="str">
        <f>IFERROR(VLOOKUP(D69,'NRCS Practice Descriptions'!$B$2:$C$174,2,FALSE),"")</f>
        <v xml:space="preserve">Development and implementation of improvements to reduce, or improve the energy efficiency of on-farm energy use   </v>
      </c>
      <c r="G69" s="155">
        <v>2</v>
      </c>
      <c r="H69" s="154">
        <v>0</v>
      </c>
      <c r="I69" s="154">
        <v>0</v>
      </c>
      <c r="J69" s="154">
        <v>0</v>
      </c>
      <c r="K69" s="155">
        <v>0</v>
      </c>
      <c r="L69" s="155">
        <v>0</v>
      </c>
      <c r="M69" s="155">
        <v>0</v>
      </c>
      <c r="N69" s="155">
        <v>0</v>
      </c>
      <c r="O69" s="132">
        <f t="shared" ref="O69:O100" si="8">SUM(G69:N69)</f>
        <v>2</v>
      </c>
      <c r="P69" s="38"/>
      <c r="Q69" s="38"/>
      <c r="R69" s="38"/>
      <c r="S69" s="38"/>
      <c r="T69" s="238">
        <f>SUMIF('Practices-Implemented'!D$6:D$75,'Simplified Buckets All Ranked'!D69,'Practices-Implemented'!L$6:L$75)</f>
        <v>0</v>
      </c>
      <c r="U69" s="38"/>
      <c r="V69" s="238">
        <f>IFERROR(AVERAGEIF('2021VTEQIPCostList'!A$2:A$1463,'Simplified Buckets All Ranked'!D69,'2021VTEQIPCostList'!F$2:F$1463),"")</f>
        <v>1105.0747222222221</v>
      </c>
      <c r="W69" s="38"/>
      <c r="X69" s="38"/>
      <c r="Y69" s="38"/>
      <c r="Z69" s="38"/>
      <c r="AA69" s="38"/>
      <c r="AB69" s="131">
        <f t="shared" ref="AB69:AB100" si="9">SUM(X69:AA69)</f>
        <v>0</v>
      </c>
      <c r="AC69" s="38"/>
      <c r="AD69" s="129">
        <f t="shared" ref="AD69:AD100" si="10">O69+AB69</f>
        <v>2</v>
      </c>
      <c r="AE69" s="38"/>
      <c r="AF69" s="61">
        <f t="shared" ref="AF69:AF79" si="11">IFERROR(AH69+AG69,"")</f>
        <v>2</v>
      </c>
      <c r="AG69" s="38">
        <f>IFERROR(VLOOKUP($D69,'NRCS Physical Effects'!$D$3:$BF$173,AG$3,FALSE),"")</f>
        <v>2</v>
      </c>
      <c r="AH69" s="38">
        <f>IFERROR(VLOOKUP($D69,'NRCS Physical Effects'!$D$3:$BF$173,AH$3,FALSE),"")</f>
        <v>0</v>
      </c>
      <c r="AI69" s="38">
        <f>IFERROR(VLOOKUP($D69,'NRCS Physical Effects'!$D$3:$BF$173,AI$3,FALSE),"")</f>
        <v>0</v>
      </c>
      <c r="AJ69" s="38">
        <f>IFERROR(VLOOKUP($D69,'NRCS Physical Effects'!$D$3:$BF$173,AJ$3,FALSE),"")</f>
        <v>0</v>
      </c>
      <c r="AK69" s="38">
        <f>IFERROR(VLOOKUP($D69,'NRCS Physical Effects'!$D$3:$BF$173,AK$3,FALSE),"")</f>
        <v>0</v>
      </c>
      <c r="AL69" s="38">
        <f>IFERROR(VLOOKUP($D69,'NRCS Physical Effects'!$D$3:$BF$173,AL$3,FALSE),"")</f>
        <v>0</v>
      </c>
      <c r="AM69" s="38">
        <f>IFERROR(VLOOKUP($D69,'NRCS Physical Effects'!$D$3:$BF$173,AM$3,FALSE),"")</f>
        <v>0</v>
      </c>
      <c r="AN69" s="38">
        <f>IFERROR(VLOOKUP($D69,'NRCS Physical Effects'!$D$3:$BF$173,AN$3,FALSE),"")</f>
        <v>0</v>
      </c>
      <c r="AO69" s="87">
        <f>IFERROR(VLOOKUP($D69,'NRCS Physical Effects'!$D$3:$BF$173,AO$3,FALSE),"")</f>
        <v>11</v>
      </c>
      <c r="AP69" s="38">
        <f>IFERROR(VLOOKUP($D69,'NRCS Physical Effects'!$D$3:$BF$173,AP$3,FALSE),"")</f>
        <v>0</v>
      </c>
      <c r="AQ69" s="38">
        <f>IFERROR(VLOOKUP($D69,'NRCS Physical Effects'!$D$3:$BF$173,AQ$3,FALSE),"")</f>
        <v>-2</v>
      </c>
      <c r="AR69" s="38">
        <f>IFERROR(VLOOKUP($D69,'NRCS Physical Effects'!$D$3:$BF$173,AR$3,FALSE),"")</f>
        <v>8</v>
      </c>
      <c r="AS69" s="38">
        <f>IFERROR(VLOOKUP($D69,'NRCS Physical Effects'!$D$3:$BF$173,AS$3,FALSE),"")</f>
        <v>0</v>
      </c>
      <c r="AT69" s="38">
        <f>IFERROR(VLOOKUP($D69,'NRCS Physical Effects'!$D$3:$BF$173,AT$3,FALSE),"")</f>
        <v>0</v>
      </c>
      <c r="AU69" s="38">
        <f>IFERROR(VLOOKUP($D69,'NRCS Physical Effects'!$D$3:$BF$173,AU$3,FALSE),"")</f>
        <v>5</v>
      </c>
    </row>
    <row r="70" spans="1:47" x14ac:dyDescent="0.2">
      <c r="A70" s="105"/>
      <c r="B70" s="106" t="s">
        <v>505</v>
      </c>
      <c r="C70" s="52" t="s">
        <v>252</v>
      </c>
      <c r="D70" s="38">
        <v>633</v>
      </c>
      <c r="E70" s="146" t="str">
        <f>IFERROR(VLOOKUP(D70,'NRCS Practice Descriptions'!$B$2:$C$174,2,FALSE),"")</f>
        <v>The use of the by-products of agricultural production or the agricultural use of non-agricultural by-products.</v>
      </c>
      <c r="G70" s="155">
        <v>-1</v>
      </c>
      <c r="H70" s="154">
        <v>1</v>
      </c>
      <c r="I70" s="154">
        <v>0</v>
      </c>
      <c r="J70" s="154">
        <v>0</v>
      </c>
      <c r="K70" s="155">
        <v>2</v>
      </c>
      <c r="L70" s="155">
        <v>0</v>
      </c>
      <c r="M70" s="155">
        <v>0</v>
      </c>
      <c r="N70" s="155">
        <v>0</v>
      </c>
      <c r="O70" s="132">
        <f t="shared" si="8"/>
        <v>2</v>
      </c>
      <c r="T70" s="238">
        <f>SUMIF('Practices-Implemented'!D$6:D$75,'Simplified Buckets All Ranked'!D70,'Practices-Implemented'!L$6:L$75)</f>
        <v>0</v>
      </c>
      <c r="V70" s="238">
        <f>IFERROR(AVERAGEIF('2021VTEQIPCostList'!A$2:A$1463,'Simplified Buckets All Ranked'!D70,'2021VTEQIPCostList'!F$2:F$1463),"")</f>
        <v>10.725</v>
      </c>
      <c r="AB70" s="131">
        <f t="shared" si="9"/>
        <v>0</v>
      </c>
      <c r="AD70" s="129">
        <f t="shared" si="10"/>
        <v>2</v>
      </c>
      <c r="AF70" s="61">
        <f t="shared" si="11"/>
        <v>0</v>
      </c>
      <c r="AG70" s="38">
        <f>IFERROR(VLOOKUP($D70,'NRCS Physical Effects'!$D$3:$BF$173,AG$3,FALSE),"")</f>
        <v>-1</v>
      </c>
      <c r="AH70" s="38">
        <f>IFERROR(VLOOKUP($D70,'NRCS Physical Effects'!$D$3:$BF$173,AH$3,FALSE),"")</f>
        <v>1</v>
      </c>
      <c r="AI70" s="38">
        <f>IFERROR(VLOOKUP($D70,'NRCS Physical Effects'!$D$3:$BF$173,AI$3,FALSE),"")</f>
        <v>0</v>
      </c>
      <c r="AJ70" s="38">
        <f>IFERROR(VLOOKUP($D70,'NRCS Physical Effects'!$D$3:$BF$173,AJ$3,FALSE),"")</f>
        <v>0</v>
      </c>
      <c r="AK70" s="38">
        <f>IFERROR(VLOOKUP($D70,'NRCS Physical Effects'!$D$3:$BF$173,AK$3,FALSE),"")</f>
        <v>2</v>
      </c>
      <c r="AL70" s="38">
        <f>IFERROR(VLOOKUP($D70,'NRCS Physical Effects'!$D$3:$BF$173,AL$3,FALSE),"")</f>
        <v>0</v>
      </c>
      <c r="AM70" s="38">
        <f>IFERROR(VLOOKUP($D70,'NRCS Physical Effects'!$D$3:$BF$173,AM$3,FALSE),"")</f>
        <v>0</v>
      </c>
      <c r="AN70" s="38">
        <f>IFERROR(VLOOKUP($D70,'NRCS Physical Effects'!$D$3:$BF$173,AN$3,FALSE),"")</f>
        <v>0</v>
      </c>
      <c r="AO70" s="87">
        <f>IFERROR(VLOOKUP($D70,'NRCS Physical Effects'!$D$3:$BF$173,AO$3,FALSE),"")</f>
        <v>13</v>
      </c>
      <c r="AP70" s="38">
        <f>IFERROR(VLOOKUP($D70,'NRCS Physical Effects'!$D$3:$BF$173,AP$3,FALSE),"")</f>
        <v>1</v>
      </c>
      <c r="AQ70" s="38">
        <f>IFERROR(VLOOKUP($D70,'NRCS Physical Effects'!$D$3:$BF$173,AQ$3,FALSE),"")</f>
        <v>12</v>
      </c>
      <c r="AR70" s="38">
        <f>IFERROR(VLOOKUP($D70,'NRCS Physical Effects'!$D$3:$BF$173,AR$3,FALSE),"")</f>
        <v>-5</v>
      </c>
      <c r="AS70" s="38">
        <f>IFERROR(VLOOKUP($D70,'NRCS Physical Effects'!$D$3:$BF$173,AS$3,FALSE),"")</f>
        <v>4</v>
      </c>
      <c r="AT70" s="38">
        <f>IFERROR(VLOOKUP($D70,'NRCS Physical Effects'!$D$3:$BF$173,AT$3,FALSE),"")</f>
        <v>1</v>
      </c>
      <c r="AU70" s="38">
        <f>IFERROR(VLOOKUP($D70,'NRCS Physical Effects'!$D$3:$BF$173,AU$3,FALSE),"")</f>
        <v>0</v>
      </c>
    </row>
    <row r="71" spans="1:47" x14ac:dyDescent="0.2">
      <c r="A71" s="105"/>
      <c r="B71" s="106" t="s">
        <v>505</v>
      </c>
      <c r="C71" s="52" t="s">
        <v>250</v>
      </c>
      <c r="D71" s="38">
        <v>605</v>
      </c>
      <c r="E71" s="146" t="str">
        <f>IFERROR(VLOOKUP(D71,'NRCS Practice Descriptions'!$B$2:$C$174,2,FALSE),"")</f>
        <v>A structure containing a carbon source, installed to reduce the concentration of nitrate nitrogen in subsurface agricultural drainage flow via enhanced denitrification.</v>
      </c>
      <c r="G71" s="155">
        <v>-1</v>
      </c>
      <c r="H71" s="154">
        <v>0</v>
      </c>
      <c r="I71" s="154">
        <v>0</v>
      </c>
      <c r="J71" s="154">
        <v>0</v>
      </c>
      <c r="K71" s="155">
        <v>3</v>
      </c>
      <c r="L71" s="155">
        <v>0</v>
      </c>
      <c r="M71" s="155">
        <v>0</v>
      </c>
      <c r="N71" s="155">
        <v>0</v>
      </c>
      <c r="O71" s="132">
        <f t="shared" si="8"/>
        <v>2</v>
      </c>
      <c r="T71" s="238">
        <f>SUMIF('Practices-Implemented'!D$6:D$75,'Simplified Buckets All Ranked'!D71,'Practices-Implemented'!L$6:L$75)</f>
        <v>0</v>
      </c>
      <c r="V71" s="238" t="str">
        <f>IFERROR(AVERAGEIF('2021VTEQIPCostList'!A$2:A$1463,'Simplified Buckets All Ranked'!D71,'2021VTEQIPCostList'!F$2:F$1463),"")</f>
        <v/>
      </c>
      <c r="AB71" s="131">
        <f t="shared" si="9"/>
        <v>0</v>
      </c>
      <c r="AD71" s="129">
        <f t="shared" si="10"/>
        <v>2</v>
      </c>
      <c r="AF71" s="61">
        <f t="shared" si="11"/>
        <v>-1</v>
      </c>
      <c r="AG71" s="38">
        <f>IFERROR(VLOOKUP($D71,'NRCS Physical Effects'!$D$3:$BF$173,AG$3,FALSE),"")</f>
        <v>-1</v>
      </c>
      <c r="AH71" s="38">
        <f>IFERROR(VLOOKUP($D71,'NRCS Physical Effects'!$D$3:$BF$173,AH$3,FALSE),"")</f>
        <v>0</v>
      </c>
      <c r="AI71" s="38">
        <f>IFERROR(VLOOKUP($D71,'NRCS Physical Effects'!$D$3:$BF$173,AI$3,FALSE),"")</f>
        <v>0</v>
      </c>
      <c r="AJ71" s="38">
        <f>IFERROR(VLOOKUP($D71,'NRCS Physical Effects'!$D$3:$BF$173,AJ$3,FALSE),"")</f>
        <v>0</v>
      </c>
      <c r="AK71" s="38">
        <f>IFERROR(VLOOKUP($D71,'NRCS Physical Effects'!$D$3:$BF$173,AK$3,FALSE),"")</f>
        <v>3</v>
      </c>
      <c r="AL71" s="38">
        <f>IFERROR(VLOOKUP($D71,'NRCS Physical Effects'!$D$3:$BF$173,AL$3,FALSE),"")</f>
        <v>0</v>
      </c>
      <c r="AM71" s="38">
        <f>IFERROR(VLOOKUP($D71,'NRCS Physical Effects'!$D$3:$BF$173,AM$3,FALSE),"")</f>
        <v>0</v>
      </c>
      <c r="AN71" s="38">
        <f>IFERROR(VLOOKUP($D71,'NRCS Physical Effects'!$D$3:$BF$173,AN$3,FALSE),"")</f>
        <v>0</v>
      </c>
      <c r="AO71" s="87">
        <f>IFERROR(VLOOKUP($D71,'NRCS Physical Effects'!$D$3:$BF$173,AO$3,FALSE),"")</f>
        <v>3</v>
      </c>
      <c r="AP71" s="38">
        <f>IFERROR(VLOOKUP($D71,'NRCS Physical Effects'!$D$3:$BF$173,AP$3,FALSE),"")</f>
        <v>0</v>
      </c>
      <c r="AQ71" s="38">
        <f>IFERROR(VLOOKUP($D71,'NRCS Physical Effects'!$D$3:$BF$173,AQ$3,FALSE),"")</f>
        <v>4</v>
      </c>
      <c r="AR71" s="38">
        <f>IFERROR(VLOOKUP($D71,'NRCS Physical Effects'!$D$3:$BF$173,AR$3,FALSE),"")</f>
        <v>-1</v>
      </c>
      <c r="AS71" s="38">
        <f>IFERROR(VLOOKUP($D71,'NRCS Physical Effects'!$D$3:$BF$173,AS$3,FALSE),"")</f>
        <v>0</v>
      </c>
      <c r="AT71" s="38">
        <f>IFERROR(VLOOKUP($D71,'NRCS Physical Effects'!$D$3:$BF$173,AT$3,FALSE),"")</f>
        <v>0</v>
      </c>
      <c r="AU71" s="38">
        <f>IFERROR(VLOOKUP($D71,'NRCS Physical Effects'!$D$3:$BF$173,AU$3,FALSE),"")</f>
        <v>0</v>
      </c>
    </row>
    <row r="72" spans="1:47" x14ac:dyDescent="0.2">
      <c r="A72" s="105"/>
      <c r="B72" s="106" t="s">
        <v>505</v>
      </c>
      <c r="C72" s="52" t="s">
        <v>254</v>
      </c>
      <c r="D72" s="38">
        <v>359</v>
      </c>
      <c r="E72" s="146" t="str">
        <f>IFERROR(VLOOKUP(D72,'NRCS Practice Descriptions'!$B$2:$C$174,2,FALSE),"")</f>
        <v>A waste treatment impoundment made by constructing an embankment and/or excavating a pit or dugout.</v>
      </c>
      <c r="G72" s="155">
        <v>-3</v>
      </c>
      <c r="H72" s="154">
        <v>1</v>
      </c>
      <c r="I72" s="154">
        <v>0</v>
      </c>
      <c r="J72" s="154">
        <v>0</v>
      </c>
      <c r="K72" s="155">
        <v>4</v>
      </c>
      <c r="L72" s="155">
        <v>0</v>
      </c>
      <c r="M72" s="155">
        <v>0</v>
      </c>
      <c r="N72" s="155">
        <v>0</v>
      </c>
      <c r="O72" s="132">
        <f t="shared" si="8"/>
        <v>2</v>
      </c>
      <c r="T72" s="238">
        <f>SUMIF('Practices-Implemented'!D$6:D$75,'Simplified Buckets All Ranked'!D72,'Practices-Implemented'!L$6:L$75)</f>
        <v>0</v>
      </c>
      <c r="V72" s="238" t="str">
        <f>IFERROR(AVERAGEIF('2021VTEQIPCostList'!A$2:A$1463,'Simplified Buckets All Ranked'!D72,'2021VTEQIPCostList'!F$2:F$1463),"")</f>
        <v/>
      </c>
      <c r="AB72" s="131">
        <f t="shared" si="9"/>
        <v>0</v>
      </c>
      <c r="AD72" s="129">
        <f t="shared" si="10"/>
        <v>2</v>
      </c>
      <c r="AF72" s="61">
        <f t="shared" si="11"/>
        <v>-2</v>
      </c>
      <c r="AG72" s="38">
        <f>IFERROR(VLOOKUP($D72,'NRCS Physical Effects'!$D$3:$BF$173,AG$3,FALSE),"")</f>
        <v>-3</v>
      </c>
      <c r="AH72" s="38">
        <f>IFERROR(VLOOKUP($D72,'NRCS Physical Effects'!$D$3:$BF$173,AH$3,FALSE),"")</f>
        <v>1</v>
      </c>
      <c r="AI72" s="38">
        <f>IFERROR(VLOOKUP($D72,'NRCS Physical Effects'!$D$3:$BF$173,AI$3,FALSE),"")</f>
        <v>0</v>
      </c>
      <c r="AJ72" s="38">
        <f>IFERROR(VLOOKUP($D72,'NRCS Physical Effects'!$D$3:$BF$173,AJ$3,FALSE),"")</f>
        <v>0</v>
      </c>
      <c r="AK72" s="38">
        <f>IFERROR(VLOOKUP($D72,'NRCS Physical Effects'!$D$3:$BF$173,AK$3,FALSE),"")</f>
        <v>4</v>
      </c>
      <c r="AL72" s="38">
        <f>IFERROR(VLOOKUP($D72,'NRCS Physical Effects'!$D$3:$BF$173,AL$3,FALSE),"")</f>
        <v>0</v>
      </c>
      <c r="AM72" s="38">
        <f>IFERROR(VLOOKUP($D72,'NRCS Physical Effects'!$D$3:$BF$173,AM$3,FALSE),"")</f>
        <v>0</v>
      </c>
      <c r="AN72" s="38">
        <f>IFERROR(VLOOKUP($D72,'NRCS Physical Effects'!$D$3:$BF$173,AN$3,FALSE),"")</f>
        <v>0</v>
      </c>
      <c r="AO72" s="87">
        <f>IFERROR(VLOOKUP($D72,'NRCS Physical Effects'!$D$3:$BF$173,AO$3,FALSE),"")</f>
        <v>16</v>
      </c>
      <c r="AP72" s="38">
        <f>IFERROR(VLOOKUP($D72,'NRCS Physical Effects'!$D$3:$BF$173,AP$3,FALSE),"")</f>
        <v>2</v>
      </c>
      <c r="AQ72" s="38">
        <f>IFERROR(VLOOKUP($D72,'NRCS Physical Effects'!$D$3:$BF$173,AQ$3,FALSE),"")</f>
        <v>17</v>
      </c>
      <c r="AR72" s="38">
        <f>IFERROR(VLOOKUP($D72,'NRCS Physical Effects'!$D$3:$BF$173,AR$3,FALSE),"")</f>
        <v>-5</v>
      </c>
      <c r="AS72" s="38">
        <f>IFERROR(VLOOKUP($D72,'NRCS Physical Effects'!$D$3:$BF$173,AS$3,FALSE),"")</f>
        <v>2</v>
      </c>
      <c r="AT72" s="38">
        <f>IFERROR(VLOOKUP($D72,'NRCS Physical Effects'!$D$3:$BF$173,AT$3,FALSE),"")</f>
        <v>0</v>
      </c>
      <c r="AU72" s="38">
        <f>IFERROR(VLOOKUP($D72,'NRCS Physical Effects'!$D$3:$BF$173,AU$3,FALSE),"")</f>
        <v>0</v>
      </c>
    </row>
    <row r="73" spans="1:47" x14ac:dyDescent="0.2">
      <c r="A73" s="271" t="s">
        <v>156</v>
      </c>
      <c r="B73" s="279" t="s">
        <v>173</v>
      </c>
      <c r="C73" s="121" t="s">
        <v>262</v>
      </c>
      <c r="D73" s="38">
        <v>360</v>
      </c>
      <c r="E73" s="146" t="str">
        <f>IFERROR(VLOOKUP(D73,'NRCS Practice Descriptions'!$B$2:$C$174,2,FALSE),"")</f>
        <v>The decommissioning of facilities, and/or the rehabilitation of contaminated soil, in an environmentally safe manner, where agricultural waste has been handled, treated, and/or stored and is no longer used for the intended purpose.</v>
      </c>
      <c r="G73" s="155">
        <v>1</v>
      </c>
      <c r="H73" s="154">
        <v>0</v>
      </c>
      <c r="I73" s="154">
        <v>0</v>
      </c>
      <c r="J73" s="154">
        <v>0</v>
      </c>
      <c r="K73" s="155">
        <v>0</v>
      </c>
      <c r="L73" s="155">
        <v>0</v>
      </c>
      <c r="M73" s="155">
        <v>0</v>
      </c>
      <c r="N73" s="155">
        <v>0</v>
      </c>
      <c r="O73" s="132">
        <f t="shared" si="8"/>
        <v>1</v>
      </c>
      <c r="P73" s="38"/>
      <c r="Q73" s="38"/>
      <c r="R73" s="38"/>
      <c r="S73" s="38"/>
      <c r="T73" s="238">
        <f>SUMIF('Practices-Implemented'!D$6:D$75,'Simplified Buckets All Ranked'!D73,'Practices-Implemented'!L$6:L$75)</f>
        <v>0</v>
      </c>
      <c r="U73" s="38"/>
      <c r="V73" s="238">
        <f>IFERROR(AVERAGEIF('2021VTEQIPCostList'!A$2:A$1463,'Simplified Buckets All Ranked'!D73,'2021VTEQIPCostList'!F$2:F$1463),"")</f>
        <v>0.18750000000000003</v>
      </c>
      <c r="W73" s="38"/>
      <c r="X73" s="38"/>
      <c r="Y73" s="38"/>
      <c r="Z73" s="38"/>
      <c r="AA73" s="38"/>
      <c r="AB73" s="131">
        <f t="shared" si="9"/>
        <v>0</v>
      </c>
      <c r="AC73" s="38"/>
      <c r="AD73" s="129">
        <f t="shared" si="10"/>
        <v>1</v>
      </c>
      <c r="AE73" s="38"/>
      <c r="AF73" s="61">
        <f t="shared" si="11"/>
        <v>1</v>
      </c>
      <c r="AG73" s="38">
        <f>IFERROR(VLOOKUP($D73,'NRCS Physical Effects'!$D$3:$BF$173,AG$3,FALSE),"")</f>
        <v>1</v>
      </c>
      <c r="AH73" s="38">
        <f>IFERROR(VLOOKUP($D73,'NRCS Physical Effects'!$D$3:$BF$173,AH$3,FALSE),"")</f>
        <v>0</v>
      </c>
      <c r="AI73" s="38">
        <f>IFERROR(VLOOKUP($D73,'NRCS Physical Effects'!$D$3:$BF$173,AI$3,FALSE),"")</f>
        <v>0</v>
      </c>
      <c r="AJ73" s="38">
        <f>IFERROR(VLOOKUP($D73,'NRCS Physical Effects'!$D$3:$BF$173,AJ$3,FALSE),"")</f>
        <v>0</v>
      </c>
      <c r="AK73" s="38">
        <f>IFERROR(VLOOKUP($D73,'NRCS Physical Effects'!$D$3:$BF$173,AK$3,FALSE),"")</f>
        <v>0</v>
      </c>
      <c r="AL73" s="38">
        <f>IFERROR(VLOOKUP($D73,'NRCS Physical Effects'!$D$3:$BF$173,AL$3,FALSE),"")</f>
        <v>0</v>
      </c>
      <c r="AM73" s="38">
        <f>IFERROR(VLOOKUP($D73,'NRCS Physical Effects'!$D$3:$BF$173,AM$3,FALSE),"")</f>
        <v>0</v>
      </c>
      <c r="AN73" s="38">
        <f>IFERROR(VLOOKUP($D73,'NRCS Physical Effects'!$D$3:$BF$173,AN$3,FALSE),"")</f>
        <v>0</v>
      </c>
      <c r="AO73" s="87">
        <f>IFERROR(VLOOKUP($D73,'NRCS Physical Effects'!$D$3:$BF$173,AO$3,FALSE),"")</f>
        <v>10</v>
      </c>
      <c r="AP73" s="38">
        <f>IFERROR(VLOOKUP($D73,'NRCS Physical Effects'!$D$3:$BF$173,AP$3,FALSE),"")</f>
        <v>2</v>
      </c>
      <c r="AQ73" s="38">
        <f>IFERROR(VLOOKUP($D73,'NRCS Physical Effects'!$D$3:$BF$173,AQ$3,FALSE),"")</f>
        <v>3</v>
      </c>
      <c r="AR73" s="38">
        <f>IFERROR(VLOOKUP($D73,'NRCS Physical Effects'!$D$3:$BF$173,AR$3,FALSE),"")</f>
        <v>5</v>
      </c>
      <c r="AS73" s="38">
        <f>IFERROR(VLOOKUP($D73,'NRCS Physical Effects'!$D$3:$BF$173,AS$3,FALSE),"")</f>
        <v>0</v>
      </c>
      <c r="AT73" s="38">
        <f>IFERROR(VLOOKUP($D73,'NRCS Physical Effects'!$D$3:$BF$173,AT$3,FALSE),"")</f>
        <v>0</v>
      </c>
      <c r="AU73" s="38">
        <f>IFERROR(VLOOKUP($D73,'NRCS Physical Effects'!$D$3:$BF$173,AU$3,FALSE),"")</f>
        <v>0</v>
      </c>
    </row>
    <row r="74" spans="1:47" ht="14.5" customHeight="1" x14ac:dyDescent="0.2">
      <c r="A74" s="271" t="s">
        <v>156</v>
      </c>
      <c r="B74" s="104" t="s">
        <v>515</v>
      </c>
      <c r="C74" s="52" t="s">
        <v>223</v>
      </c>
      <c r="D74" s="38">
        <v>376</v>
      </c>
      <c r="E74" s="146" t="str">
        <f>IFERROR(VLOOKUP(D74,'NRCS Practice Descriptions'!$B$2:$C$174,2,FALSE),"")</f>
        <v>Adjusting field operations and technologies to reduce particulate matter (PM) emissions from field operations.</v>
      </c>
      <c r="G74" s="155">
        <v>1</v>
      </c>
      <c r="H74" s="154">
        <v>0</v>
      </c>
      <c r="I74" s="154">
        <v>0</v>
      </c>
      <c r="J74" s="154">
        <v>0</v>
      </c>
      <c r="K74" s="155">
        <v>0</v>
      </c>
      <c r="L74" s="155">
        <v>0</v>
      </c>
      <c r="M74" s="155">
        <v>0</v>
      </c>
      <c r="N74" s="155">
        <v>0</v>
      </c>
      <c r="O74" s="132">
        <f t="shared" si="8"/>
        <v>1</v>
      </c>
      <c r="P74" s="38"/>
      <c r="Q74" s="38"/>
      <c r="R74" s="38"/>
      <c r="S74" s="38"/>
      <c r="T74" s="238">
        <f>SUMIF('Practices-Implemented'!D$6:D$75,'Simplified Buckets All Ranked'!D74,'Practices-Implemented'!L$6:L$75)</f>
        <v>0</v>
      </c>
      <c r="U74" s="38"/>
      <c r="V74" s="238" t="str">
        <f>IFERROR(AVERAGEIF('2021VTEQIPCostList'!A$2:A$1463,'Simplified Buckets All Ranked'!D74,'2021VTEQIPCostList'!F$2:F$1463),"")</f>
        <v/>
      </c>
      <c r="W74" s="38"/>
      <c r="X74" s="38"/>
      <c r="Y74" s="38"/>
      <c r="Z74" s="38"/>
      <c r="AA74" s="38"/>
      <c r="AB74" s="131">
        <f t="shared" si="9"/>
        <v>0</v>
      </c>
      <c r="AC74" s="38"/>
      <c r="AD74" s="129">
        <f t="shared" si="10"/>
        <v>1</v>
      </c>
      <c r="AE74" s="38"/>
      <c r="AF74" s="61">
        <f t="shared" si="11"/>
        <v>1</v>
      </c>
      <c r="AG74" s="38">
        <f>IFERROR(VLOOKUP($D74,'NRCS Physical Effects'!$D$3:$BF$173,AG$3,FALSE),"")</f>
        <v>1</v>
      </c>
      <c r="AH74" s="38">
        <f>IFERROR(VLOOKUP($D74,'NRCS Physical Effects'!$D$3:$BF$173,AH$3,FALSE),"")</f>
        <v>0</v>
      </c>
      <c r="AI74" s="38">
        <f>IFERROR(VLOOKUP($D74,'NRCS Physical Effects'!$D$3:$BF$173,AI$3,FALSE),"")</f>
        <v>0</v>
      </c>
      <c r="AJ74" s="38">
        <f>IFERROR(VLOOKUP($D74,'NRCS Physical Effects'!$D$3:$BF$173,AJ$3,FALSE),"")</f>
        <v>0</v>
      </c>
      <c r="AK74" s="38">
        <f>IFERROR(VLOOKUP($D74,'NRCS Physical Effects'!$D$3:$BF$173,AK$3,FALSE),"")</f>
        <v>0</v>
      </c>
      <c r="AL74" s="38">
        <f>IFERROR(VLOOKUP($D74,'NRCS Physical Effects'!$D$3:$BF$173,AL$3,FALSE),"")</f>
        <v>0</v>
      </c>
      <c r="AM74" s="38">
        <f>IFERROR(VLOOKUP($D74,'NRCS Physical Effects'!$D$3:$BF$173,AM$3,FALSE),"")</f>
        <v>0</v>
      </c>
      <c r="AN74" s="38">
        <f>IFERROR(VLOOKUP($D74,'NRCS Physical Effects'!$D$3:$BF$173,AN$3,FALSE),"")</f>
        <v>0</v>
      </c>
      <c r="AO74" s="87">
        <f>IFERROR(VLOOKUP($D74,'NRCS Physical Effects'!$D$3:$BF$173,AO$3,FALSE),"")</f>
        <v>12</v>
      </c>
      <c r="AP74" s="38">
        <f>IFERROR(VLOOKUP($D74,'NRCS Physical Effects'!$D$3:$BF$173,AP$3,FALSE),"")</f>
        <v>4</v>
      </c>
      <c r="AQ74" s="38">
        <f>IFERROR(VLOOKUP($D74,'NRCS Physical Effects'!$D$3:$BF$173,AQ$3,FALSE),"")</f>
        <v>0</v>
      </c>
      <c r="AR74" s="38">
        <f>IFERROR(VLOOKUP($D74,'NRCS Physical Effects'!$D$3:$BF$173,AR$3,FALSE),"")</f>
        <v>8</v>
      </c>
      <c r="AS74" s="38">
        <f>IFERROR(VLOOKUP($D74,'NRCS Physical Effects'!$D$3:$BF$173,AS$3,FALSE),"")</f>
        <v>0</v>
      </c>
      <c r="AT74" s="38">
        <f>IFERROR(VLOOKUP($D74,'NRCS Physical Effects'!$D$3:$BF$173,AT$3,FALSE),"")</f>
        <v>0</v>
      </c>
      <c r="AU74" s="38">
        <f>IFERROR(VLOOKUP($D74,'NRCS Physical Effects'!$D$3:$BF$173,AU$3,FALSE),"")</f>
        <v>0</v>
      </c>
    </row>
    <row r="75" spans="1:47" x14ac:dyDescent="0.2">
      <c r="A75" s="281" t="s">
        <v>509</v>
      </c>
      <c r="B75" s="104" t="s">
        <v>196</v>
      </c>
      <c r="C75" s="121" t="s">
        <v>245</v>
      </c>
      <c r="D75" s="38">
        <v>558</v>
      </c>
      <c r="E75" s="146" t="str">
        <f>IFERROR(VLOOKUP(D75,'NRCS Practice Descriptions'!$B$2:$C$174,2,FALSE),"")</f>
        <v>Structures that collect, control, and transport precipitation from roofs.</v>
      </c>
      <c r="G75" s="155">
        <v>0</v>
      </c>
      <c r="H75" s="154">
        <v>0</v>
      </c>
      <c r="I75" s="154">
        <v>0</v>
      </c>
      <c r="J75" s="154">
        <v>0</v>
      </c>
      <c r="K75" s="155">
        <v>2</v>
      </c>
      <c r="L75" s="155">
        <v>-1</v>
      </c>
      <c r="M75" s="155">
        <v>0</v>
      </c>
      <c r="N75" s="155">
        <v>0</v>
      </c>
      <c r="O75" s="132">
        <f t="shared" si="8"/>
        <v>1</v>
      </c>
      <c r="P75" s="38"/>
      <c r="Q75" s="38"/>
      <c r="R75" s="38"/>
      <c r="S75" s="38"/>
      <c r="T75" s="238">
        <f>SUMIF('Practices-Implemented'!D$6:D$75,'Simplified Buckets All Ranked'!D75,'Practices-Implemented'!L$6:L$75)</f>
        <v>0</v>
      </c>
      <c r="U75" s="38"/>
      <c r="V75" s="238">
        <f>IFERROR(AVERAGEIF('2021VTEQIPCostList'!A$2:A$1463,'Simplified Buckets All Ranked'!D75,'2021VTEQIPCostList'!F$2:F$1463),"")</f>
        <v>10.940833333333336</v>
      </c>
      <c r="W75" s="38"/>
      <c r="X75" s="38"/>
      <c r="Y75" s="38"/>
      <c r="Z75" s="38"/>
      <c r="AA75" s="38"/>
      <c r="AB75" s="131">
        <f t="shared" si="9"/>
        <v>0</v>
      </c>
      <c r="AC75" s="38"/>
      <c r="AD75" s="129">
        <f t="shared" si="10"/>
        <v>1</v>
      </c>
      <c r="AE75" s="38"/>
      <c r="AF75" s="61">
        <f t="shared" si="11"/>
        <v>0</v>
      </c>
      <c r="AG75" s="38">
        <f>IFERROR(VLOOKUP($D75,'NRCS Physical Effects'!$D$3:$BF$173,AG$3,FALSE),"")</f>
        <v>0</v>
      </c>
      <c r="AH75" s="38">
        <f>IFERROR(VLOOKUP($D75,'NRCS Physical Effects'!$D$3:$BF$173,AH$3,FALSE),"")</f>
        <v>0</v>
      </c>
      <c r="AI75" s="38">
        <f>IFERROR(VLOOKUP($D75,'NRCS Physical Effects'!$D$3:$BF$173,AI$3,FALSE),"")</f>
        <v>0</v>
      </c>
      <c r="AJ75" s="38">
        <f>IFERROR(VLOOKUP($D75,'NRCS Physical Effects'!$D$3:$BF$173,AJ$3,FALSE),"")</f>
        <v>0</v>
      </c>
      <c r="AK75" s="38">
        <f>IFERROR(VLOOKUP($D75,'NRCS Physical Effects'!$D$3:$BF$173,AK$3,FALSE),"")</f>
        <v>2</v>
      </c>
      <c r="AL75" s="38">
        <f>IFERROR(VLOOKUP($D75,'NRCS Physical Effects'!$D$3:$BF$173,AL$3,FALSE),"")</f>
        <v>-1</v>
      </c>
      <c r="AM75" s="38">
        <f>IFERROR(VLOOKUP($D75,'NRCS Physical Effects'!$D$3:$BF$173,AM$3,FALSE),"")</f>
        <v>0</v>
      </c>
      <c r="AN75" s="38">
        <f>IFERROR(VLOOKUP($D75,'NRCS Physical Effects'!$D$3:$BF$173,AN$3,FALSE),"")</f>
        <v>0</v>
      </c>
      <c r="AO75" s="87">
        <f>IFERROR(VLOOKUP($D75,'NRCS Physical Effects'!$D$3:$BF$173,AO$3,FALSE),"")</f>
        <v>21</v>
      </c>
      <c r="AP75" s="38">
        <f>IFERROR(VLOOKUP($D75,'NRCS Physical Effects'!$D$3:$BF$173,AP$3,FALSE),"")</f>
        <v>6</v>
      </c>
      <c r="AQ75" s="38">
        <f>IFERROR(VLOOKUP($D75,'NRCS Physical Effects'!$D$3:$BF$173,AQ$3,FALSE),"")</f>
        <v>13</v>
      </c>
      <c r="AR75" s="38">
        <f>IFERROR(VLOOKUP($D75,'NRCS Physical Effects'!$D$3:$BF$173,AR$3,FALSE),"")</f>
        <v>0</v>
      </c>
      <c r="AS75" s="38">
        <f>IFERROR(VLOOKUP($D75,'NRCS Physical Effects'!$D$3:$BF$173,AS$3,FALSE),"")</f>
        <v>0</v>
      </c>
      <c r="AT75" s="38">
        <f>IFERROR(VLOOKUP($D75,'NRCS Physical Effects'!$D$3:$BF$173,AT$3,FALSE),"")</f>
        <v>2</v>
      </c>
      <c r="AU75" s="38">
        <f>IFERROR(VLOOKUP($D75,'NRCS Physical Effects'!$D$3:$BF$173,AU$3,FALSE),"")</f>
        <v>0</v>
      </c>
    </row>
    <row r="76" spans="1:47" x14ac:dyDescent="0.2">
      <c r="A76" s="271" t="s">
        <v>156</v>
      </c>
      <c r="B76" s="104" t="s">
        <v>515</v>
      </c>
      <c r="C76" s="52" t="s">
        <v>246</v>
      </c>
      <c r="D76" s="38">
        <v>670</v>
      </c>
      <c r="E76" s="146" t="str">
        <f>IFERROR(VLOOKUP(D76,'NRCS Practice Descriptions'!$B$2:$C$174,2,FALSE),"")</f>
        <v xml:space="preserve">Complete replacement or retrofitting of one or more components of an existing agricultural lighting system. </v>
      </c>
      <c r="G76" s="155">
        <v>0</v>
      </c>
      <c r="H76" s="154">
        <v>0</v>
      </c>
      <c r="I76" s="154">
        <v>0</v>
      </c>
      <c r="J76" s="154">
        <v>0</v>
      </c>
      <c r="K76" s="155">
        <v>0</v>
      </c>
      <c r="L76" s="155">
        <v>0</v>
      </c>
      <c r="M76" s="155">
        <v>0</v>
      </c>
      <c r="N76" s="155">
        <v>0</v>
      </c>
      <c r="O76" s="132">
        <f t="shared" si="8"/>
        <v>0</v>
      </c>
      <c r="P76" s="38"/>
      <c r="Q76" s="38"/>
      <c r="R76" s="38"/>
      <c r="S76" s="38"/>
      <c r="T76" s="238">
        <f>SUMIF('Practices-Implemented'!D$6:D$75,'Simplified Buckets All Ranked'!D76,'Practices-Implemented'!L$6:L$75)</f>
        <v>0</v>
      </c>
      <c r="U76" s="38"/>
      <c r="V76" s="238">
        <f>IFERROR(AVERAGEIF('2021VTEQIPCostList'!A$2:A$1463,'Simplified Buckets All Ranked'!D76,'2021VTEQIPCostList'!F$2:F$1463),"")</f>
        <v>132.73599999999999</v>
      </c>
      <c r="W76" s="38"/>
      <c r="X76" s="38"/>
      <c r="Y76" s="38"/>
      <c r="Z76" s="38"/>
      <c r="AA76" s="38"/>
      <c r="AB76" s="131">
        <f t="shared" si="9"/>
        <v>0</v>
      </c>
      <c r="AC76" s="38"/>
      <c r="AD76" s="129">
        <f t="shared" si="10"/>
        <v>0</v>
      </c>
      <c r="AE76" s="38"/>
      <c r="AF76" s="61">
        <f t="shared" si="11"/>
        <v>0</v>
      </c>
      <c r="AG76" s="38">
        <f>IFERROR(VLOOKUP($D76,'NRCS Physical Effects'!$D$3:$BF$173,AG$3,FALSE),"")</f>
        <v>0</v>
      </c>
      <c r="AH76" s="38">
        <f>IFERROR(VLOOKUP($D76,'NRCS Physical Effects'!$D$3:$BF$173,AH$3,FALSE),"")</f>
        <v>0</v>
      </c>
      <c r="AI76" s="38">
        <f>IFERROR(VLOOKUP($D76,'NRCS Physical Effects'!$D$3:$BF$173,AI$3,FALSE),"")</f>
        <v>0</v>
      </c>
      <c r="AJ76" s="38">
        <f>IFERROR(VLOOKUP($D76,'NRCS Physical Effects'!$D$3:$BF$173,AJ$3,FALSE),"")</f>
        <v>0</v>
      </c>
      <c r="AK76" s="38">
        <f>IFERROR(VLOOKUP($D76,'NRCS Physical Effects'!$D$3:$BF$173,AK$3,FALSE),"")</f>
        <v>0</v>
      </c>
      <c r="AL76" s="38">
        <f>IFERROR(VLOOKUP($D76,'NRCS Physical Effects'!$D$3:$BF$173,AL$3,FALSE),"")</f>
        <v>0</v>
      </c>
      <c r="AM76" s="38">
        <f>IFERROR(VLOOKUP($D76,'NRCS Physical Effects'!$D$3:$BF$173,AM$3,FALSE),"")</f>
        <v>0</v>
      </c>
      <c r="AN76" s="38">
        <f>IFERROR(VLOOKUP($D76,'NRCS Physical Effects'!$D$3:$BF$173,AN$3,FALSE),"")</f>
        <v>0</v>
      </c>
      <c r="AO76" s="87">
        <f>IFERROR(VLOOKUP($D76,'NRCS Physical Effects'!$D$3:$BF$173,AO$3,FALSE),"")</f>
        <v>5</v>
      </c>
      <c r="AP76" s="38">
        <f>IFERROR(VLOOKUP($D76,'NRCS Physical Effects'!$D$3:$BF$173,AP$3,FALSE),"")</f>
        <v>0</v>
      </c>
      <c r="AQ76" s="38">
        <f>IFERROR(VLOOKUP($D76,'NRCS Physical Effects'!$D$3:$BF$173,AQ$3,FALSE),"")</f>
        <v>0</v>
      </c>
      <c r="AR76" s="38">
        <f>IFERROR(VLOOKUP($D76,'NRCS Physical Effects'!$D$3:$BF$173,AR$3,FALSE),"")</f>
        <v>0</v>
      </c>
      <c r="AS76" s="38">
        <f>IFERROR(VLOOKUP($D76,'NRCS Physical Effects'!$D$3:$BF$173,AS$3,FALSE),"")</f>
        <v>0</v>
      </c>
      <c r="AT76" s="38">
        <f>IFERROR(VLOOKUP($D76,'NRCS Physical Effects'!$D$3:$BF$173,AT$3,FALSE),"")</f>
        <v>0</v>
      </c>
      <c r="AU76" s="38">
        <f>IFERROR(VLOOKUP($D76,'NRCS Physical Effects'!$D$3:$BF$173,AU$3,FALSE),"")</f>
        <v>5</v>
      </c>
    </row>
    <row r="77" spans="1:47" x14ac:dyDescent="0.2">
      <c r="A77" s="281" t="s">
        <v>509</v>
      </c>
      <c r="B77" s="104" t="s">
        <v>196</v>
      </c>
      <c r="C77" s="121" t="s">
        <v>518</v>
      </c>
      <c r="D77" s="38">
        <v>606</v>
      </c>
      <c r="E77" s="146" t="str">
        <f>IFERROR(VLOOKUP(D77,'NRCS Practice Descriptions'!$B$2:$C$174,2,FALSE),"")</f>
        <v>A conduit installed beneath the ground surface to collect and/or convey excess water.</v>
      </c>
      <c r="G77" s="155">
        <v>0</v>
      </c>
      <c r="H77" s="154">
        <v>-2</v>
      </c>
      <c r="I77" s="154">
        <v>0</v>
      </c>
      <c r="J77" s="154">
        <v>0</v>
      </c>
      <c r="K77" s="155">
        <v>-2</v>
      </c>
      <c r="L77" s="155">
        <v>4</v>
      </c>
      <c r="M77" s="155">
        <v>0</v>
      </c>
      <c r="N77" s="155">
        <v>0</v>
      </c>
      <c r="O77" s="132">
        <f t="shared" si="8"/>
        <v>0</v>
      </c>
      <c r="P77" s="38"/>
      <c r="Q77" s="38"/>
      <c r="R77" s="38"/>
      <c r="S77" s="38"/>
      <c r="T77" s="238">
        <f>SUMIF('Practices-Implemented'!D$6:D$75,'Simplified Buckets All Ranked'!D77,'Practices-Implemented'!L$6:L$75)</f>
        <v>0</v>
      </c>
      <c r="U77" s="38"/>
      <c r="V77" s="238">
        <f>IFERROR(AVERAGEIF('2021VTEQIPCostList'!A$2:A$1463,'Simplified Buckets All Ranked'!D77,'2021VTEQIPCostList'!F$2:F$1463),"")</f>
        <v>12.738125</v>
      </c>
      <c r="W77" s="38"/>
      <c r="X77" s="38"/>
      <c r="Y77" s="38"/>
      <c r="Z77" s="38"/>
      <c r="AA77" s="38"/>
      <c r="AB77" s="131">
        <f t="shared" si="9"/>
        <v>0</v>
      </c>
      <c r="AC77" s="38"/>
      <c r="AD77" s="129">
        <f t="shared" si="10"/>
        <v>0</v>
      </c>
      <c r="AE77" s="38"/>
      <c r="AF77" s="61">
        <f t="shared" si="11"/>
        <v>-2</v>
      </c>
      <c r="AG77" s="38">
        <f>IFERROR(VLOOKUP($D77,'NRCS Physical Effects'!$D$3:$BF$173,AG$3,FALSE),"")</f>
        <v>0</v>
      </c>
      <c r="AH77" s="38">
        <f>IFERROR(VLOOKUP($D77,'NRCS Physical Effects'!$D$3:$BF$173,AH$3,FALSE),"")</f>
        <v>-2</v>
      </c>
      <c r="AI77" s="38">
        <f>IFERROR(VLOOKUP($D77,'NRCS Physical Effects'!$D$3:$BF$173,AI$3,FALSE),"")</f>
        <v>0</v>
      </c>
      <c r="AJ77" s="38">
        <f>IFERROR(VLOOKUP($D77,'NRCS Physical Effects'!$D$3:$BF$173,AJ$3,FALSE),"")</f>
        <v>0</v>
      </c>
      <c r="AK77" s="38">
        <f>IFERROR(VLOOKUP($D77,'NRCS Physical Effects'!$D$3:$BF$173,AK$3,FALSE),"")</f>
        <v>-2</v>
      </c>
      <c r="AL77" s="38">
        <f>IFERROR(VLOOKUP($D77,'NRCS Physical Effects'!$D$3:$BF$173,AL$3,FALSE),"")</f>
        <v>4</v>
      </c>
      <c r="AM77" s="38">
        <f>IFERROR(VLOOKUP($D77,'NRCS Physical Effects'!$D$3:$BF$173,AM$3,FALSE),"")</f>
        <v>0</v>
      </c>
      <c r="AN77" s="38">
        <f>IFERROR(VLOOKUP($D77,'NRCS Physical Effects'!$D$3:$BF$173,AN$3,FALSE),"")</f>
        <v>0</v>
      </c>
      <c r="AO77" s="87">
        <f>IFERROR(VLOOKUP($D77,'NRCS Physical Effects'!$D$3:$BF$173,AO$3,FALSE),"")</f>
        <v>37</v>
      </c>
      <c r="AP77" s="38">
        <f>IFERROR(VLOOKUP($D77,'NRCS Physical Effects'!$D$3:$BF$173,AP$3,FALSE),"")</f>
        <v>9</v>
      </c>
      <c r="AQ77" s="38">
        <f>IFERROR(VLOOKUP($D77,'NRCS Physical Effects'!$D$3:$BF$173,AQ$3,FALSE),"")</f>
        <v>22</v>
      </c>
      <c r="AR77" s="38">
        <f>IFERROR(VLOOKUP($D77,'NRCS Physical Effects'!$D$3:$BF$173,AR$3,FALSE),"")</f>
        <v>0</v>
      </c>
      <c r="AS77" s="38">
        <f>IFERROR(VLOOKUP($D77,'NRCS Physical Effects'!$D$3:$BF$173,AS$3,FALSE),"")</f>
        <v>2</v>
      </c>
      <c r="AT77" s="38">
        <f>IFERROR(VLOOKUP($D77,'NRCS Physical Effects'!$D$3:$BF$173,AT$3,FALSE),"")</f>
        <v>4</v>
      </c>
      <c r="AU77" s="38">
        <f>IFERROR(VLOOKUP($D77,'NRCS Physical Effects'!$D$3:$BF$173,AU$3,FALSE),"")</f>
        <v>0</v>
      </c>
    </row>
    <row r="78" spans="1:47" x14ac:dyDescent="0.2">
      <c r="A78" s="105"/>
      <c r="B78" s="106" t="s">
        <v>505</v>
      </c>
      <c r="C78" s="52" t="s">
        <v>249</v>
      </c>
      <c r="D78" s="38">
        <v>324</v>
      </c>
      <c r="E78" s="146" t="str">
        <f>IFERROR(VLOOKUP(D78,'NRCS Practice Descriptions'!$B$2:$C$174,2,FALSE),"")</f>
        <v>Performing tillage operations below the normal tillage depth to modify adverse physical or chemical properties of a soil.</v>
      </c>
      <c r="G78" s="155">
        <v>-1</v>
      </c>
      <c r="H78" s="154">
        <v>-4</v>
      </c>
      <c r="I78" s="154">
        <v>1</v>
      </c>
      <c r="J78" s="154">
        <v>1</v>
      </c>
      <c r="K78" s="155">
        <v>1</v>
      </c>
      <c r="L78" s="155">
        <v>0</v>
      </c>
      <c r="M78" s="155">
        <v>0</v>
      </c>
      <c r="N78" s="155">
        <v>0</v>
      </c>
      <c r="O78" s="132">
        <f t="shared" si="8"/>
        <v>-2</v>
      </c>
      <c r="T78" s="238">
        <f>SUMIF('Practices-Implemented'!D$6:D$75,'Simplified Buckets All Ranked'!D78,'Practices-Implemented'!L$6:L$75)</f>
        <v>0</v>
      </c>
      <c r="V78" s="238" t="str">
        <f>IFERROR(AVERAGEIF('2021VTEQIPCostList'!A$2:A$1463,'Simplified Buckets All Ranked'!D78,'2021VTEQIPCostList'!F$2:F$1463),"")</f>
        <v/>
      </c>
      <c r="AB78" s="131">
        <f t="shared" si="9"/>
        <v>0</v>
      </c>
      <c r="AD78" s="129">
        <f t="shared" si="10"/>
        <v>-2</v>
      </c>
      <c r="AF78" s="61">
        <f t="shared" si="11"/>
        <v>-5</v>
      </c>
      <c r="AG78" s="38">
        <f>IFERROR(VLOOKUP($D78,'NRCS Physical Effects'!$D$3:$BF$173,AG$3,FALSE),"")</f>
        <v>-1</v>
      </c>
      <c r="AH78" s="38">
        <f>IFERROR(VLOOKUP($D78,'NRCS Physical Effects'!$D$3:$BF$173,AH$3,FALSE),"")</f>
        <v>-4</v>
      </c>
      <c r="AI78" s="38">
        <f>IFERROR(VLOOKUP($D78,'NRCS Physical Effects'!$D$3:$BF$173,AI$3,FALSE),"")</f>
        <v>1</v>
      </c>
      <c r="AJ78" s="38">
        <f>IFERROR(VLOOKUP($D78,'NRCS Physical Effects'!$D$3:$BF$173,AJ$3,FALSE),"")</f>
        <v>1</v>
      </c>
      <c r="AK78" s="38">
        <f>IFERROR(VLOOKUP($D78,'NRCS Physical Effects'!$D$3:$BF$173,AK$3,FALSE),"")</f>
        <v>1</v>
      </c>
      <c r="AL78" s="38">
        <f>IFERROR(VLOOKUP($D78,'NRCS Physical Effects'!$D$3:$BF$173,AL$3,FALSE),"")</f>
        <v>0</v>
      </c>
      <c r="AM78" s="38">
        <f>IFERROR(VLOOKUP($D78,'NRCS Physical Effects'!$D$3:$BF$173,AM$3,FALSE),"")</f>
        <v>0</v>
      </c>
      <c r="AN78" s="38">
        <f>IFERROR(VLOOKUP($D78,'NRCS Physical Effects'!$D$3:$BF$173,AN$3,FALSE),"")</f>
        <v>0</v>
      </c>
      <c r="AO78" s="87">
        <f>IFERROR(VLOOKUP($D78,'NRCS Physical Effects'!$D$3:$BF$173,AO$3,FALSE),"")</f>
        <v>8</v>
      </c>
      <c r="AP78" s="38">
        <f>IFERROR(VLOOKUP($D78,'NRCS Physical Effects'!$D$3:$BF$173,AP$3,FALSE),"")</f>
        <v>5</v>
      </c>
      <c r="AQ78" s="38">
        <f>IFERROR(VLOOKUP($D78,'NRCS Physical Effects'!$D$3:$BF$173,AQ$3,FALSE),"")</f>
        <v>4</v>
      </c>
      <c r="AR78" s="38">
        <f>IFERROR(VLOOKUP($D78,'NRCS Physical Effects'!$D$3:$BF$173,AR$3,FALSE),"")</f>
        <v>-5</v>
      </c>
      <c r="AS78" s="38">
        <f>IFERROR(VLOOKUP($D78,'NRCS Physical Effects'!$D$3:$BF$173,AS$3,FALSE),"")</f>
        <v>2</v>
      </c>
      <c r="AT78" s="38">
        <f>IFERROR(VLOOKUP($D78,'NRCS Physical Effects'!$D$3:$BF$173,AT$3,FALSE),"")</f>
        <v>2</v>
      </c>
      <c r="AU78" s="38">
        <f>IFERROR(VLOOKUP($D78,'NRCS Physical Effects'!$D$3:$BF$173,AU$3,FALSE),"")</f>
        <v>0</v>
      </c>
    </row>
    <row r="79" spans="1:47" x14ac:dyDescent="0.2">
      <c r="A79" s="105"/>
      <c r="B79" s="106" t="s">
        <v>505</v>
      </c>
      <c r="C79" s="52" t="s">
        <v>251</v>
      </c>
      <c r="D79" s="38">
        <v>460</v>
      </c>
      <c r="E79" s="146" t="str">
        <f>IFERROR(VLOOKUP(D79,'NRCS Practice Descriptions'!$B$2:$C$174,2,FALSE),"")</f>
        <v>Removing trees, stumps, and other vegetation from wooded areas to achieve a conservation objective.</v>
      </c>
      <c r="G79" s="155">
        <v>-1</v>
      </c>
      <c r="H79" s="154">
        <v>-3</v>
      </c>
      <c r="I79" s="154">
        <v>-3</v>
      </c>
      <c r="J79" s="154">
        <v>-4</v>
      </c>
      <c r="K79" s="155">
        <v>-1</v>
      </c>
      <c r="L79" s="155">
        <v>-1</v>
      </c>
      <c r="M79" s="155">
        <v>-2</v>
      </c>
      <c r="N79" s="155">
        <v>-1</v>
      </c>
      <c r="O79" s="132">
        <f t="shared" si="8"/>
        <v>-16</v>
      </c>
      <c r="T79" s="238">
        <f>SUMIF('Practices-Implemented'!D$6:D$75,'Simplified Buckets All Ranked'!D79,'Practices-Implemented'!L$6:L$75)</f>
        <v>0</v>
      </c>
      <c r="V79" s="238" t="str">
        <f>IFERROR(AVERAGEIF('2021VTEQIPCostList'!A$2:A$1463,'Simplified Buckets All Ranked'!D79,'2021VTEQIPCostList'!F$2:F$1463),"")</f>
        <v/>
      </c>
      <c r="AB79" s="131">
        <f t="shared" si="9"/>
        <v>0</v>
      </c>
      <c r="AD79" s="129">
        <f t="shared" si="10"/>
        <v>-16</v>
      </c>
      <c r="AF79" s="61">
        <f t="shared" si="11"/>
        <v>-4</v>
      </c>
      <c r="AG79" s="38">
        <f>IFERROR(VLOOKUP($D79,'NRCS Physical Effects'!$D$3:$BF$173,AG$3,FALSE),"")</f>
        <v>-1</v>
      </c>
      <c r="AH79" s="38">
        <f>IFERROR(VLOOKUP($D79,'NRCS Physical Effects'!$D$3:$BF$173,AH$3,FALSE),"")</f>
        <v>-3</v>
      </c>
      <c r="AI79" s="38">
        <f>IFERROR(VLOOKUP($D79,'NRCS Physical Effects'!$D$3:$BF$173,AI$3,FALSE),"")</f>
        <v>-4</v>
      </c>
      <c r="AJ79" s="38">
        <f>IFERROR(VLOOKUP($D79,'NRCS Physical Effects'!$D$3:$BF$173,AJ$3,FALSE),"")</f>
        <v>-3</v>
      </c>
      <c r="AK79" s="38">
        <f>IFERROR(VLOOKUP($D79,'NRCS Physical Effects'!$D$3:$BF$173,AK$3,FALSE),"")</f>
        <v>-1</v>
      </c>
      <c r="AL79" s="38">
        <f>IFERROR(VLOOKUP($D79,'NRCS Physical Effects'!$D$3:$BF$173,AL$3,FALSE),"")</f>
        <v>-1</v>
      </c>
      <c r="AM79" s="38">
        <f>IFERROR(VLOOKUP($D79,'NRCS Physical Effects'!$D$3:$BF$173,AM$3,FALSE),"")</f>
        <v>-2</v>
      </c>
      <c r="AN79" s="38">
        <f>IFERROR(VLOOKUP($D79,'NRCS Physical Effects'!$D$3:$BF$173,AN$3,FALSE),"")</f>
        <v>-1</v>
      </c>
      <c r="AO79" s="87">
        <f>IFERROR(VLOOKUP($D79,'NRCS Physical Effects'!$D$3:$BF$173,AO$3,FALSE),"")</f>
        <v>-22</v>
      </c>
      <c r="AP79" s="38">
        <f>IFERROR(VLOOKUP($D79,'NRCS Physical Effects'!$D$3:$BF$173,AP$3,FALSE),"")</f>
        <v>-11</v>
      </c>
      <c r="AQ79" s="38">
        <f>IFERROR(VLOOKUP($D79,'NRCS Physical Effects'!$D$3:$BF$173,AQ$3,FALSE),"")</f>
        <v>-9</v>
      </c>
      <c r="AR79" s="38">
        <f>IFERROR(VLOOKUP($D79,'NRCS Physical Effects'!$D$3:$BF$173,AR$3,FALSE),"")</f>
        <v>-2</v>
      </c>
      <c r="AS79" s="38">
        <f>IFERROR(VLOOKUP($D79,'NRCS Physical Effects'!$D$3:$BF$173,AS$3,FALSE),"")</f>
        <v>4</v>
      </c>
      <c r="AT79" s="38">
        <f>IFERROR(VLOOKUP($D79,'NRCS Physical Effects'!$D$3:$BF$173,AT$3,FALSE),"")</f>
        <v>-5</v>
      </c>
      <c r="AU79" s="38">
        <f>IFERROR(VLOOKUP($D79,'NRCS Physical Effects'!$D$3:$BF$173,AU$3,FALSE),"")</f>
        <v>1</v>
      </c>
    </row>
    <row r="80" spans="1:47" x14ac:dyDescent="0.2">
      <c r="A80" s="105"/>
      <c r="B80" s="106"/>
      <c r="E80" s="146" t="str">
        <f>IFERROR(VLOOKUP(D80,'NRCS Practice Descriptions'!$B$2:$C$174,2,FALSE),"")</f>
        <v/>
      </c>
      <c r="O80" s="132">
        <f t="shared" si="8"/>
        <v>0</v>
      </c>
      <c r="T80" s="238">
        <f>SUMIF('Practices-Implemented'!D$6:D$75,'Simplified Buckets All Ranked'!D80,'Practices-Implemented'!L$6:L$75)</f>
        <v>0</v>
      </c>
      <c r="V80" s="238" t="str">
        <f>IFERROR(AVERAGEIF('2021VTEQIPCostList'!A$2:A$1463,'Simplified Buckets All Ranked'!D80,'2021VTEQIPCostList'!F$2:F$1463),"")</f>
        <v/>
      </c>
      <c r="AB80" s="131">
        <f t="shared" si="9"/>
        <v>0</v>
      </c>
      <c r="AD80" s="129">
        <f t="shared" si="10"/>
        <v>0</v>
      </c>
      <c r="AF80" s="61"/>
      <c r="AO80" s="87"/>
    </row>
    <row r="81" spans="1:47" x14ac:dyDescent="0.2">
      <c r="A81" s="271" t="s">
        <v>156</v>
      </c>
      <c r="B81" s="279" t="s">
        <v>173</v>
      </c>
      <c r="C81" s="52" t="s">
        <v>175</v>
      </c>
      <c r="E81" s="146" t="str">
        <f>IFERROR(VLOOKUP(D81,'NRCS Practice Descriptions'!$B$2:$C$174,2,FALSE),"")</f>
        <v/>
      </c>
      <c r="H81" s="38"/>
      <c r="I81" s="38"/>
      <c r="J81" s="38"/>
      <c r="K81" s="38"/>
      <c r="L81" s="38"/>
      <c r="M81" s="38"/>
      <c r="N81" s="38"/>
      <c r="O81" s="132">
        <f t="shared" si="8"/>
        <v>0</v>
      </c>
      <c r="P81" s="38"/>
      <c r="Q81" s="38"/>
      <c r="R81" s="38"/>
      <c r="S81" s="38"/>
      <c r="T81" s="238">
        <f>SUMIF('Practices-Implemented'!D$6:D$75,'Simplified Buckets All Ranked'!D81,'Practices-Implemented'!L$6:L$75)</f>
        <v>0</v>
      </c>
      <c r="U81" s="38"/>
      <c r="V81" s="238" t="str">
        <f>IFERROR(AVERAGEIF('2021VTEQIPCostList'!A$2:A$1463,'Simplified Buckets All Ranked'!D81,'2021VTEQIPCostList'!F$2:F$1463),"")</f>
        <v/>
      </c>
      <c r="W81" s="38"/>
      <c r="X81" s="38"/>
      <c r="Y81" s="38"/>
      <c r="Z81" s="38"/>
      <c r="AA81" s="38"/>
      <c r="AB81" s="131">
        <f t="shared" si="9"/>
        <v>0</v>
      </c>
      <c r="AC81" s="38"/>
      <c r="AD81" s="129">
        <f t="shared" si="10"/>
        <v>0</v>
      </c>
      <c r="AE81" s="38"/>
      <c r="AF81" s="61"/>
      <c r="AG81" s="38" t="str">
        <f>IFERROR(VLOOKUP($D81,'NRCS Physical Effects'!$D$3:$BF$173,AG$3,FALSE),"")</f>
        <v/>
      </c>
      <c r="AH81" s="38" t="str">
        <f>IFERROR(VLOOKUP($D81,'NRCS Physical Effects'!$D$3:$BF$173,AH$3,FALSE),"")</f>
        <v/>
      </c>
      <c r="AJ81" s="38" t="str">
        <f>IFERROR(VLOOKUP($D81,'NRCS Physical Effects'!$D$3:$BF$173,AJ$3,FALSE),"")</f>
        <v/>
      </c>
      <c r="AK81" s="38" t="str">
        <f>IFERROR(VLOOKUP($D81,'NRCS Physical Effects'!$D$3:$BF$173,AK$3,FALSE),"")</f>
        <v/>
      </c>
      <c r="AL81" s="38" t="str">
        <f>IFERROR(VLOOKUP($D81,'NRCS Physical Effects'!$D$3:$BF$173,AL$3,FALSE),"")</f>
        <v/>
      </c>
      <c r="AM81" s="38" t="str">
        <f>IFERROR(VLOOKUP($D81,'NRCS Physical Effects'!$D$3:$BF$173,AM$3,FALSE),"")</f>
        <v/>
      </c>
      <c r="AN81" s="38" t="str">
        <f>IFERROR(VLOOKUP($D81,'NRCS Physical Effects'!$D$3:$BF$173,AN$3,FALSE),"")</f>
        <v/>
      </c>
      <c r="AO81" s="87" t="str">
        <f>IFERROR(VLOOKUP($D81,'NRCS Physical Effects'!$D$3:$BF$173,AO$3,FALSE),"")</f>
        <v/>
      </c>
      <c r="AP81" s="38" t="str">
        <f>IFERROR(VLOOKUP($D81,'NRCS Physical Effects'!$D$3:$BF$173,AP$3,FALSE),"")</f>
        <v/>
      </c>
      <c r="AQ81" s="38" t="str">
        <f>IFERROR(VLOOKUP($D81,'NRCS Physical Effects'!$D$3:$BF$173,AQ$3,FALSE),"")</f>
        <v/>
      </c>
      <c r="AR81" s="38" t="str">
        <f>IFERROR(VLOOKUP($D81,'NRCS Physical Effects'!$D$3:$BF$173,AR$3,FALSE),"")</f>
        <v/>
      </c>
      <c r="AS81" s="38" t="str">
        <f>IFERROR(VLOOKUP($D81,'NRCS Physical Effects'!$D$3:$BF$173,AS$3,FALSE),"")</f>
        <v/>
      </c>
      <c r="AT81" s="38" t="str">
        <f>IFERROR(VLOOKUP($D81,'NRCS Physical Effects'!$D$3:$BF$173,AT$3,FALSE),"")</f>
        <v/>
      </c>
      <c r="AU81" s="38" t="str">
        <f>IFERROR(VLOOKUP($D81,'NRCS Physical Effects'!$D$3:$BF$173,AU$3,FALSE),"")</f>
        <v/>
      </c>
    </row>
    <row r="82" spans="1:47" x14ac:dyDescent="0.2">
      <c r="A82" s="271" t="s">
        <v>156</v>
      </c>
      <c r="B82" s="279" t="s">
        <v>173</v>
      </c>
      <c r="C82" s="52" t="s">
        <v>176</v>
      </c>
      <c r="E82" s="146" t="str">
        <f>IFERROR(VLOOKUP(D82,'NRCS Practice Descriptions'!$B$2:$C$174,2,FALSE),"")</f>
        <v/>
      </c>
      <c r="H82" s="38"/>
      <c r="I82" s="38"/>
      <c r="J82" s="38"/>
      <c r="K82" s="38"/>
      <c r="L82" s="38"/>
      <c r="M82" s="38"/>
      <c r="N82" s="38"/>
      <c r="O82" s="132">
        <f t="shared" si="8"/>
        <v>0</v>
      </c>
      <c r="P82" s="38"/>
      <c r="Q82" s="38"/>
      <c r="R82" s="38"/>
      <c r="S82" s="38"/>
      <c r="T82" s="238">
        <f>SUMIF('Practices-Implemented'!D$6:D$75,'Simplified Buckets All Ranked'!D82,'Practices-Implemented'!L$6:L$75)</f>
        <v>0</v>
      </c>
      <c r="U82" s="38"/>
      <c r="V82" s="238" t="str">
        <f>IFERROR(AVERAGEIF('2021VTEQIPCostList'!A$2:A$1463,'Simplified Buckets All Ranked'!D82,'2021VTEQIPCostList'!F$2:F$1463),"")</f>
        <v/>
      </c>
      <c r="W82" s="38"/>
      <c r="X82" s="38"/>
      <c r="Y82" s="38"/>
      <c r="Z82" s="38"/>
      <c r="AA82" s="38"/>
      <c r="AB82" s="131">
        <f t="shared" si="9"/>
        <v>0</v>
      </c>
      <c r="AC82" s="38"/>
      <c r="AD82" s="129">
        <f t="shared" si="10"/>
        <v>0</v>
      </c>
      <c r="AE82" s="38"/>
      <c r="AF82" s="61"/>
      <c r="AG82" s="38" t="str">
        <f>IFERROR(VLOOKUP($D82,'NRCS Physical Effects'!$D$3:$BF$173,AG$3,FALSE),"")</f>
        <v/>
      </c>
      <c r="AH82" s="38" t="str">
        <f>IFERROR(VLOOKUP($D82,'NRCS Physical Effects'!$D$3:$BF$173,AH$3,FALSE),"")</f>
        <v/>
      </c>
      <c r="AJ82" s="38" t="str">
        <f>IFERROR(VLOOKUP($D82,'NRCS Physical Effects'!$D$3:$BF$173,AJ$3,FALSE),"")</f>
        <v/>
      </c>
      <c r="AK82" s="38" t="str">
        <f>IFERROR(VLOOKUP($D82,'NRCS Physical Effects'!$D$3:$BF$173,AK$3,FALSE),"")</f>
        <v/>
      </c>
      <c r="AL82" s="38" t="str">
        <f>IFERROR(VLOOKUP($D82,'NRCS Physical Effects'!$D$3:$BF$173,AL$3,FALSE),"")</f>
        <v/>
      </c>
      <c r="AM82" s="38" t="str">
        <f>IFERROR(VLOOKUP($D82,'NRCS Physical Effects'!$D$3:$BF$173,AM$3,FALSE),"")</f>
        <v/>
      </c>
      <c r="AN82" s="38" t="str">
        <f>IFERROR(VLOOKUP($D82,'NRCS Physical Effects'!$D$3:$BF$173,AN$3,FALSE),"")</f>
        <v/>
      </c>
      <c r="AO82" s="87" t="str">
        <f>IFERROR(VLOOKUP($D82,'NRCS Physical Effects'!$D$3:$BF$173,AO$3,FALSE),"")</f>
        <v/>
      </c>
      <c r="AP82" s="38" t="str">
        <f>IFERROR(VLOOKUP($D82,'NRCS Physical Effects'!$D$3:$BF$173,AP$3,FALSE),"")</f>
        <v/>
      </c>
      <c r="AQ82" s="38" t="str">
        <f>IFERROR(VLOOKUP($D82,'NRCS Physical Effects'!$D$3:$BF$173,AQ$3,FALSE),"")</f>
        <v/>
      </c>
      <c r="AR82" s="38" t="str">
        <f>IFERROR(VLOOKUP($D82,'NRCS Physical Effects'!$D$3:$BF$173,AR$3,FALSE),"")</f>
        <v/>
      </c>
      <c r="AS82" s="38" t="str">
        <f>IFERROR(VLOOKUP($D82,'NRCS Physical Effects'!$D$3:$BF$173,AS$3,FALSE),"")</f>
        <v/>
      </c>
      <c r="AT82" s="38" t="str">
        <f>IFERROR(VLOOKUP($D82,'NRCS Physical Effects'!$D$3:$BF$173,AT$3,FALSE),"")</f>
        <v/>
      </c>
      <c r="AU82" s="38" t="str">
        <f>IFERROR(VLOOKUP($D82,'NRCS Physical Effects'!$D$3:$BF$173,AU$3,FALSE),"")</f>
        <v/>
      </c>
    </row>
    <row r="83" spans="1:47" x14ac:dyDescent="0.2">
      <c r="A83" s="271" t="s">
        <v>156</v>
      </c>
      <c r="B83" s="279" t="s">
        <v>173</v>
      </c>
      <c r="C83" s="52" t="s">
        <v>179</v>
      </c>
      <c r="E83" s="146" t="str">
        <f>IFERROR(VLOOKUP(D83,'NRCS Practice Descriptions'!$B$2:$C$174,2,FALSE),"")</f>
        <v/>
      </c>
      <c r="H83" s="38"/>
      <c r="I83" s="38"/>
      <c r="J83" s="38"/>
      <c r="K83" s="38"/>
      <c r="L83" s="38"/>
      <c r="M83" s="38"/>
      <c r="N83" s="38"/>
      <c r="O83" s="132">
        <f t="shared" si="8"/>
        <v>0</v>
      </c>
      <c r="P83" s="38"/>
      <c r="Q83" s="38"/>
      <c r="R83" s="38"/>
      <c r="S83" s="38"/>
      <c r="T83" s="238">
        <f>SUMIF('Practices-Implemented'!D$6:D$75,'Simplified Buckets All Ranked'!D83,'Practices-Implemented'!L$6:L$75)</f>
        <v>0</v>
      </c>
      <c r="U83" s="38"/>
      <c r="V83" s="238" t="str">
        <f>IFERROR(AVERAGEIF('2021VTEQIPCostList'!A$2:A$1463,'Simplified Buckets All Ranked'!D83,'2021VTEQIPCostList'!F$2:F$1463),"")</f>
        <v/>
      </c>
      <c r="W83" s="38"/>
      <c r="X83" s="38"/>
      <c r="Y83" s="38"/>
      <c r="Z83" s="38"/>
      <c r="AA83" s="38"/>
      <c r="AB83" s="131">
        <f t="shared" si="9"/>
        <v>0</v>
      </c>
      <c r="AC83" s="38"/>
      <c r="AD83" s="129">
        <f t="shared" si="10"/>
        <v>0</v>
      </c>
      <c r="AE83" s="38"/>
      <c r="AF83" s="61"/>
      <c r="AG83" s="38" t="str">
        <f>IFERROR(VLOOKUP($D83,'NRCS Physical Effects'!$D$3:$BF$173,AG$3,FALSE),"")</f>
        <v/>
      </c>
      <c r="AH83" s="38" t="str">
        <f>IFERROR(VLOOKUP($D83,'NRCS Physical Effects'!$D$3:$BF$173,AH$3,FALSE),"")</f>
        <v/>
      </c>
      <c r="AJ83" s="38" t="str">
        <f>IFERROR(VLOOKUP($D83,'NRCS Physical Effects'!$D$3:$BF$173,AJ$3,FALSE),"")</f>
        <v/>
      </c>
      <c r="AK83" s="38" t="str">
        <f>IFERROR(VLOOKUP($D83,'NRCS Physical Effects'!$D$3:$BF$173,AK$3,FALSE),"")</f>
        <v/>
      </c>
      <c r="AL83" s="38" t="str">
        <f>IFERROR(VLOOKUP($D83,'NRCS Physical Effects'!$D$3:$BF$173,AL$3,FALSE),"")</f>
        <v/>
      </c>
      <c r="AM83" s="38" t="str">
        <f>IFERROR(VLOOKUP($D83,'NRCS Physical Effects'!$D$3:$BF$173,AM$3,FALSE),"")</f>
        <v/>
      </c>
      <c r="AN83" s="38" t="str">
        <f>IFERROR(VLOOKUP($D83,'NRCS Physical Effects'!$D$3:$BF$173,AN$3,FALSE),"")</f>
        <v/>
      </c>
      <c r="AO83" s="87" t="str">
        <f>IFERROR(VLOOKUP($D83,'NRCS Physical Effects'!$D$3:$BF$173,AO$3,FALSE),"")</f>
        <v/>
      </c>
      <c r="AP83" s="38" t="str">
        <f>IFERROR(VLOOKUP($D83,'NRCS Physical Effects'!$D$3:$BF$173,AP$3,FALSE),"")</f>
        <v/>
      </c>
      <c r="AQ83" s="38" t="str">
        <f>IFERROR(VLOOKUP($D83,'NRCS Physical Effects'!$D$3:$BF$173,AQ$3,FALSE),"")</f>
        <v/>
      </c>
      <c r="AR83" s="38" t="str">
        <f>IFERROR(VLOOKUP($D83,'NRCS Physical Effects'!$D$3:$BF$173,AR$3,FALSE),"")</f>
        <v/>
      </c>
      <c r="AS83" s="38" t="str">
        <f>IFERROR(VLOOKUP($D83,'NRCS Physical Effects'!$D$3:$BF$173,AS$3,FALSE),"")</f>
        <v/>
      </c>
      <c r="AT83" s="38" t="str">
        <f>IFERROR(VLOOKUP($D83,'NRCS Physical Effects'!$D$3:$BF$173,AT$3,FALSE),"")</f>
        <v/>
      </c>
      <c r="AU83" s="38" t="str">
        <f>IFERROR(VLOOKUP($D83,'NRCS Physical Effects'!$D$3:$BF$173,AU$3,FALSE),"")</f>
        <v/>
      </c>
    </row>
    <row r="84" spans="1:47" x14ac:dyDescent="0.2">
      <c r="A84" s="271" t="s">
        <v>156</v>
      </c>
      <c r="B84" s="279" t="s">
        <v>173</v>
      </c>
      <c r="C84" s="117" t="s">
        <v>261</v>
      </c>
      <c r="D84" s="38">
        <v>782</v>
      </c>
      <c r="E84" s="146" t="str">
        <f>IFERROR(VLOOKUP(D84,'NRCS Practice Descriptions'!$B$2:$C$174,2,FALSE),"")</f>
        <v/>
      </c>
      <c r="H84" s="38"/>
      <c r="I84" s="38"/>
      <c r="J84" s="38"/>
      <c r="K84" s="38"/>
      <c r="L84" s="38"/>
      <c r="M84" s="38"/>
      <c r="N84" s="38"/>
      <c r="O84" s="132">
        <f t="shared" si="8"/>
        <v>0</v>
      </c>
      <c r="P84" s="38"/>
      <c r="Q84" s="38"/>
      <c r="R84" s="38"/>
      <c r="S84" s="38"/>
      <c r="T84" s="238">
        <f>SUMIF('Practices-Implemented'!D$6:D$75,'Simplified Buckets All Ranked'!D84,'Practices-Implemented'!L$6:L$75)</f>
        <v>0</v>
      </c>
      <c r="U84" s="38"/>
      <c r="V84" s="238">
        <f>IFERROR(AVERAGEIF('2021VTEQIPCostList'!A$2:A$1463,'Simplified Buckets All Ranked'!D84,'2021VTEQIPCostList'!F$2:F$1463),"")</f>
        <v>4047.8325</v>
      </c>
      <c r="W84" s="38"/>
      <c r="X84" s="38"/>
      <c r="Y84" s="38"/>
      <c r="Z84" s="38"/>
      <c r="AA84" s="38"/>
      <c r="AB84" s="131">
        <f t="shared" si="9"/>
        <v>0</v>
      </c>
      <c r="AC84" s="38"/>
      <c r="AD84" s="129">
        <f t="shared" si="10"/>
        <v>0</v>
      </c>
      <c r="AE84" s="38"/>
      <c r="AF84" s="61"/>
      <c r="AG84" s="38" t="str">
        <f>IFERROR(VLOOKUP($D84,'NRCS Physical Effects'!$D$3:$BF$173,AG$3,FALSE),"")</f>
        <v/>
      </c>
      <c r="AH84" s="38" t="str">
        <f>IFERROR(VLOOKUP($D84,'NRCS Physical Effects'!$D$3:$BF$173,AH$3,FALSE),"")</f>
        <v/>
      </c>
      <c r="AJ84" s="38" t="str">
        <f>IFERROR(VLOOKUP($D84,'NRCS Physical Effects'!$D$3:$BF$173,AJ$3,FALSE),"")</f>
        <v/>
      </c>
      <c r="AK84" s="38" t="str">
        <f>IFERROR(VLOOKUP($D84,'NRCS Physical Effects'!$D$3:$BF$173,AK$3,FALSE),"")</f>
        <v/>
      </c>
      <c r="AL84" s="38" t="str">
        <f>IFERROR(VLOOKUP($D84,'NRCS Physical Effects'!$D$3:$BF$173,AL$3,FALSE),"")</f>
        <v/>
      </c>
      <c r="AM84" s="38" t="str">
        <f>IFERROR(VLOOKUP($D84,'NRCS Physical Effects'!$D$3:$BF$173,AM$3,FALSE),"")</f>
        <v/>
      </c>
      <c r="AN84" s="38" t="str">
        <f>IFERROR(VLOOKUP($D84,'NRCS Physical Effects'!$D$3:$BF$173,AN$3,FALSE),"")</f>
        <v/>
      </c>
      <c r="AO84" s="87" t="str">
        <f>IFERROR(VLOOKUP($D84,'NRCS Physical Effects'!$D$3:$BF$173,AO$3,FALSE),"")</f>
        <v/>
      </c>
      <c r="AP84" s="38" t="str">
        <f>IFERROR(VLOOKUP($D84,'NRCS Physical Effects'!$D$3:$BF$173,AP$3,FALSE),"")</f>
        <v/>
      </c>
      <c r="AQ84" s="38" t="str">
        <f>IFERROR(VLOOKUP($D84,'NRCS Physical Effects'!$D$3:$BF$173,AQ$3,FALSE),"")</f>
        <v/>
      </c>
      <c r="AR84" s="38" t="str">
        <f>IFERROR(VLOOKUP($D84,'NRCS Physical Effects'!$D$3:$BF$173,AR$3,FALSE),"")</f>
        <v/>
      </c>
      <c r="AS84" s="38" t="str">
        <f>IFERROR(VLOOKUP($D84,'NRCS Physical Effects'!$D$3:$BF$173,AS$3,FALSE),"")</f>
        <v/>
      </c>
      <c r="AT84" s="38" t="str">
        <f>IFERROR(VLOOKUP($D84,'NRCS Physical Effects'!$D$3:$BF$173,AT$3,FALSE),"")</f>
        <v/>
      </c>
      <c r="AU84" s="38" t="str">
        <f>IFERROR(VLOOKUP($D84,'NRCS Physical Effects'!$D$3:$BF$173,AU$3,FALSE),"")</f>
        <v/>
      </c>
    </row>
    <row r="85" spans="1:47" ht="14.5" customHeight="1" x14ac:dyDescent="0.2">
      <c r="A85" s="103"/>
      <c r="B85" s="103"/>
      <c r="E85" s="146" t="str">
        <f>IFERROR(VLOOKUP(D85,'NRCS Practice Descriptions'!$B$2:$C$174,2,FALSE),"")</f>
        <v/>
      </c>
      <c r="H85" s="38"/>
      <c r="I85" s="38"/>
      <c r="J85" s="38"/>
      <c r="K85" s="38"/>
      <c r="L85" s="38"/>
      <c r="M85" s="38"/>
      <c r="N85" s="38"/>
      <c r="O85" s="132">
        <f t="shared" si="8"/>
        <v>0</v>
      </c>
      <c r="P85" s="38"/>
      <c r="Q85" s="38"/>
      <c r="R85" s="38"/>
      <c r="S85" s="38"/>
      <c r="T85" s="238">
        <f>SUMIF('Practices-Implemented'!D$6:D$75,'Simplified Buckets All Ranked'!D85,'Practices-Implemented'!L$6:L$75)</f>
        <v>0</v>
      </c>
      <c r="U85" s="38"/>
      <c r="V85" s="238" t="str">
        <f>IFERROR(AVERAGEIF('2021VTEQIPCostList'!A$2:A$1463,'Simplified Buckets All Ranked'!D85,'2021VTEQIPCostList'!F$2:F$1463),"")</f>
        <v/>
      </c>
      <c r="W85" s="38"/>
      <c r="X85" s="38"/>
      <c r="Y85" s="38"/>
      <c r="Z85" s="38"/>
      <c r="AA85" s="38"/>
      <c r="AB85" s="131">
        <f t="shared" si="9"/>
        <v>0</v>
      </c>
      <c r="AC85" s="38"/>
      <c r="AD85" s="129">
        <f t="shared" si="10"/>
        <v>0</v>
      </c>
      <c r="AE85" s="38"/>
      <c r="AF85" s="61"/>
      <c r="AG85" s="38" t="str">
        <f>IFERROR(VLOOKUP($D85,'NRCS Physical Effects'!$D$3:$BF$173,AG$3,FALSE),"")</f>
        <v/>
      </c>
      <c r="AH85" s="38" t="str">
        <f>IFERROR(VLOOKUP($D85,'NRCS Physical Effects'!$D$3:$BF$173,AH$3,FALSE),"")</f>
        <v/>
      </c>
      <c r="AJ85" s="38" t="str">
        <f>IFERROR(VLOOKUP($D85,'NRCS Physical Effects'!$D$3:$BF$173,AJ$3,FALSE),"")</f>
        <v/>
      </c>
      <c r="AK85" s="38" t="str">
        <f>IFERROR(VLOOKUP($D85,'NRCS Physical Effects'!$D$3:$BF$173,AK$3,FALSE),"")</f>
        <v/>
      </c>
      <c r="AL85" s="38" t="str">
        <f>IFERROR(VLOOKUP($D85,'NRCS Physical Effects'!$D$3:$BF$173,AL$3,FALSE),"")</f>
        <v/>
      </c>
      <c r="AM85" s="38" t="str">
        <f>IFERROR(VLOOKUP($D85,'NRCS Physical Effects'!$D$3:$BF$173,AM$3,FALSE),"")</f>
        <v/>
      </c>
      <c r="AN85" s="38" t="str">
        <f>IFERROR(VLOOKUP($D85,'NRCS Physical Effects'!$D$3:$BF$173,AN$3,FALSE),"")</f>
        <v/>
      </c>
      <c r="AO85" s="87" t="str">
        <f>IFERROR(VLOOKUP($D85,'NRCS Physical Effects'!$D$3:$BF$173,AO$3,FALSE),"")</f>
        <v/>
      </c>
      <c r="AP85" s="38" t="str">
        <f>IFERROR(VLOOKUP($D85,'NRCS Physical Effects'!$D$3:$BF$173,AP$3,FALSE),"")</f>
        <v/>
      </c>
      <c r="AQ85" s="38" t="str">
        <f>IFERROR(VLOOKUP($D85,'NRCS Physical Effects'!$D$3:$BF$173,AQ$3,FALSE),"")</f>
        <v/>
      </c>
      <c r="AR85" s="38" t="str">
        <f>IFERROR(VLOOKUP($D85,'NRCS Physical Effects'!$D$3:$BF$173,AR$3,FALSE),"")</f>
        <v/>
      </c>
      <c r="AS85" s="38" t="str">
        <f>IFERROR(VLOOKUP($D85,'NRCS Physical Effects'!$D$3:$BF$173,AS$3,FALSE),"")</f>
        <v/>
      </c>
      <c r="AT85" s="38" t="str">
        <f>IFERROR(VLOOKUP($D85,'NRCS Physical Effects'!$D$3:$BF$173,AT$3,FALSE),"")</f>
        <v/>
      </c>
      <c r="AU85" s="38" t="str">
        <f>IFERROR(VLOOKUP($D85,'NRCS Physical Effects'!$D$3:$BF$173,AU$3,FALSE),"")</f>
        <v/>
      </c>
    </row>
    <row r="86" spans="1:47" x14ac:dyDescent="0.2">
      <c r="A86" s="271" t="s">
        <v>156</v>
      </c>
      <c r="B86" s="282" t="s">
        <v>7</v>
      </c>
      <c r="C86" s="52" t="s">
        <v>180</v>
      </c>
      <c r="E86" s="146" t="str">
        <f>IFERROR(VLOOKUP(D86,'NRCS Practice Descriptions'!$B$2:$C$174,2,FALSE),"")</f>
        <v/>
      </c>
      <c r="H86" s="38"/>
      <c r="I86" s="38"/>
      <c r="J86" s="38"/>
      <c r="K86" s="38"/>
      <c r="L86" s="38"/>
      <c r="M86" s="38"/>
      <c r="N86" s="38"/>
      <c r="O86" s="132">
        <f t="shared" si="8"/>
        <v>0</v>
      </c>
      <c r="P86" s="38"/>
      <c r="Q86" s="38"/>
      <c r="R86" s="38"/>
      <c r="S86" s="38"/>
      <c r="T86" s="238">
        <f>SUMIF('Practices-Implemented'!D$6:D$75,'Simplified Buckets All Ranked'!D86,'Practices-Implemented'!L$6:L$75)</f>
        <v>0</v>
      </c>
      <c r="U86" s="38"/>
      <c r="V86" s="238" t="str">
        <f>IFERROR(AVERAGEIF('2021VTEQIPCostList'!A$2:A$1463,'Simplified Buckets All Ranked'!D86,'2021VTEQIPCostList'!F$2:F$1463),"")</f>
        <v/>
      </c>
      <c r="W86" s="38"/>
      <c r="X86" s="38"/>
      <c r="Y86" s="38"/>
      <c r="Z86" s="38"/>
      <c r="AA86" s="38"/>
      <c r="AB86" s="131">
        <f t="shared" si="9"/>
        <v>0</v>
      </c>
      <c r="AC86" s="38"/>
      <c r="AD86" s="129">
        <f t="shared" si="10"/>
        <v>0</v>
      </c>
      <c r="AE86" s="38"/>
      <c r="AF86" s="61"/>
      <c r="AG86" s="38" t="str">
        <f>IFERROR(VLOOKUP($D86,'NRCS Physical Effects'!$D$3:$BF$173,AG$3,FALSE),"")</f>
        <v/>
      </c>
      <c r="AH86" s="38" t="str">
        <f>IFERROR(VLOOKUP($D86,'NRCS Physical Effects'!$D$3:$BF$173,AH$3,FALSE),"")</f>
        <v/>
      </c>
      <c r="AJ86" s="38" t="str">
        <f>IFERROR(VLOOKUP($D86,'NRCS Physical Effects'!$D$3:$BF$173,AJ$3,FALSE),"")</f>
        <v/>
      </c>
      <c r="AK86" s="38" t="str">
        <f>IFERROR(VLOOKUP($D86,'NRCS Physical Effects'!$D$3:$BF$173,AK$3,FALSE),"")</f>
        <v/>
      </c>
      <c r="AL86" s="38" t="str">
        <f>IFERROR(VLOOKUP($D86,'NRCS Physical Effects'!$D$3:$BF$173,AL$3,FALSE),"")</f>
        <v/>
      </c>
      <c r="AM86" s="38" t="str">
        <f>IFERROR(VLOOKUP($D86,'NRCS Physical Effects'!$D$3:$BF$173,AM$3,FALSE),"")</f>
        <v/>
      </c>
      <c r="AN86" s="38" t="str">
        <f>IFERROR(VLOOKUP($D86,'NRCS Physical Effects'!$D$3:$BF$173,AN$3,FALSE),"")</f>
        <v/>
      </c>
      <c r="AO86" s="87" t="str">
        <f>IFERROR(VLOOKUP($D86,'NRCS Physical Effects'!$D$3:$BF$173,AO$3,FALSE),"")</f>
        <v/>
      </c>
      <c r="AP86" s="38" t="str">
        <f>IFERROR(VLOOKUP($D86,'NRCS Physical Effects'!$D$3:$BF$173,AP$3,FALSE),"")</f>
        <v/>
      </c>
      <c r="AQ86" s="38" t="str">
        <f>IFERROR(VLOOKUP($D86,'NRCS Physical Effects'!$D$3:$BF$173,AQ$3,FALSE),"")</f>
        <v/>
      </c>
      <c r="AR86" s="38" t="str">
        <f>IFERROR(VLOOKUP($D86,'NRCS Physical Effects'!$D$3:$BF$173,AR$3,FALSE),"")</f>
        <v/>
      </c>
      <c r="AS86" s="38" t="str">
        <f>IFERROR(VLOOKUP($D86,'NRCS Physical Effects'!$D$3:$BF$173,AS$3,FALSE),"")</f>
        <v/>
      </c>
      <c r="AT86" s="38" t="str">
        <f>IFERROR(VLOOKUP($D86,'NRCS Physical Effects'!$D$3:$BF$173,AT$3,FALSE),"")</f>
        <v/>
      </c>
      <c r="AU86" s="38" t="str">
        <f>IFERROR(VLOOKUP($D86,'NRCS Physical Effects'!$D$3:$BF$173,AU$3,FALSE),"")</f>
        <v/>
      </c>
    </row>
    <row r="87" spans="1:47" x14ac:dyDescent="0.2">
      <c r="A87" s="271" t="s">
        <v>156</v>
      </c>
      <c r="B87" s="282" t="s">
        <v>7</v>
      </c>
      <c r="C87" s="121" t="s">
        <v>181</v>
      </c>
      <c r="D87" s="51"/>
      <c r="E87" s="146" t="str">
        <f>IFERROR(VLOOKUP(D87,'NRCS Practice Descriptions'!$B$2:$C$174,2,FALSE),"")</f>
        <v/>
      </c>
      <c r="H87" s="38"/>
      <c r="I87" s="38"/>
      <c r="J87" s="38"/>
      <c r="K87" s="38"/>
      <c r="L87" s="38"/>
      <c r="M87" s="38"/>
      <c r="N87" s="38"/>
      <c r="O87" s="132">
        <f t="shared" si="8"/>
        <v>0</v>
      </c>
      <c r="P87" s="38"/>
      <c r="Q87" s="38"/>
      <c r="R87" s="38"/>
      <c r="S87" s="38"/>
      <c r="T87" s="238">
        <f>SUMIF('Practices-Implemented'!D$6:D$75,'Simplified Buckets All Ranked'!D87,'Practices-Implemented'!L$6:L$75)</f>
        <v>0</v>
      </c>
      <c r="U87" s="38"/>
      <c r="V87" s="238" t="str">
        <f>IFERROR(AVERAGEIF('2021VTEQIPCostList'!A$2:A$1463,'Simplified Buckets All Ranked'!D87,'2021VTEQIPCostList'!F$2:F$1463),"")</f>
        <v/>
      </c>
      <c r="W87" s="38"/>
      <c r="X87" s="38"/>
      <c r="Y87" s="38"/>
      <c r="Z87" s="38"/>
      <c r="AA87" s="38"/>
      <c r="AB87" s="131">
        <f t="shared" si="9"/>
        <v>0</v>
      </c>
      <c r="AC87" s="38"/>
      <c r="AD87" s="129">
        <f t="shared" si="10"/>
        <v>0</v>
      </c>
      <c r="AE87" s="38"/>
      <c r="AF87" s="61"/>
      <c r="AG87" s="38" t="str">
        <f>IFERROR(VLOOKUP($D87,'NRCS Physical Effects'!$D$3:$BF$173,AG$3,FALSE),"")</f>
        <v/>
      </c>
      <c r="AH87" s="38" t="str">
        <f>IFERROR(VLOOKUP($D87,'NRCS Physical Effects'!$D$3:$BF$173,AH$3,FALSE),"")</f>
        <v/>
      </c>
      <c r="AJ87" s="38" t="str">
        <f>IFERROR(VLOOKUP($D87,'NRCS Physical Effects'!$D$3:$BF$173,AJ$3,FALSE),"")</f>
        <v/>
      </c>
      <c r="AK87" s="38" t="str">
        <f>IFERROR(VLOOKUP($D87,'NRCS Physical Effects'!$D$3:$BF$173,AK$3,FALSE),"")</f>
        <v/>
      </c>
      <c r="AL87" s="38" t="str">
        <f>IFERROR(VLOOKUP($D87,'NRCS Physical Effects'!$D$3:$BF$173,AL$3,FALSE),"")</f>
        <v/>
      </c>
      <c r="AM87" s="38" t="str">
        <f>IFERROR(VLOOKUP($D87,'NRCS Physical Effects'!$D$3:$BF$173,AM$3,FALSE),"")</f>
        <v/>
      </c>
      <c r="AN87" s="38" t="str">
        <f>IFERROR(VLOOKUP($D87,'NRCS Physical Effects'!$D$3:$BF$173,AN$3,FALSE),"")</f>
        <v/>
      </c>
      <c r="AO87" s="87" t="str">
        <f>IFERROR(VLOOKUP($D87,'NRCS Physical Effects'!$D$3:$BF$173,AO$3,FALSE),"")</f>
        <v/>
      </c>
      <c r="AP87" s="38" t="str">
        <f>IFERROR(VLOOKUP($D87,'NRCS Physical Effects'!$D$3:$BF$173,AP$3,FALSE),"")</f>
        <v/>
      </c>
      <c r="AQ87" s="38" t="str">
        <f>IFERROR(VLOOKUP($D87,'NRCS Physical Effects'!$D$3:$BF$173,AQ$3,FALSE),"")</f>
        <v/>
      </c>
      <c r="AR87" s="38" t="str">
        <f>IFERROR(VLOOKUP($D87,'NRCS Physical Effects'!$D$3:$BF$173,AR$3,FALSE),"")</f>
        <v/>
      </c>
      <c r="AS87" s="38" t="str">
        <f>IFERROR(VLOOKUP($D87,'NRCS Physical Effects'!$D$3:$BF$173,AS$3,FALSE),"")</f>
        <v/>
      </c>
      <c r="AT87" s="38" t="str">
        <f>IFERROR(VLOOKUP($D87,'NRCS Physical Effects'!$D$3:$BF$173,AT$3,FALSE),"")</f>
        <v/>
      </c>
      <c r="AU87" s="38" t="str">
        <f>IFERROR(VLOOKUP($D87,'NRCS Physical Effects'!$D$3:$BF$173,AU$3,FALSE),"")</f>
        <v/>
      </c>
    </row>
    <row r="88" spans="1:47" x14ac:dyDescent="0.2">
      <c r="A88" s="271" t="s">
        <v>156</v>
      </c>
      <c r="B88" s="282" t="s">
        <v>7</v>
      </c>
      <c r="C88" s="52" t="s">
        <v>182</v>
      </c>
      <c r="E88" s="146" t="str">
        <f>IFERROR(VLOOKUP(D88,'NRCS Practice Descriptions'!$B$2:$C$174,2,FALSE),"")</f>
        <v/>
      </c>
      <c r="H88" s="38"/>
      <c r="I88" s="38"/>
      <c r="J88" s="38"/>
      <c r="K88" s="38"/>
      <c r="L88" s="38"/>
      <c r="M88" s="38"/>
      <c r="N88" s="38"/>
      <c r="O88" s="132">
        <f t="shared" si="8"/>
        <v>0</v>
      </c>
      <c r="P88" s="38"/>
      <c r="Q88" s="38"/>
      <c r="R88" s="38"/>
      <c r="S88" s="38"/>
      <c r="T88" s="238">
        <f>SUMIF('Practices-Implemented'!D$6:D$75,'Simplified Buckets All Ranked'!D88,'Practices-Implemented'!L$6:L$75)</f>
        <v>0</v>
      </c>
      <c r="U88" s="38"/>
      <c r="V88" s="238" t="str">
        <f>IFERROR(AVERAGEIF('2021VTEQIPCostList'!A$2:A$1463,'Simplified Buckets All Ranked'!D88,'2021VTEQIPCostList'!F$2:F$1463),"")</f>
        <v/>
      </c>
      <c r="W88" s="38"/>
      <c r="X88" s="38"/>
      <c r="Y88" s="38"/>
      <c r="Z88" s="38"/>
      <c r="AA88" s="38"/>
      <c r="AB88" s="131">
        <f t="shared" si="9"/>
        <v>0</v>
      </c>
      <c r="AC88" s="38"/>
      <c r="AD88" s="129">
        <f t="shared" si="10"/>
        <v>0</v>
      </c>
      <c r="AE88" s="38"/>
      <c r="AF88" s="61"/>
      <c r="AG88" s="38" t="str">
        <f>IFERROR(VLOOKUP($D88,'NRCS Physical Effects'!$D$3:$BF$173,AG$3,FALSE),"")</f>
        <v/>
      </c>
      <c r="AH88" s="38" t="str">
        <f>IFERROR(VLOOKUP($D88,'NRCS Physical Effects'!$D$3:$BF$173,AH$3,FALSE),"")</f>
        <v/>
      </c>
      <c r="AJ88" s="38" t="str">
        <f>IFERROR(VLOOKUP($D88,'NRCS Physical Effects'!$D$3:$BF$173,AJ$3,FALSE),"")</f>
        <v/>
      </c>
      <c r="AK88" s="38" t="str">
        <f>IFERROR(VLOOKUP($D88,'NRCS Physical Effects'!$D$3:$BF$173,AK$3,FALSE),"")</f>
        <v/>
      </c>
      <c r="AL88" s="38" t="str">
        <f>IFERROR(VLOOKUP($D88,'NRCS Physical Effects'!$D$3:$BF$173,AL$3,FALSE),"")</f>
        <v/>
      </c>
      <c r="AM88" s="38" t="str">
        <f>IFERROR(VLOOKUP($D88,'NRCS Physical Effects'!$D$3:$BF$173,AM$3,FALSE),"")</f>
        <v/>
      </c>
      <c r="AN88" s="38" t="str">
        <f>IFERROR(VLOOKUP($D88,'NRCS Physical Effects'!$D$3:$BF$173,AN$3,FALSE),"")</f>
        <v/>
      </c>
      <c r="AO88" s="87" t="str">
        <f>IFERROR(VLOOKUP($D88,'NRCS Physical Effects'!$D$3:$BF$173,AO$3,FALSE),"")</f>
        <v/>
      </c>
      <c r="AP88" s="38" t="str">
        <f>IFERROR(VLOOKUP($D88,'NRCS Physical Effects'!$D$3:$BF$173,AP$3,FALSE),"")</f>
        <v/>
      </c>
      <c r="AQ88" s="38" t="str">
        <f>IFERROR(VLOOKUP($D88,'NRCS Physical Effects'!$D$3:$BF$173,AQ$3,FALSE),"")</f>
        <v/>
      </c>
      <c r="AR88" s="38" t="str">
        <f>IFERROR(VLOOKUP($D88,'NRCS Physical Effects'!$D$3:$BF$173,AR$3,FALSE),"")</f>
        <v/>
      </c>
      <c r="AS88" s="38" t="str">
        <f>IFERROR(VLOOKUP($D88,'NRCS Physical Effects'!$D$3:$BF$173,AS$3,FALSE),"")</f>
        <v/>
      </c>
      <c r="AT88" s="38" t="str">
        <f>IFERROR(VLOOKUP($D88,'NRCS Physical Effects'!$D$3:$BF$173,AT$3,FALSE),"")</f>
        <v/>
      </c>
      <c r="AU88" s="38" t="str">
        <f>IFERROR(VLOOKUP($D88,'NRCS Physical Effects'!$D$3:$BF$173,AU$3,FALSE),"")</f>
        <v/>
      </c>
    </row>
    <row r="89" spans="1:47" x14ac:dyDescent="0.2">
      <c r="A89" s="103"/>
      <c r="B89" s="103"/>
      <c r="E89" s="146" t="str">
        <f>IFERROR(VLOOKUP(D89,'NRCS Practice Descriptions'!$B$2:$C$174,2,FALSE),"")</f>
        <v/>
      </c>
      <c r="H89" s="38"/>
      <c r="I89" s="38"/>
      <c r="J89" s="38"/>
      <c r="K89" s="38"/>
      <c r="L89" s="38"/>
      <c r="M89" s="38"/>
      <c r="N89" s="38"/>
      <c r="O89" s="132">
        <f t="shared" si="8"/>
        <v>0</v>
      </c>
      <c r="P89" s="38"/>
      <c r="Q89" s="38"/>
      <c r="R89" s="38"/>
      <c r="S89" s="38"/>
      <c r="T89" s="238">
        <f>SUMIF('Practices-Implemented'!D$6:D$75,'Simplified Buckets All Ranked'!D89,'Practices-Implemented'!L$6:L$75)</f>
        <v>0</v>
      </c>
      <c r="U89" s="38"/>
      <c r="V89" s="238" t="str">
        <f>IFERROR(AVERAGEIF('2021VTEQIPCostList'!A$2:A$1463,'Simplified Buckets All Ranked'!D89,'2021VTEQIPCostList'!F$2:F$1463),"")</f>
        <v/>
      </c>
      <c r="W89" s="38"/>
      <c r="X89" s="38"/>
      <c r="Y89" s="38"/>
      <c r="Z89" s="38"/>
      <c r="AA89" s="38"/>
      <c r="AB89" s="131">
        <f t="shared" si="9"/>
        <v>0</v>
      </c>
      <c r="AC89" s="38"/>
      <c r="AD89" s="129">
        <f t="shared" si="10"/>
        <v>0</v>
      </c>
      <c r="AE89" s="38"/>
      <c r="AF89" s="61"/>
      <c r="AG89" s="38" t="str">
        <f>IFERROR(VLOOKUP($D89,'NRCS Physical Effects'!$D$3:$BF$173,AG$3,FALSE),"")</f>
        <v/>
      </c>
      <c r="AH89" s="38" t="str">
        <f>IFERROR(VLOOKUP($D89,'NRCS Physical Effects'!$D$3:$BF$173,AH$3,FALSE),"")</f>
        <v/>
      </c>
      <c r="AJ89" s="38" t="str">
        <f>IFERROR(VLOOKUP($D89,'NRCS Physical Effects'!$D$3:$BF$173,AJ$3,FALSE),"")</f>
        <v/>
      </c>
      <c r="AK89" s="38" t="str">
        <f>IFERROR(VLOOKUP($D89,'NRCS Physical Effects'!$D$3:$BF$173,AK$3,FALSE),"")</f>
        <v/>
      </c>
      <c r="AL89" s="38" t="str">
        <f>IFERROR(VLOOKUP($D89,'NRCS Physical Effects'!$D$3:$BF$173,AL$3,FALSE),"")</f>
        <v/>
      </c>
      <c r="AM89" s="38" t="str">
        <f>IFERROR(VLOOKUP($D89,'NRCS Physical Effects'!$D$3:$BF$173,AM$3,FALSE),"")</f>
        <v/>
      </c>
      <c r="AN89" s="38" t="str">
        <f>IFERROR(VLOOKUP($D89,'NRCS Physical Effects'!$D$3:$BF$173,AN$3,FALSE),"")</f>
        <v/>
      </c>
      <c r="AO89" s="87" t="str">
        <f>IFERROR(VLOOKUP($D89,'NRCS Physical Effects'!$D$3:$BF$173,AO$3,FALSE),"")</f>
        <v/>
      </c>
      <c r="AP89" s="38" t="str">
        <f>IFERROR(VLOOKUP($D89,'NRCS Physical Effects'!$D$3:$BF$173,AP$3,FALSE),"")</f>
        <v/>
      </c>
      <c r="AQ89" s="38" t="str">
        <f>IFERROR(VLOOKUP($D89,'NRCS Physical Effects'!$D$3:$BF$173,AQ$3,FALSE),"")</f>
        <v/>
      </c>
      <c r="AR89" s="38" t="str">
        <f>IFERROR(VLOOKUP($D89,'NRCS Physical Effects'!$D$3:$BF$173,AR$3,FALSE),"")</f>
        <v/>
      </c>
      <c r="AS89" s="38" t="str">
        <f>IFERROR(VLOOKUP($D89,'NRCS Physical Effects'!$D$3:$BF$173,AS$3,FALSE),"")</f>
        <v/>
      </c>
      <c r="AT89" s="38" t="str">
        <f>IFERROR(VLOOKUP($D89,'NRCS Physical Effects'!$D$3:$BF$173,AT$3,FALSE),"")</f>
        <v/>
      </c>
      <c r="AU89" s="38" t="str">
        <f>IFERROR(VLOOKUP($D89,'NRCS Physical Effects'!$D$3:$BF$173,AU$3,FALSE),"")</f>
        <v/>
      </c>
    </row>
    <row r="90" spans="1:47" x14ac:dyDescent="0.2">
      <c r="A90" s="281" t="s">
        <v>509</v>
      </c>
      <c r="B90" s="273" t="s">
        <v>511</v>
      </c>
      <c r="C90" s="52" t="s">
        <v>81</v>
      </c>
      <c r="D90" s="38" t="s">
        <v>259</v>
      </c>
      <c r="E90" s="146" t="str">
        <f>IFERROR(VLOOKUP(D90,'NRCS Practice Descriptions'!$B$2:$C$174,2,FALSE),"")</f>
        <v/>
      </c>
      <c r="F90" s="42" t="s">
        <v>29</v>
      </c>
      <c r="H90" s="38"/>
      <c r="I90" s="38"/>
      <c r="J90" s="38"/>
      <c r="K90" s="38"/>
      <c r="L90" s="38"/>
      <c r="M90" s="38"/>
      <c r="N90" s="38"/>
      <c r="O90" s="132">
        <f t="shared" si="8"/>
        <v>0</v>
      </c>
      <c r="P90" s="38"/>
      <c r="Q90" s="38"/>
      <c r="R90" s="38"/>
      <c r="S90" s="38"/>
      <c r="T90" s="238">
        <f>SUMIF('Practices-Implemented'!D$6:D$75,'Simplified Buckets All Ranked'!D90,'Practices-Implemented'!L$6:L$75)</f>
        <v>0</v>
      </c>
      <c r="U90" s="38"/>
      <c r="V90" s="238" t="str">
        <f>IFERROR(AVERAGEIF('2021VTEQIPCostList'!A$2:A$1463,'Simplified Buckets All Ranked'!D90,'2021VTEQIPCostList'!F$2:F$1463),"")</f>
        <v/>
      </c>
      <c r="W90" s="38"/>
      <c r="X90" s="38"/>
      <c r="Y90" s="38"/>
      <c r="Z90" s="38"/>
      <c r="AA90" s="38"/>
      <c r="AB90" s="131">
        <f t="shared" si="9"/>
        <v>0</v>
      </c>
      <c r="AC90" s="38"/>
      <c r="AD90" s="129">
        <f t="shared" si="10"/>
        <v>0</v>
      </c>
      <c r="AE90" s="38"/>
      <c r="AF90" s="61"/>
      <c r="AG90" s="38" t="str">
        <f>IFERROR(VLOOKUP($D90,'NRCS Physical Effects'!$D$3:$BF$173,AG$3,FALSE),"")</f>
        <v/>
      </c>
      <c r="AH90" s="38" t="str">
        <f>IFERROR(VLOOKUP($D90,'NRCS Physical Effects'!$D$3:$BF$173,AH$3,FALSE),"")</f>
        <v/>
      </c>
      <c r="AJ90" s="38" t="str">
        <f>IFERROR(VLOOKUP($D90,'NRCS Physical Effects'!$D$3:$BF$173,AJ$3,FALSE),"")</f>
        <v/>
      </c>
      <c r="AK90" s="38" t="str">
        <f>IFERROR(VLOOKUP($D90,'NRCS Physical Effects'!$D$3:$BF$173,AK$3,FALSE),"")</f>
        <v/>
      </c>
      <c r="AL90" s="38" t="str">
        <f>IFERROR(VLOOKUP($D90,'NRCS Physical Effects'!$D$3:$BF$173,AL$3,FALSE),"")</f>
        <v/>
      </c>
      <c r="AM90" s="38" t="str">
        <f>IFERROR(VLOOKUP($D90,'NRCS Physical Effects'!$D$3:$BF$173,AM$3,FALSE),"")</f>
        <v/>
      </c>
      <c r="AN90" s="38" t="str">
        <f>IFERROR(VLOOKUP($D90,'NRCS Physical Effects'!$D$3:$BF$173,AN$3,FALSE),"")</f>
        <v/>
      </c>
      <c r="AO90" s="87" t="str">
        <f>IFERROR(VLOOKUP($D90,'NRCS Physical Effects'!$D$3:$BF$173,AO$3,FALSE),"")</f>
        <v/>
      </c>
      <c r="AP90" s="38" t="str">
        <f>IFERROR(VLOOKUP($D90,'NRCS Physical Effects'!$D$3:$BF$173,AP$3,FALSE),"")</f>
        <v/>
      </c>
      <c r="AQ90" s="38" t="str">
        <f>IFERROR(VLOOKUP($D90,'NRCS Physical Effects'!$D$3:$BF$173,AQ$3,FALSE),"")</f>
        <v/>
      </c>
      <c r="AR90" s="38" t="str">
        <f>IFERROR(VLOOKUP($D90,'NRCS Physical Effects'!$D$3:$BF$173,AR$3,FALSE),"")</f>
        <v/>
      </c>
      <c r="AS90" s="38" t="str">
        <f>IFERROR(VLOOKUP($D90,'NRCS Physical Effects'!$D$3:$BF$173,AS$3,FALSE),"")</f>
        <v/>
      </c>
      <c r="AT90" s="38" t="str">
        <f>IFERROR(VLOOKUP($D90,'NRCS Physical Effects'!$D$3:$BF$173,AT$3,FALSE),"")</f>
        <v/>
      </c>
      <c r="AU90" s="38" t="str">
        <f>IFERROR(VLOOKUP($D90,'NRCS Physical Effects'!$D$3:$BF$173,AU$3,FALSE),"")</f>
        <v/>
      </c>
    </row>
    <row r="91" spans="1:47" x14ac:dyDescent="0.2">
      <c r="A91" s="281" t="s">
        <v>509</v>
      </c>
      <c r="B91" s="275" t="s">
        <v>512</v>
      </c>
      <c r="C91" s="52" t="s">
        <v>191</v>
      </c>
      <c r="D91" s="38" t="s">
        <v>257</v>
      </c>
      <c r="E91" s="146" t="str">
        <f>IFERROR(VLOOKUP(D91,'NRCS Practice Descriptions'!$B$2:$C$174,2,FALSE),"")</f>
        <v/>
      </c>
      <c r="H91" s="38"/>
      <c r="I91" s="40"/>
      <c r="J91" s="40"/>
      <c r="O91" s="132">
        <f t="shared" si="8"/>
        <v>0</v>
      </c>
      <c r="T91" s="238">
        <f>SUMIF('Practices-Implemented'!D$6:D$75,'Simplified Buckets All Ranked'!D91,'Practices-Implemented'!L$6:L$75)</f>
        <v>228</v>
      </c>
      <c r="V91" s="238" t="str">
        <f>IFERROR(AVERAGEIF('2021VTEQIPCostList'!A$2:A$1463,'Simplified Buckets All Ranked'!D91,'2021VTEQIPCostList'!F$2:F$1463),"")</f>
        <v/>
      </c>
      <c r="Y91" s="38"/>
      <c r="Z91" s="38"/>
      <c r="AA91" s="38"/>
      <c r="AB91" s="131">
        <f t="shared" si="9"/>
        <v>0</v>
      </c>
      <c r="AC91" s="38"/>
      <c r="AD91" s="129">
        <f t="shared" si="10"/>
        <v>0</v>
      </c>
      <c r="AE91" s="38"/>
      <c r="AF91" s="61"/>
      <c r="AG91" s="38" t="str">
        <f>IFERROR(VLOOKUP($D91,'NRCS Physical Effects'!$D$3:$BF$173,AG$3,FALSE),"")</f>
        <v/>
      </c>
      <c r="AH91" s="38" t="str">
        <f>IFERROR(VLOOKUP($D91,'NRCS Physical Effects'!$D$3:$BF$173,AH$3,FALSE),"")</f>
        <v/>
      </c>
      <c r="AJ91" s="38" t="str">
        <f>IFERROR(VLOOKUP($D91,'NRCS Physical Effects'!$D$3:$BF$173,AJ$3,FALSE),"")</f>
        <v/>
      </c>
      <c r="AK91" s="38" t="str">
        <f>IFERROR(VLOOKUP($D91,'NRCS Physical Effects'!$D$3:$BF$173,AK$3,FALSE),"")</f>
        <v/>
      </c>
      <c r="AL91" s="38" t="str">
        <f>IFERROR(VLOOKUP($D91,'NRCS Physical Effects'!$D$3:$BF$173,AL$3,FALSE),"")</f>
        <v/>
      </c>
      <c r="AM91" s="38" t="str">
        <f>IFERROR(VLOOKUP($D91,'NRCS Physical Effects'!$D$3:$BF$173,AM$3,FALSE),"")</f>
        <v/>
      </c>
      <c r="AN91" s="38" t="str">
        <f>IFERROR(VLOOKUP($D91,'NRCS Physical Effects'!$D$3:$BF$173,AN$3,FALSE),"")</f>
        <v/>
      </c>
      <c r="AO91" s="87" t="str">
        <f>IFERROR(VLOOKUP($D91,'NRCS Physical Effects'!$D$3:$BF$173,AO$3,FALSE),"")</f>
        <v/>
      </c>
      <c r="AP91" s="38" t="str">
        <f>IFERROR(VLOOKUP($D91,'NRCS Physical Effects'!$D$3:$BF$173,AP$3,FALSE),"")</f>
        <v/>
      </c>
      <c r="AQ91" s="38" t="str">
        <f>IFERROR(VLOOKUP($D91,'NRCS Physical Effects'!$D$3:$BF$173,AQ$3,FALSE),"")</f>
        <v/>
      </c>
      <c r="AR91" s="38" t="str">
        <f>IFERROR(VLOOKUP($D91,'NRCS Physical Effects'!$D$3:$BF$173,AR$3,FALSE),"")</f>
        <v/>
      </c>
      <c r="AS91" s="38" t="str">
        <f>IFERROR(VLOOKUP($D91,'NRCS Physical Effects'!$D$3:$BF$173,AS$3,FALSE),"")</f>
        <v/>
      </c>
      <c r="AT91" s="38" t="str">
        <f>IFERROR(VLOOKUP($D91,'NRCS Physical Effects'!$D$3:$BF$173,AT$3,FALSE),"")</f>
        <v/>
      </c>
      <c r="AU91" s="38" t="str">
        <f>IFERROR(VLOOKUP($D91,'NRCS Physical Effects'!$D$3:$BF$173,AU$3,FALSE),"")</f>
        <v/>
      </c>
    </row>
    <row r="92" spans="1:47" x14ac:dyDescent="0.2">
      <c r="A92" s="281" t="s">
        <v>509</v>
      </c>
      <c r="B92" s="275" t="s">
        <v>512</v>
      </c>
      <c r="C92" s="52" t="s">
        <v>42</v>
      </c>
      <c r="D92" s="38" t="s">
        <v>260</v>
      </c>
      <c r="E92" s="146" t="str">
        <f>IFERROR(VLOOKUP(D92,'NRCS Practice Descriptions'!$B$2:$C$174,2,FALSE),"")</f>
        <v/>
      </c>
      <c r="H92" s="38"/>
      <c r="I92" s="38"/>
      <c r="J92" s="38"/>
      <c r="K92" s="38"/>
      <c r="L92" s="38"/>
      <c r="M92" s="38"/>
      <c r="N92" s="38"/>
      <c r="O92" s="132">
        <f t="shared" si="8"/>
        <v>0</v>
      </c>
      <c r="P92" s="38"/>
      <c r="Q92" s="38"/>
      <c r="R92" s="38"/>
      <c r="S92" s="38"/>
      <c r="T92" s="238">
        <f>SUMIF('Practices-Implemented'!D$6:D$75,'Simplified Buckets All Ranked'!D92,'Practices-Implemented'!L$6:L$75)</f>
        <v>2514</v>
      </c>
      <c r="U92" s="38"/>
      <c r="V92" s="238" t="str">
        <f>IFERROR(AVERAGEIF('2021VTEQIPCostList'!A$2:A$1463,'Simplified Buckets All Ranked'!D92,'2021VTEQIPCostList'!F$2:F$1463),"")</f>
        <v/>
      </c>
      <c r="W92" s="38"/>
      <c r="X92" s="38"/>
      <c r="Y92" s="38"/>
      <c r="Z92" s="38"/>
      <c r="AA92" s="38"/>
      <c r="AB92" s="131">
        <f t="shared" si="9"/>
        <v>0</v>
      </c>
      <c r="AC92" s="38"/>
      <c r="AD92" s="129">
        <f t="shared" si="10"/>
        <v>0</v>
      </c>
      <c r="AE92" s="38"/>
      <c r="AF92" s="61"/>
      <c r="AG92" s="38" t="str">
        <f>IFERROR(VLOOKUP($D92,'NRCS Physical Effects'!$D$3:$BF$173,AG$3,FALSE),"")</f>
        <v/>
      </c>
      <c r="AH92" s="38" t="str">
        <f>IFERROR(VLOOKUP($D92,'NRCS Physical Effects'!$D$3:$BF$173,AH$3,FALSE),"")</f>
        <v/>
      </c>
      <c r="AJ92" s="38" t="str">
        <f>IFERROR(VLOOKUP($D92,'NRCS Physical Effects'!$D$3:$BF$173,AJ$3,FALSE),"")</f>
        <v/>
      </c>
      <c r="AK92" s="38" t="str">
        <f>IFERROR(VLOOKUP($D92,'NRCS Physical Effects'!$D$3:$BF$173,AK$3,FALSE),"")</f>
        <v/>
      </c>
      <c r="AL92" s="38" t="str">
        <f>IFERROR(VLOOKUP($D92,'NRCS Physical Effects'!$D$3:$BF$173,AL$3,FALSE),"")</f>
        <v/>
      </c>
      <c r="AM92" s="38" t="str">
        <f>IFERROR(VLOOKUP($D92,'NRCS Physical Effects'!$D$3:$BF$173,AM$3,FALSE),"")</f>
        <v/>
      </c>
      <c r="AN92" s="38" t="str">
        <f>IFERROR(VLOOKUP($D92,'NRCS Physical Effects'!$D$3:$BF$173,AN$3,FALSE),"")</f>
        <v/>
      </c>
      <c r="AO92" s="87" t="str">
        <f>IFERROR(VLOOKUP($D92,'NRCS Physical Effects'!$D$3:$BF$173,AO$3,FALSE),"")</f>
        <v/>
      </c>
      <c r="AP92" s="38" t="str">
        <f>IFERROR(VLOOKUP($D92,'NRCS Physical Effects'!$D$3:$BF$173,AP$3,FALSE),"")</f>
        <v/>
      </c>
      <c r="AQ92" s="38" t="str">
        <f>IFERROR(VLOOKUP($D92,'NRCS Physical Effects'!$D$3:$BF$173,AQ$3,FALSE),"")</f>
        <v/>
      </c>
      <c r="AR92" s="38" t="str">
        <f>IFERROR(VLOOKUP($D92,'NRCS Physical Effects'!$D$3:$BF$173,AR$3,FALSE),"")</f>
        <v/>
      </c>
      <c r="AS92" s="38" t="str">
        <f>IFERROR(VLOOKUP($D92,'NRCS Physical Effects'!$D$3:$BF$173,AS$3,FALSE),"")</f>
        <v/>
      </c>
      <c r="AT92" s="38" t="str">
        <f>IFERROR(VLOOKUP($D92,'NRCS Physical Effects'!$D$3:$BF$173,AT$3,FALSE),"")</f>
        <v/>
      </c>
      <c r="AU92" s="38" t="str">
        <f>IFERROR(VLOOKUP($D92,'NRCS Physical Effects'!$D$3:$BF$173,AU$3,FALSE),"")</f>
        <v/>
      </c>
    </row>
    <row r="93" spans="1:47" x14ac:dyDescent="0.2">
      <c r="A93" s="281" t="s">
        <v>509</v>
      </c>
      <c r="B93" s="269" t="s">
        <v>61</v>
      </c>
      <c r="C93" s="122" t="s">
        <v>185</v>
      </c>
      <c r="E93" s="146" t="str">
        <f>IFERROR(VLOOKUP(D93,'NRCS Practice Descriptions'!$B$2:$C$174,2,FALSE),"")</f>
        <v/>
      </c>
      <c r="F93" s="42" t="s">
        <v>206</v>
      </c>
      <c r="H93" s="38"/>
      <c r="I93" s="38"/>
      <c r="J93" s="38"/>
      <c r="K93" s="38"/>
      <c r="L93" s="38"/>
      <c r="M93" s="38"/>
      <c r="N93" s="38"/>
      <c r="O93" s="132">
        <f t="shared" si="8"/>
        <v>0</v>
      </c>
      <c r="P93" s="38"/>
      <c r="Q93" s="38"/>
      <c r="R93" s="38"/>
      <c r="S93" s="38"/>
      <c r="T93" s="238">
        <f>SUMIF('Practices-Implemented'!D$6:D$75,'Simplified Buckets All Ranked'!D93,'Practices-Implemented'!L$6:L$75)</f>
        <v>0</v>
      </c>
      <c r="U93" s="38"/>
      <c r="V93" s="238" t="str">
        <f>IFERROR(AVERAGEIF('2021VTEQIPCostList'!A$2:A$1463,'Simplified Buckets All Ranked'!D93,'2021VTEQIPCostList'!F$2:F$1463),"")</f>
        <v/>
      </c>
      <c r="W93" s="38"/>
      <c r="X93" s="38"/>
      <c r="Y93" s="38"/>
      <c r="Z93" s="38"/>
      <c r="AA93" s="38"/>
      <c r="AB93" s="131">
        <f t="shared" si="9"/>
        <v>0</v>
      </c>
      <c r="AC93" s="38"/>
      <c r="AD93" s="129">
        <f t="shared" si="10"/>
        <v>0</v>
      </c>
      <c r="AE93" s="38"/>
      <c r="AF93" s="61"/>
      <c r="AG93" s="38" t="str">
        <f>IFERROR(VLOOKUP($D93,'NRCS Physical Effects'!$D$3:$BF$173,AG$3,FALSE),"")</f>
        <v/>
      </c>
      <c r="AH93" s="38" t="str">
        <f>IFERROR(VLOOKUP($D93,'NRCS Physical Effects'!$D$3:$BF$173,AH$3,FALSE),"")</f>
        <v/>
      </c>
      <c r="AJ93" s="38" t="str">
        <f>IFERROR(VLOOKUP($D93,'NRCS Physical Effects'!$D$3:$BF$173,AJ$3,FALSE),"")</f>
        <v/>
      </c>
      <c r="AK93" s="38" t="str">
        <f>IFERROR(VLOOKUP($D93,'NRCS Physical Effects'!$D$3:$BF$173,AK$3,FALSE),"")</f>
        <v/>
      </c>
      <c r="AL93" s="38" t="str">
        <f>IFERROR(VLOOKUP($D93,'NRCS Physical Effects'!$D$3:$BF$173,AL$3,FALSE),"")</f>
        <v/>
      </c>
      <c r="AM93" s="38" t="str">
        <f>IFERROR(VLOOKUP($D93,'NRCS Physical Effects'!$D$3:$BF$173,AM$3,FALSE),"")</f>
        <v/>
      </c>
      <c r="AN93" s="38" t="str">
        <f>IFERROR(VLOOKUP($D93,'NRCS Physical Effects'!$D$3:$BF$173,AN$3,FALSE),"")</f>
        <v/>
      </c>
      <c r="AO93" s="87" t="str">
        <f>IFERROR(VLOOKUP($D93,'NRCS Physical Effects'!$D$3:$BF$173,AO$3,FALSE),"")</f>
        <v/>
      </c>
      <c r="AP93" s="38" t="str">
        <f>IFERROR(VLOOKUP($D93,'NRCS Physical Effects'!$D$3:$BF$173,AP$3,FALSE),"")</f>
        <v/>
      </c>
      <c r="AQ93" s="38" t="str">
        <f>IFERROR(VLOOKUP($D93,'NRCS Physical Effects'!$D$3:$BF$173,AQ$3,FALSE),"")</f>
        <v/>
      </c>
      <c r="AR93" s="38" t="str">
        <f>IFERROR(VLOOKUP($D93,'NRCS Physical Effects'!$D$3:$BF$173,AR$3,FALSE),"")</f>
        <v/>
      </c>
      <c r="AS93" s="38" t="str">
        <f>IFERROR(VLOOKUP($D93,'NRCS Physical Effects'!$D$3:$BF$173,AS$3,FALSE),"")</f>
        <v/>
      </c>
      <c r="AT93" s="38" t="str">
        <f>IFERROR(VLOOKUP($D93,'NRCS Physical Effects'!$D$3:$BF$173,AT$3,FALSE),"")</f>
        <v/>
      </c>
      <c r="AU93" s="38" t="str">
        <f>IFERROR(VLOOKUP($D93,'NRCS Physical Effects'!$D$3:$BF$173,AU$3,FALSE),"")</f>
        <v/>
      </c>
    </row>
    <row r="94" spans="1:47" x14ac:dyDescent="0.2">
      <c r="A94" s="281" t="s">
        <v>509</v>
      </c>
      <c r="B94" s="269" t="s">
        <v>61</v>
      </c>
      <c r="C94" s="122" t="s">
        <v>186</v>
      </c>
      <c r="E94" s="146" t="str">
        <f>IFERROR(VLOOKUP(D94,'NRCS Practice Descriptions'!$B$2:$C$174,2,FALSE),"")</f>
        <v/>
      </c>
      <c r="H94" s="38"/>
      <c r="I94" s="38"/>
      <c r="J94" s="38"/>
      <c r="K94" s="38"/>
      <c r="L94" s="38"/>
      <c r="M94" s="38"/>
      <c r="N94" s="38"/>
      <c r="O94" s="132">
        <f t="shared" si="8"/>
        <v>0</v>
      </c>
      <c r="P94" s="38"/>
      <c r="Q94" s="38"/>
      <c r="R94" s="38"/>
      <c r="S94" s="38"/>
      <c r="T94" s="238">
        <f>SUMIF('Practices-Implemented'!D$6:D$75,'Simplified Buckets All Ranked'!D94,'Practices-Implemented'!L$6:L$75)</f>
        <v>0</v>
      </c>
      <c r="U94" s="38"/>
      <c r="V94" s="238" t="str">
        <f>IFERROR(AVERAGEIF('2021VTEQIPCostList'!A$2:A$1463,'Simplified Buckets All Ranked'!D94,'2021VTEQIPCostList'!F$2:F$1463),"")</f>
        <v/>
      </c>
      <c r="W94" s="38"/>
      <c r="X94" s="38"/>
      <c r="Y94" s="38"/>
      <c r="Z94" s="38"/>
      <c r="AA94" s="38"/>
      <c r="AB94" s="131">
        <f t="shared" si="9"/>
        <v>0</v>
      </c>
      <c r="AC94" s="38"/>
      <c r="AD94" s="129">
        <f t="shared" si="10"/>
        <v>0</v>
      </c>
      <c r="AE94" s="38"/>
      <c r="AF94" s="61"/>
      <c r="AG94" s="38" t="str">
        <f>IFERROR(VLOOKUP($D94,'NRCS Physical Effects'!$D$3:$BF$173,AG$3,FALSE),"")</f>
        <v/>
      </c>
      <c r="AH94" s="38" t="str">
        <f>IFERROR(VLOOKUP($D94,'NRCS Physical Effects'!$D$3:$BF$173,AH$3,FALSE),"")</f>
        <v/>
      </c>
      <c r="AJ94" s="38" t="str">
        <f>IFERROR(VLOOKUP($D94,'NRCS Physical Effects'!$D$3:$BF$173,AJ$3,FALSE),"")</f>
        <v/>
      </c>
      <c r="AK94" s="38" t="str">
        <f>IFERROR(VLOOKUP($D94,'NRCS Physical Effects'!$D$3:$BF$173,AK$3,FALSE),"")</f>
        <v/>
      </c>
      <c r="AL94" s="38" t="str">
        <f>IFERROR(VLOOKUP($D94,'NRCS Physical Effects'!$D$3:$BF$173,AL$3,FALSE),"")</f>
        <v/>
      </c>
      <c r="AM94" s="38" t="str">
        <f>IFERROR(VLOOKUP($D94,'NRCS Physical Effects'!$D$3:$BF$173,AM$3,FALSE),"")</f>
        <v/>
      </c>
      <c r="AN94" s="38" t="str">
        <f>IFERROR(VLOOKUP($D94,'NRCS Physical Effects'!$D$3:$BF$173,AN$3,FALSE),"")</f>
        <v/>
      </c>
      <c r="AO94" s="87" t="str">
        <f>IFERROR(VLOOKUP($D94,'NRCS Physical Effects'!$D$3:$BF$173,AO$3,FALSE),"")</f>
        <v/>
      </c>
      <c r="AP94" s="38" t="str">
        <f>IFERROR(VLOOKUP($D94,'NRCS Physical Effects'!$D$3:$BF$173,AP$3,FALSE),"")</f>
        <v/>
      </c>
      <c r="AQ94" s="38" t="str">
        <f>IFERROR(VLOOKUP($D94,'NRCS Physical Effects'!$D$3:$BF$173,AQ$3,FALSE),"")</f>
        <v/>
      </c>
      <c r="AR94" s="38" t="str">
        <f>IFERROR(VLOOKUP($D94,'NRCS Physical Effects'!$D$3:$BF$173,AR$3,FALSE),"")</f>
        <v/>
      </c>
      <c r="AS94" s="38" t="str">
        <f>IFERROR(VLOOKUP($D94,'NRCS Physical Effects'!$D$3:$BF$173,AS$3,FALSE),"")</f>
        <v/>
      </c>
      <c r="AT94" s="38" t="str">
        <f>IFERROR(VLOOKUP($D94,'NRCS Physical Effects'!$D$3:$BF$173,AT$3,FALSE),"")</f>
        <v/>
      </c>
      <c r="AU94" s="38" t="str">
        <f>IFERROR(VLOOKUP($D94,'NRCS Physical Effects'!$D$3:$BF$173,AU$3,FALSE),"")</f>
        <v/>
      </c>
    </row>
    <row r="95" spans="1:47" ht="14.5" customHeight="1" x14ac:dyDescent="0.2">
      <c r="A95" s="281" t="s">
        <v>509</v>
      </c>
      <c r="B95" s="269" t="s">
        <v>61</v>
      </c>
      <c r="C95" s="52" t="s">
        <v>62</v>
      </c>
      <c r="D95" s="38" t="s">
        <v>258</v>
      </c>
      <c r="E95" s="146" t="str">
        <f>IFERROR(VLOOKUP(D95,'NRCS Practice Descriptions'!$B$2:$C$174,2,FALSE),"")</f>
        <v/>
      </c>
      <c r="H95" s="38"/>
      <c r="I95" s="38"/>
      <c r="J95" s="38"/>
      <c r="K95" s="38"/>
      <c r="L95" s="38"/>
      <c r="M95" s="38"/>
      <c r="N95" s="38"/>
      <c r="O95" s="132">
        <f t="shared" si="8"/>
        <v>0</v>
      </c>
      <c r="P95" s="38"/>
      <c r="Q95" s="38"/>
      <c r="R95" s="38"/>
      <c r="S95" s="38"/>
      <c r="T95" s="238">
        <f>SUMIF('Practices-Implemented'!D$6:D$75,'Simplified Buckets All Ranked'!D95,'Practices-Implemented'!L$6:L$75)</f>
        <v>4297</v>
      </c>
      <c r="U95" s="38"/>
      <c r="V95" s="238" t="str">
        <f>IFERROR(AVERAGEIF('2021VTEQIPCostList'!A$2:A$1463,'Simplified Buckets All Ranked'!D95,'2021VTEQIPCostList'!F$2:F$1463),"")</f>
        <v/>
      </c>
      <c r="W95" s="38"/>
      <c r="X95" s="38"/>
      <c r="Y95" s="38"/>
      <c r="Z95" s="38"/>
      <c r="AA95" s="38"/>
      <c r="AB95" s="131">
        <f t="shared" si="9"/>
        <v>0</v>
      </c>
      <c r="AC95" s="38"/>
      <c r="AD95" s="129">
        <f t="shared" si="10"/>
        <v>0</v>
      </c>
      <c r="AE95" s="38"/>
      <c r="AF95" s="61"/>
      <c r="AG95" s="38" t="str">
        <f>IFERROR(VLOOKUP($D95,'NRCS Physical Effects'!$D$3:$BF$173,AG$3,FALSE),"")</f>
        <v/>
      </c>
      <c r="AH95" s="38" t="str">
        <f>IFERROR(VLOOKUP($D95,'NRCS Physical Effects'!$D$3:$BF$173,AH$3,FALSE),"")</f>
        <v/>
      </c>
      <c r="AJ95" s="38" t="str">
        <f>IFERROR(VLOOKUP($D95,'NRCS Physical Effects'!$D$3:$BF$173,AJ$3,FALSE),"")</f>
        <v/>
      </c>
      <c r="AK95" s="38" t="str">
        <f>IFERROR(VLOOKUP($D95,'NRCS Physical Effects'!$D$3:$BF$173,AK$3,FALSE),"")</f>
        <v/>
      </c>
      <c r="AL95" s="38" t="str">
        <f>IFERROR(VLOOKUP($D95,'NRCS Physical Effects'!$D$3:$BF$173,AL$3,FALSE),"")</f>
        <v/>
      </c>
      <c r="AM95" s="38" t="str">
        <f>IFERROR(VLOOKUP($D95,'NRCS Physical Effects'!$D$3:$BF$173,AM$3,FALSE),"")</f>
        <v/>
      </c>
      <c r="AN95" s="38" t="str">
        <f>IFERROR(VLOOKUP($D95,'NRCS Physical Effects'!$D$3:$BF$173,AN$3,FALSE),"")</f>
        <v/>
      </c>
      <c r="AO95" s="87" t="str">
        <f>IFERROR(VLOOKUP($D95,'NRCS Physical Effects'!$D$3:$BF$173,AO$3,FALSE),"")</f>
        <v/>
      </c>
      <c r="AP95" s="38" t="str">
        <f>IFERROR(VLOOKUP($D95,'NRCS Physical Effects'!$D$3:$BF$173,AP$3,FALSE),"")</f>
        <v/>
      </c>
      <c r="AQ95" s="38" t="str">
        <f>IFERROR(VLOOKUP($D95,'NRCS Physical Effects'!$D$3:$BF$173,AQ$3,FALSE),"")</f>
        <v/>
      </c>
      <c r="AR95" s="38" t="str">
        <f>IFERROR(VLOOKUP($D95,'NRCS Physical Effects'!$D$3:$BF$173,AR$3,FALSE),"")</f>
        <v/>
      </c>
      <c r="AS95" s="38" t="str">
        <f>IFERROR(VLOOKUP($D95,'NRCS Physical Effects'!$D$3:$BF$173,AS$3,FALSE),"")</f>
        <v/>
      </c>
      <c r="AT95" s="38" t="str">
        <f>IFERROR(VLOOKUP($D95,'NRCS Physical Effects'!$D$3:$BF$173,AT$3,FALSE),"")</f>
        <v/>
      </c>
      <c r="AU95" s="38" t="str">
        <f>IFERROR(VLOOKUP($D95,'NRCS Physical Effects'!$D$3:$BF$173,AU$3,FALSE),"")</f>
        <v/>
      </c>
    </row>
    <row r="96" spans="1:47" x14ac:dyDescent="0.2">
      <c r="A96" s="281" t="s">
        <v>509</v>
      </c>
      <c r="B96" s="269" t="s">
        <v>61</v>
      </c>
      <c r="C96" s="122" t="s">
        <v>187</v>
      </c>
      <c r="E96" s="146" t="str">
        <f>IFERROR(VLOOKUP(D96,'NRCS Practice Descriptions'!$B$2:$C$174,2,FALSE),"")</f>
        <v/>
      </c>
      <c r="H96" s="38"/>
      <c r="I96" s="38"/>
      <c r="J96" s="38"/>
      <c r="K96" s="38"/>
      <c r="L96" s="38"/>
      <c r="M96" s="38"/>
      <c r="N96" s="38"/>
      <c r="O96" s="132">
        <f t="shared" si="8"/>
        <v>0</v>
      </c>
      <c r="P96" s="38"/>
      <c r="Q96" s="38"/>
      <c r="R96" s="38"/>
      <c r="S96" s="38"/>
      <c r="T96" s="238">
        <f>SUMIF('Practices-Implemented'!D$6:D$75,'Simplified Buckets All Ranked'!D96,'Practices-Implemented'!L$6:L$75)</f>
        <v>0</v>
      </c>
      <c r="U96" s="38"/>
      <c r="V96" s="238" t="str">
        <f>IFERROR(AVERAGEIF('2021VTEQIPCostList'!A$2:A$1463,'Simplified Buckets All Ranked'!D96,'2021VTEQIPCostList'!F$2:F$1463),"")</f>
        <v/>
      </c>
      <c r="W96" s="38"/>
      <c r="X96" s="38"/>
      <c r="Y96" s="38"/>
      <c r="Z96" s="38"/>
      <c r="AA96" s="38"/>
      <c r="AB96" s="131">
        <f t="shared" si="9"/>
        <v>0</v>
      </c>
      <c r="AC96" s="38"/>
      <c r="AD96" s="129">
        <f t="shared" si="10"/>
        <v>0</v>
      </c>
      <c r="AE96" s="38"/>
      <c r="AF96" s="61"/>
      <c r="AG96" s="38" t="str">
        <f>IFERROR(VLOOKUP($D96,'NRCS Physical Effects'!$D$3:$BF$173,AG$3,FALSE),"")</f>
        <v/>
      </c>
      <c r="AH96" s="38" t="str">
        <f>IFERROR(VLOOKUP($D96,'NRCS Physical Effects'!$D$3:$BF$173,AH$3,FALSE),"")</f>
        <v/>
      </c>
      <c r="AJ96" s="38" t="str">
        <f>IFERROR(VLOOKUP($D96,'NRCS Physical Effects'!$D$3:$BF$173,AJ$3,FALSE),"")</f>
        <v/>
      </c>
      <c r="AK96" s="38" t="str">
        <f>IFERROR(VLOOKUP($D96,'NRCS Physical Effects'!$D$3:$BF$173,AK$3,FALSE),"")</f>
        <v/>
      </c>
      <c r="AL96" s="38" t="str">
        <f>IFERROR(VLOOKUP($D96,'NRCS Physical Effects'!$D$3:$BF$173,AL$3,FALSE),"")</f>
        <v/>
      </c>
      <c r="AM96" s="38" t="str">
        <f>IFERROR(VLOOKUP($D96,'NRCS Physical Effects'!$D$3:$BF$173,AM$3,FALSE),"")</f>
        <v/>
      </c>
      <c r="AN96" s="38" t="str">
        <f>IFERROR(VLOOKUP($D96,'NRCS Physical Effects'!$D$3:$BF$173,AN$3,FALSE),"")</f>
        <v/>
      </c>
      <c r="AO96" s="87" t="str">
        <f>IFERROR(VLOOKUP($D96,'NRCS Physical Effects'!$D$3:$BF$173,AO$3,FALSE),"")</f>
        <v/>
      </c>
      <c r="AP96" s="38" t="str">
        <f>IFERROR(VLOOKUP($D96,'NRCS Physical Effects'!$D$3:$BF$173,AP$3,FALSE),"")</f>
        <v/>
      </c>
      <c r="AQ96" s="38" t="str">
        <f>IFERROR(VLOOKUP($D96,'NRCS Physical Effects'!$D$3:$BF$173,AQ$3,FALSE),"")</f>
        <v/>
      </c>
      <c r="AR96" s="38" t="str">
        <f>IFERROR(VLOOKUP($D96,'NRCS Physical Effects'!$D$3:$BF$173,AR$3,FALSE),"")</f>
        <v/>
      </c>
      <c r="AS96" s="38" t="str">
        <f>IFERROR(VLOOKUP($D96,'NRCS Physical Effects'!$D$3:$BF$173,AS$3,FALSE),"")</f>
        <v/>
      </c>
      <c r="AT96" s="38" t="str">
        <f>IFERROR(VLOOKUP($D96,'NRCS Physical Effects'!$D$3:$BF$173,AT$3,FALSE),"")</f>
        <v/>
      </c>
      <c r="AU96" s="38" t="str">
        <f>IFERROR(VLOOKUP($D96,'NRCS Physical Effects'!$D$3:$BF$173,AU$3,FALSE),"")</f>
        <v/>
      </c>
    </row>
    <row r="97" spans="1:47" x14ac:dyDescent="0.2">
      <c r="A97" s="281" t="s">
        <v>509</v>
      </c>
      <c r="B97" s="269" t="s">
        <v>61</v>
      </c>
      <c r="C97" s="122" t="s">
        <v>188</v>
      </c>
      <c r="E97" s="146" t="str">
        <f>IFERROR(VLOOKUP(D97,'NRCS Practice Descriptions'!$B$2:$C$174,2,FALSE),"")</f>
        <v/>
      </c>
      <c r="H97" s="38"/>
      <c r="I97" s="38"/>
      <c r="J97" s="38"/>
      <c r="K97" s="38"/>
      <c r="L97" s="38"/>
      <c r="M97" s="38"/>
      <c r="N97" s="38"/>
      <c r="O97" s="132">
        <f t="shared" si="8"/>
        <v>0</v>
      </c>
      <c r="P97" s="38"/>
      <c r="Q97" s="38"/>
      <c r="R97" s="38"/>
      <c r="S97" s="38"/>
      <c r="T97" s="238">
        <f>SUMIF('Practices-Implemented'!D$6:D$75,'Simplified Buckets All Ranked'!D97,'Practices-Implemented'!L$6:L$75)</f>
        <v>0</v>
      </c>
      <c r="U97" s="38"/>
      <c r="V97" s="238" t="str">
        <f>IFERROR(AVERAGEIF('2021VTEQIPCostList'!A$2:A$1463,'Simplified Buckets All Ranked'!D97,'2021VTEQIPCostList'!F$2:F$1463),"")</f>
        <v/>
      </c>
      <c r="W97" s="38"/>
      <c r="X97" s="38"/>
      <c r="Y97" s="38"/>
      <c r="Z97" s="38"/>
      <c r="AA97" s="38"/>
      <c r="AB97" s="131">
        <f t="shared" si="9"/>
        <v>0</v>
      </c>
      <c r="AC97" s="38"/>
      <c r="AD97" s="129">
        <f t="shared" si="10"/>
        <v>0</v>
      </c>
      <c r="AE97" s="38"/>
      <c r="AF97" s="61"/>
      <c r="AG97" s="38" t="str">
        <f>IFERROR(VLOOKUP($D97,'NRCS Physical Effects'!$D$3:$BF$173,AG$3,FALSE),"")</f>
        <v/>
      </c>
      <c r="AH97" s="38" t="str">
        <f>IFERROR(VLOOKUP($D97,'NRCS Physical Effects'!$D$3:$BF$173,AH$3,FALSE),"")</f>
        <v/>
      </c>
      <c r="AJ97" s="38" t="str">
        <f>IFERROR(VLOOKUP($D97,'NRCS Physical Effects'!$D$3:$BF$173,AJ$3,FALSE),"")</f>
        <v/>
      </c>
      <c r="AK97" s="38" t="str">
        <f>IFERROR(VLOOKUP($D97,'NRCS Physical Effects'!$D$3:$BF$173,AK$3,FALSE),"")</f>
        <v/>
      </c>
      <c r="AL97" s="38" t="str">
        <f>IFERROR(VLOOKUP($D97,'NRCS Physical Effects'!$D$3:$BF$173,AL$3,FALSE),"")</f>
        <v/>
      </c>
      <c r="AM97" s="38" t="str">
        <f>IFERROR(VLOOKUP($D97,'NRCS Physical Effects'!$D$3:$BF$173,AM$3,FALSE),"")</f>
        <v/>
      </c>
      <c r="AN97" s="38" t="str">
        <f>IFERROR(VLOOKUP($D97,'NRCS Physical Effects'!$D$3:$BF$173,AN$3,FALSE),"")</f>
        <v/>
      </c>
      <c r="AO97" s="87" t="str">
        <f>IFERROR(VLOOKUP($D97,'NRCS Physical Effects'!$D$3:$BF$173,AO$3,FALSE),"")</f>
        <v/>
      </c>
      <c r="AP97" s="38" t="str">
        <f>IFERROR(VLOOKUP($D97,'NRCS Physical Effects'!$D$3:$BF$173,AP$3,FALSE),"")</f>
        <v/>
      </c>
      <c r="AQ97" s="38" t="str">
        <f>IFERROR(VLOOKUP($D97,'NRCS Physical Effects'!$D$3:$BF$173,AQ$3,FALSE),"")</f>
        <v/>
      </c>
      <c r="AR97" s="38" t="str">
        <f>IFERROR(VLOOKUP($D97,'NRCS Physical Effects'!$D$3:$BF$173,AR$3,FALSE),"")</f>
        <v/>
      </c>
      <c r="AS97" s="38" t="str">
        <f>IFERROR(VLOOKUP($D97,'NRCS Physical Effects'!$D$3:$BF$173,AS$3,FALSE),"")</f>
        <v/>
      </c>
      <c r="AT97" s="38" t="str">
        <f>IFERROR(VLOOKUP($D97,'NRCS Physical Effects'!$D$3:$BF$173,AT$3,FALSE),"")</f>
        <v/>
      </c>
      <c r="AU97" s="38" t="str">
        <f>IFERROR(VLOOKUP($D97,'NRCS Physical Effects'!$D$3:$BF$173,AU$3,FALSE),"")</f>
        <v/>
      </c>
    </row>
    <row r="98" spans="1:47" x14ac:dyDescent="0.2">
      <c r="A98" s="281" t="s">
        <v>509</v>
      </c>
      <c r="B98" s="269" t="s">
        <v>61</v>
      </c>
      <c r="C98" s="122" t="s">
        <v>39</v>
      </c>
      <c r="E98" s="146" t="str">
        <f>IFERROR(VLOOKUP(D98,'NRCS Practice Descriptions'!$B$2:$C$174,2,FALSE),"")</f>
        <v/>
      </c>
      <c r="H98" s="38"/>
      <c r="I98" s="38"/>
      <c r="J98" s="38"/>
      <c r="K98" s="38"/>
      <c r="L98" s="38"/>
      <c r="M98" s="38"/>
      <c r="N98" s="38"/>
      <c r="O98" s="132">
        <f t="shared" si="8"/>
        <v>0</v>
      </c>
      <c r="P98" s="38"/>
      <c r="Q98" s="38"/>
      <c r="R98" s="38"/>
      <c r="S98" s="38"/>
      <c r="T98" s="238">
        <f>SUMIF('Practices-Implemented'!D$6:D$75,'Simplified Buckets All Ranked'!D98,'Practices-Implemented'!L$6:L$75)</f>
        <v>0</v>
      </c>
      <c r="U98" s="38"/>
      <c r="V98" s="238" t="str">
        <f>IFERROR(AVERAGEIF('2021VTEQIPCostList'!A$2:A$1463,'Simplified Buckets All Ranked'!D98,'2021VTEQIPCostList'!F$2:F$1463),"")</f>
        <v/>
      </c>
      <c r="W98" s="38"/>
      <c r="X98" s="38"/>
      <c r="Y98" s="38"/>
      <c r="Z98" s="38"/>
      <c r="AA98" s="38"/>
      <c r="AB98" s="131">
        <f t="shared" si="9"/>
        <v>0</v>
      </c>
      <c r="AC98" s="38"/>
      <c r="AD98" s="129">
        <f t="shared" si="10"/>
        <v>0</v>
      </c>
      <c r="AE98" s="38"/>
      <c r="AF98" s="61"/>
      <c r="AG98" s="38" t="str">
        <f>IFERROR(VLOOKUP($D98,'NRCS Physical Effects'!$D$3:$BF$173,AG$3,FALSE),"")</f>
        <v/>
      </c>
      <c r="AH98" s="38" t="str">
        <f>IFERROR(VLOOKUP($D98,'NRCS Physical Effects'!$D$3:$BF$173,AH$3,FALSE),"")</f>
        <v/>
      </c>
      <c r="AJ98" s="38" t="str">
        <f>IFERROR(VLOOKUP($D98,'NRCS Physical Effects'!$D$3:$BF$173,AJ$3,FALSE),"")</f>
        <v/>
      </c>
      <c r="AK98" s="38" t="str">
        <f>IFERROR(VLOOKUP($D98,'NRCS Physical Effects'!$D$3:$BF$173,AK$3,FALSE),"")</f>
        <v/>
      </c>
      <c r="AL98" s="38" t="str">
        <f>IFERROR(VLOOKUP($D98,'NRCS Physical Effects'!$D$3:$BF$173,AL$3,FALSE),"")</f>
        <v/>
      </c>
      <c r="AM98" s="38" t="str">
        <f>IFERROR(VLOOKUP($D98,'NRCS Physical Effects'!$D$3:$BF$173,AM$3,FALSE),"")</f>
        <v/>
      </c>
      <c r="AN98" s="38" t="str">
        <f>IFERROR(VLOOKUP($D98,'NRCS Physical Effects'!$D$3:$BF$173,AN$3,FALSE),"")</f>
        <v/>
      </c>
      <c r="AO98" s="87" t="str">
        <f>IFERROR(VLOOKUP($D98,'NRCS Physical Effects'!$D$3:$BF$173,AO$3,FALSE),"")</f>
        <v/>
      </c>
      <c r="AP98" s="38" t="str">
        <f>IFERROR(VLOOKUP($D98,'NRCS Physical Effects'!$D$3:$BF$173,AP$3,FALSE),"")</f>
        <v/>
      </c>
      <c r="AQ98" s="38" t="str">
        <f>IFERROR(VLOOKUP($D98,'NRCS Physical Effects'!$D$3:$BF$173,AQ$3,FALSE),"")</f>
        <v/>
      </c>
      <c r="AR98" s="38" t="str">
        <f>IFERROR(VLOOKUP($D98,'NRCS Physical Effects'!$D$3:$BF$173,AR$3,FALSE),"")</f>
        <v/>
      </c>
      <c r="AS98" s="38" t="str">
        <f>IFERROR(VLOOKUP($D98,'NRCS Physical Effects'!$D$3:$BF$173,AS$3,FALSE),"")</f>
        <v/>
      </c>
      <c r="AT98" s="38" t="str">
        <f>IFERROR(VLOOKUP($D98,'NRCS Physical Effects'!$D$3:$BF$173,AT$3,FALSE),"")</f>
        <v/>
      </c>
      <c r="AU98" s="38" t="str">
        <f>IFERROR(VLOOKUP($D98,'NRCS Physical Effects'!$D$3:$BF$173,AU$3,FALSE),"")</f>
        <v/>
      </c>
    </row>
    <row r="99" spans="1:47" x14ac:dyDescent="0.2">
      <c r="A99" s="281" t="s">
        <v>509</v>
      </c>
      <c r="B99" s="269" t="s">
        <v>61</v>
      </c>
      <c r="C99" s="122" t="s">
        <v>189</v>
      </c>
      <c r="E99" s="146" t="str">
        <f>IFERROR(VLOOKUP(D99,'NRCS Practice Descriptions'!$B$2:$C$174,2,FALSE),"")</f>
        <v/>
      </c>
      <c r="H99" s="38"/>
      <c r="I99" s="38"/>
      <c r="J99" s="38"/>
      <c r="K99" s="38"/>
      <c r="L99" s="38"/>
      <c r="M99" s="38"/>
      <c r="N99" s="38"/>
      <c r="O99" s="132">
        <f t="shared" si="8"/>
        <v>0</v>
      </c>
      <c r="P99" s="38"/>
      <c r="Q99" s="38"/>
      <c r="R99" s="38"/>
      <c r="S99" s="38"/>
      <c r="T99" s="238">
        <f>SUMIF('Practices-Implemented'!D$6:D$75,'Simplified Buckets All Ranked'!D99,'Practices-Implemented'!L$6:L$75)</f>
        <v>0</v>
      </c>
      <c r="U99" s="38"/>
      <c r="V99" s="238" t="str">
        <f>IFERROR(AVERAGEIF('2021VTEQIPCostList'!A$2:A$1463,'Simplified Buckets All Ranked'!D99,'2021VTEQIPCostList'!F$2:F$1463),"")</f>
        <v/>
      </c>
      <c r="W99" s="38"/>
      <c r="X99" s="38"/>
      <c r="Y99" s="38"/>
      <c r="Z99" s="38"/>
      <c r="AA99" s="38"/>
      <c r="AB99" s="131">
        <f t="shared" si="9"/>
        <v>0</v>
      </c>
      <c r="AC99" s="38"/>
      <c r="AD99" s="129">
        <f t="shared" si="10"/>
        <v>0</v>
      </c>
      <c r="AE99" s="38"/>
      <c r="AF99" s="61"/>
      <c r="AG99" s="38" t="str">
        <f>IFERROR(VLOOKUP($D99,'NRCS Physical Effects'!$D$3:$BF$173,AG$3,FALSE),"")</f>
        <v/>
      </c>
      <c r="AH99" s="38" t="str">
        <f>IFERROR(VLOOKUP($D99,'NRCS Physical Effects'!$D$3:$BF$173,AH$3,FALSE),"")</f>
        <v/>
      </c>
      <c r="AJ99" s="38" t="str">
        <f>IFERROR(VLOOKUP($D99,'NRCS Physical Effects'!$D$3:$BF$173,AJ$3,FALSE),"")</f>
        <v/>
      </c>
      <c r="AK99" s="38" t="str">
        <f>IFERROR(VLOOKUP($D99,'NRCS Physical Effects'!$D$3:$BF$173,AK$3,FALSE),"")</f>
        <v/>
      </c>
      <c r="AL99" s="38" t="str">
        <f>IFERROR(VLOOKUP($D99,'NRCS Physical Effects'!$D$3:$BF$173,AL$3,FALSE),"")</f>
        <v/>
      </c>
      <c r="AM99" s="38" t="str">
        <f>IFERROR(VLOOKUP($D99,'NRCS Physical Effects'!$D$3:$BF$173,AM$3,FALSE),"")</f>
        <v/>
      </c>
      <c r="AN99" s="38" t="str">
        <f>IFERROR(VLOOKUP($D99,'NRCS Physical Effects'!$D$3:$BF$173,AN$3,FALSE),"")</f>
        <v/>
      </c>
      <c r="AO99" s="87" t="str">
        <f>IFERROR(VLOOKUP($D99,'NRCS Physical Effects'!$D$3:$BF$173,AO$3,FALSE),"")</f>
        <v/>
      </c>
      <c r="AP99" s="38" t="str">
        <f>IFERROR(VLOOKUP($D99,'NRCS Physical Effects'!$D$3:$BF$173,AP$3,FALSE),"")</f>
        <v/>
      </c>
      <c r="AQ99" s="38" t="str">
        <f>IFERROR(VLOOKUP($D99,'NRCS Physical Effects'!$D$3:$BF$173,AQ$3,FALSE),"")</f>
        <v/>
      </c>
      <c r="AR99" s="38" t="str">
        <f>IFERROR(VLOOKUP($D99,'NRCS Physical Effects'!$D$3:$BF$173,AR$3,FALSE),"")</f>
        <v/>
      </c>
      <c r="AS99" s="38" t="str">
        <f>IFERROR(VLOOKUP($D99,'NRCS Physical Effects'!$D$3:$BF$173,AS$3,FALSE),"")</f>
        <v/>
      </c>
      <c r="AT99" s="38" t="str">
        <f>IFERROR(VLOOKUP($D99,'NRCS Physical Effects'!$D$3:$BF$173,AT$3,FALSE),"")</f>
        <v/>
      </c>
      <c r="AU99" s="38" t="str">
        <f>IFERROR(VLOOKUP($D99,'NRCS Physical Effects'!$D$3:$BF$173,AU$3,FALSE),"")</f>
        <v/>
      </c>
    </row>
    <row r="100" spans="1:47" x14ac:dyDescent="0.2">
      <c r="A100" s="281" t="s">
        <v>509</v>
      </c>
      <c r="B100" s="269" t="s">
        <v>61</v>
      </c>
      <c r="C100" s="122" t="s">
        <v>190</v>
      </c>
      <c r="E100" s="146" t="str">
        <f>IFERROR(VLOOKUP(D100,'NRCS Practice Descriptions'!$B$2:$C$174,2,FALSE),"")</f>
        <v/>
      </c>
      <c r="F100" s="42" t="s">
        <v>95</v>
      </c>
      <c r="H100" s="38"/>
      <c r="I100" s="38"/>
      <c r="J100" s="38"/>
      <c r="K100" s="38"/>
      <c r="L100" s="38"/>
      <c r="M100" s="38"/>
      <c r="N100" s="38"/>
      <c r="O100" s="132">
        <f t="shared" si="8"/>
        <v>0</v>
      </c>
      <c r="P100" s="38"/>
      <c r="Q100" s="38"/>
      <c r="R100" s="38"/>
      <c r="S100" s="38"/>
      <c r="T100" s="238">
        <f>SUMIF('Practices-Implemented'!D$6:D$75,'Simplified Buckets All Ranked'!D100,'Practices-Implemented'!L$6:L$75)</f>
        <v>0</v>
      </c>
      <c r="U100" s="38"/>
      <c r="V100" s="238" t="str">
        <f>IFERROR(AVERAGEIF('2021VTEQIPCostList'!A$2:A$1463,'Simplified Buckets All Ranked'!D100,'2021VTEQIPCostList'!F$2:F$1463),"")</f>
        <v/>
      </c>
      <c r="W100" s="38"/>
      <c r="X100" s="38"/>
      <c r="Y100" s="38"/>
      <c r="Z100" s="38"/>
      <c r="AA100" s="38"/>
      <c r="AB100" s="131">
        <f t="shared" si="9"/>
        <v>0</v>
      </c>
      <c r="AC100" s="38"/>
      <c r="AD100" s="129">
        <f t="shared" si="10"/>
        <v>0</v>
      </c>
      <c r="AE100" s="38"/>
      <c r="AF100" s="61"/>
      <c r="AG100" s="38" t="str">
        <f>IFERROR(VLOOKUP($D100,'NRCS Physical Effects'!$D$3:$BF$173,AG$3,FALSE),"")</f>
        <v/>
      </c>
      <c r="AH100" s="38" t="str">
        <f>IFERROR(VLOOKUP($D100,'NRCS Physical Effects'!$D$3:$BF$173,AH$3,FALSE),"")</f>
        <v/>
      </c>
      <c r="AJ100" s="38" t="str">
        <f>IFERROR(VLOOKUP($D100,'NRCS Physical Effects'!$D$3:$BF$173,AJ$3,FALSE),"")</f>
        <v/>
      </c>
      <c r="AK100" s="38" t="str">
        <f>IFERROR(VLOOKUP($D100,'NRCS Physical Effects'!$D$3:$BF$173,AK$3,FALSE),"")</f>
        <v/>
      </c>
      <c r="AL100" s="38" t="str">
        <f>IFERROR(VLOOKUP($D100,'NRCS Physical Effects'!$D$3:$BF$173,AL$3,FALSE),"")</f>
        <v/>
      </c>
      <c r="AM100" s="38" t="str">
        <f>IFERROR(VLOOKUP($D100,'NRCS Physical Effects'!$D$3:$BF$173,AM$3,FALSE),"")</f>
        <v/>
      </c>
      <c r="AN100" s="38" t="str">
        <f>IFERROR(VLOOKUP($D100,'NRCS Physical Effects'!$D$3:$BF$173,AN$3,FALSE),"")</f>
        <v/>
      </c>
      <c r="AO100" s="87" t="str">
        <f>IFERROR(VLOOKUP($D100,'NRCS Physical Effects'!$D$3:$BF$173,AO$3,FALSE),"")</f>
        <v/>
      </c>
      <c r="AP100" s="38" t="str">
        <f>IFERROR(VLOOKUP($D100,'NRCS Physical Effects'!$D$3:$BF$173,AP$3,FALSE),"")</f>
        <v/>
      </c>
      <c r="AQ100" s="38" t="str">
        <f>IFERROR(VLOOKUP($D100,'NRCS Physical Effects'!$D$3:$BF$173,AQ$3,FALSE),"")</f>
        <v/>
      </c>
      <c r="AR100" s="38" t="str">
        <f>IFERROR(VLOOKUP($D100,'NRCS Physical Effects'!$D$3:$BF$173,AR$3,FALSE),"")</f>
        <v/>
      </c>
      <c r="AS100" s="38" t="str">
        <f>IFERROR(VLOOKUP($D100,'NRCS Physical Effects'!$D$3:$BF$173,AS$3,FALSE),"")</f>
        <v/>
      </c>
      <c r="AT100" s="38" t="str">
        <f>IFERROR(VLOOKUP($D100,'NRCS Physical Effects'!$D$3:$BF$173,AT$3,FALSE),"")</f>
        <v/>
      </c>
      <c r="AU100" s="38" t="str">
        <f>IFERROR(VLOOKUP($D100,'NRCS Physical Effects'!$D$3:$BF$173,AU$3,FALSE),"")</f>
        <v/>
      </c>
    </row>
    <row r="101" spans="1:47" x14ac:dyDescent="0.2">
      <c r="A101" s="281" t="s">
        <v>509</v>
      </c>
      <c r="B101" s="269" t="s">
        <v>61</v>
      </c>
      <c r="C101" s="122" t="s">
        <v>98</v>
      </c>
      <c r="E101" s="146" t="str">
        <f>IFERROR(VLOOKUP(D101,'NRCS Practice Descriptions'!$B$2:$C$174,2,FALSE),"")</f>
        <v/>
      </c>
      <c r="F101" s="42" t="s">
        <v>98</v>
      </c>
      <c r="H101" s="38"/>
      <c r="I101" s="38"/>
      <c r="J101" s="38"/>
      <c r="K101" s="38"/>
      <c r="L101" s="38"/>
      <c r="M101" s="38"/>
      <c r="N101" s="38"/>
      <c r="O101" s="132">
        <f t="shared" ref="O101:O114" si="12">SUM(G101:N101)</f>
        <v>0</v>
      </c>
      <c r="P101" s="38"/>
      <c r="Q101" s="38"/>
      <c r="R101" s="38"/>
      <c r="S101" s="38"/>
      <c r="T101" s="238">
        <f>SUMIF('Practices-Implemented'!D$6:D$75,'Simplified Buckets All Ranked'!D101,'Practices-Implemented'!L$6:L$75)</f>
        <v>0</v>
      </c>
      <c r="U101" s="38"/>
      <c r="V101" s="238" t="str">
        <f>IFERROR(AVERAGEIF('2021VTEQIPCostList'!A$2:A$1463,'Simplified Buckets All Ranked'!D101,'2021VTEQIPCostList'!F$2:F$1463),"")</f>
        <v/>
      </c>
      <c r="W101" s="38"/>
      <c r="X101" s="38"/>
      <c r="Y101" s="38"/>
      <c r="Z101" s="38"/>
      <c r="AA101" s="38"/>
      <c r="AB101" s="131">
        <f t="shared" ref="AB101:AB114" si="13">SUM(X101:AA101)</f>
        <v>0</v>
      </c>
      <c r="AC101" s="38"/>
      <c r="AD101" s="129">
        <f t="shared" ref="AD101:AD114" si="14">O101+AB101</f>
        <v>0</v>
      </c>
      <c r="AE101" s="38"/>
      <c r="AF101" s="61"/>
      <c r="AG101" s="38" t="str">
        <f>IFERROR(VLOOKUP($D101,'NRCS Physical Effects'!$D$3:$BF$173,AG$3,FALSE),"")</f>
        <v/>
      </c>
      <c r="AH101" s="38" t="str">
        <f>IFERROR(VLOOKUP($D101,'NRCS Physical Effects'!$D$3:$BF$173,AH$3,FALSE),"")</f>
        <v/>
      </c>
      <c r="AJ101" s="38" t="str">
        <f>IFERROR(VLOOKUP($D101,'NRCS Physical Effects'!$D$3:$BF$173,AJ$3,FALSE),"")</f>
        <v/>
      </c>
      <c r="AK101" s="38" t="str">
        <f>IFERROR(VLOOKUP($D101,'NRCS Physical Effects'!$D$3:$BF$173,AK$3,FALSE),"")</f>
        <v/>
      </c>
      <c r="AL101" s="38" t="str">
        <f>IFERROR(VLOOKUP($D101,'NRCS Physical Effects'!$D$3:$BF$173,AL$3,FALSE),"")</f>
        <v/>
      </c>
      <c r="AM101" s="38" t="str">
        <f>IFERROR(VLOOKUP($D101,'NRCS Physical Effects'!$D$3:$BF$173,AM$3,FALSE),"")</f>
        <v/>
      </c>
      <c r="AN101" s="38" t="str">
        <f>IFERROR(VLOOKUP($D101,'NRCS Physical Effects'!$D$3:$BF$173,AN$3,FALSE),"")</f>
        <v/>
      </c>
      <c r="AO101" s="87" t="str">
        <f>IFERROR(VLOOKUP($D101,'NRCS Physical Effects'!$D$3:$BF$173,AO$3,FALSE),"")</f>
        <v/>
      </c>
      <c r="AP101" s="38" t="str">
        <f>IFERROR(VLOOKUP($D101,'NRCS Physical Effects'!$D$3:$BF$173,AP$3,FALSE),"")</f>
        <v/>
      </c>
      <c r="AQ101" s="38" t="str">
        <f>IFERROR(VLOOKUP($D101,'NRCS Physical Effects'!$D$3:$BF$173,AQ$3,FALSE),"")</f>
        <v/>
      </c>
      <c r="AR101" s="38" t="str">
        <f>IFERROR(VLOOKUP($D101,'NRCS Physical Effects'!$D$3:$BF$173,AR$3,FALSE),"")</f>
        <v/>
      </c>
      <c r="AS101" s="38" t="str">
        <f>IFERROR(VLOOKUP($D101,'NRCS Physical Effects'!$D$3:$BF$173,AS$3,FALSE),"")</f>
        <v/>
      </c>
      <c r="AT101" s="38" t="str">
        <f>IFERROR(VLOOKUP($D101,'NRCS Physical Effects'!$D$3:$BF$173,AT$3,FALSE),"")</f>
        <v/>
      </c>
      <c r="AU101" s="38" t="str">
        <f>IFERROR(VLOOKUP($D101,'NRCS Physical Effects'!$D$3:$BF$173,AU$3,FALSE),"")</f>
        <v/>
      </c>
    </row>
    <row r="102" spans="1:47" x14ac:dyDescent="0.2">
      <c r="A102" s="281" t="s">
        <v>509</v>
      </c>
      <c r="B102" s="104" t="s">
        <v>196</v>
      </c>
      <c r="C102" s="118" t="s">
        <v>88</v>
      </c>
      <c r="E102" s="146" t="str">
        <f>IFERROR(VLOOKUP(D102,'NRCS Practice Descriptions'!$B$2:$C$174,2,FALSE),"")</f>
        <v/>
      </c>
      <c r="H102" s="38"/>
      <c r="I102" s="38"/>
      <c r="J102" s="38"/>
      <c r="K102" s="38"/>
      <c r="L102" s="38"/>
      <c r="M102" s="38"/>
      <c r="N102" s="38"/>
      <c r="O102" s="132">
        <f t="shared" si="12"/>
        <v>0</v>
      </c>
      <c r="P102" s="38"/>
      <c r="Q102" s="38"/>
      <c r="R102" s="38"/>
      <c r="S102" s="38"/>
      <c r="T102" s="238">
        <f>SUMIF('Practices-Implemented'!D$6:D$75,'Simplified Buckets All Ranked'!D102,'Practices-Implemented'!L$6:L$75)</f>
        <v>0</v>
      </c>
      <c r="U102" s="38"/>
      <c r="V102" s="238" t="str">
        <f>IFERROR(AVERAGEIF('2021VTEQIPCostList'!A$2:A$1463,'Simplified Buckets All Ranked'!D102,'2021VTEQIPCostList'!F$2:F$1463),"")</f>
        <v/>
      </c>
      <c r="W102" s="38"/>
      <c r="X102" s="38"/>
      <c r="Y102" s="38"/>
      <c r="Z102" s="38"/>
      <c r="AA102" s="38"/>
      <c r="AB102" s="131">
        <f t="shared" si="13"/>
        <v>0</v>
      </c>
      <c r="AC102" s="38"/>
      <c r="AD102" s="129">
        <f t="shared" si="14"/>
        <v>0</v>
      </c>
      <c r="AE102" s="38"/>
      <c r="AF102" s="61"/>
      <c r="AG102" s="38" t="str">
        <f>IFERROR(VLOOKUP($D102,'NRCS Physical Effects'!$D$3:$BF$173,AG$3,FALSE),"")</f>
        <v/>
      </c>
      <c r="AH102" s="38" t="str">
        <f>IFERROR(VLOOKUP($D102,'NRCS Physical Effects'!$D$3:$BF$173,AH$3,FALSE),"")</f>
        <v/>
      </c>
      <c r="AJ102" s="38" t="str">
        <f>IFERROR(VLOOKUP($D102,'NRCS Physical Effects'!$D$3:$BF$173,AJ$3,FALSE),"")</f>
        <v/>
      </c>
      <c r="AK102" s="38" t="str">
        <f>IFERROR(VLOOKUP($D102,'NRCS Physical Effects'!$D$3:$BF$173,AK$3,FALSE),"")</f>
        <v/>
      </c>
      <c r="AL102" s="38" t="str">
        <f>IFERROR(VLOOKUP($D102,'NRCS Physical Effects'!$D$3:$BF$173,AL$3,FALSE),"")</f>
        <v/>
      </c>
      <c r="AM102" s="38" t="str">
        <f>IFERROR(VLOOKUP($D102,'NRCS Physical Effects'!$D$3:$BF$173,AM$3,FALSE),"")</f>
        <v/>
      </c>
      <c r="AN102" s="38" t="str">
        <f>IFERROR(VLOOKUP($D102,'NRCS Physical Effects'!$D$3:$BF$173,AN$3,FALSE),"")</f>
        <v/>
      </c>
      <c r="AO102" s="87" t="str">
        <f>IFERROR(VLOOKUP($D102,'NRCS Physical Effects'!$D$3:$BF$173,AO$3,FALSE),"")</f>
        <v/>
      </c>
      <c r="AP102" s="38" t="str">
        <f>IFERROR(VLOOKUP($D102,'NRCS Physical Effects'!$D$3:$BF$173,AP$3,FALSE),"")</f>
        <v/>
      </c>
      <c r="AQ102" s="38" t="str">
        <f>IFERROR(VLOOKUP($D102,'NRCS Physical Effects'!$D$3:$BF$173,AQ$3,FALSE),"")</f>
        <v/>
      </c>
      <c r="AR102" s="38" t="str">
        <f>IFERROR(VLOOKUP($D102,'NRCS Physical Effects'!$D$3:$BF$173,AR$3,FALSE),"")</f>
        <v/>
      </c>
      <c r="AS102" s="38" t="str">
        <f>IFERROR(VLOOKUP($D102,'NRCS Physical Effects'!$D$3:$BF$173,AS$3,FALSE),"")</f>
        <v/>
      </c>
      <c r="AT102" s="38" t="str">
        <f>IFERROR(VLOOKUP($D102,'NRCS Physical Effects'!$D$3:$BF$173,AT$3,FALSE),"")</f>
        <v/>
      </c>
      <c r="AU102" s="38" t="str">
        <f>IFERROR(VLOOKUP($D102,'NRCS Physical Effects'!$D$3:$BF$173,AU$3,FALSE),"")</f>
        <v/>
      </c>
    </row>
    <row r="103" spans="1:47" x14ac:dyDescent="0.2">
      <c r="A103" s="105"/>
      <c r="B103" s="105"/>
      <c r="C103" s="122"/>
      <c r="E103" s="146" t="str">
        <f>IFERROR(VLOOKUP(D103,'NRCS Practice Descriptions'!$B$2:$C$174,2,FALSE),"")</f>
        <v/>
      </c>
      <c r="H103" s="38"/>
      <c r="I103" s="38"/>
      <c r="J103" s="38"/>
      <c r="K103" s="38"/>
      <c r="L103" s="38"/>
      <c r="M103" s="38"/>
      <c r="N103" s="38"/>
      <c r="O103" s="132">
        <f t="shared" si="12"/>
        <v>0</v>
      </c>
      <c r="P103" s="38"/>
      <c r="Q103" s="38"/>
      <c r="R103" s="38"/>
      <c r="S103" s="38"/>
      <c r="T103" s="238">
        <f>SUMIF('Practices-Implemented'!D$6:D$75,'Simplified Buckets All Ranked'!D103,'Practices-Implemented'!L$6:L$75)</f>
        <v>0</v>
      </c>
      <c r="U103" s="38"/>
      <c r="V103" s="238" t="str">
        <f>IFERROR(AVERAGEIF('2021VTEQIPCostList'!A$2:A$1463,'Simplified Buckets All Ranked'!D103,'2021VTEQIPCostList'!F$2:F$1463),"")</f>
        <v/>
      </c>
      <c r="W103" s="38"/>
      <c r="X103" s="38"/>
      <c r="Y103" s="38"/>
      <c r="Z103" s="38"/>
      <c r="AA103" s="38"/>
      <c r="AB103" s="131">
        <f t="shared" si="13"/>
        <v>0</v>
      </c>
      <c r="AC103" s="38"/>
      <c r="AD103" s="129">
        <f t="shared" si="14"/>
        <v>0</v>
      </c>
      <c r="AE103" s="38"/>
      <c r="AF103" s="61"/>
      <c r="AG103" s="38" t="str">
        <f>IFERROR(VLOOKUP($D103,'NRCS Physical Effects'!$D$3:$BF$173,AG$3,FALSE),"")</f>
        <v/>
      </c>
      <c r="AH103" s="38" t="str">
        <f>IFERROR(VLOOKUP($D103,'NRCS Physical Effects'!$D$3:$BF$173,AH$3,FALSE),"")</f>
        <v/>
      </c>
      <c r="AJ103" s="38" t="str">
        <f>IFERROR(VLOOKUP($D103,'NRCS Physical Effects'!$D$3:$BF$173,AJ$3,FALSE),"")</f>
        <v/>
      </c>
      <c r="AK103" s="38" t="str">
        <f>IFERROR(VLOOKUP($D103,'NRCS Physical Effects'!$D$3:$BF$173,AK$3,FALSE),"")</f>
        <v/>
      </c>
      <c r="AL103" s="38" t="str">
        <f>IFERROR(VLOOKUP($D103,'NRCS Physical Effects'!$D$3:$BF$173,AL$3,FALSE),"")</f>
        <v/>
      </c>
      <c r="AM103" s="38" t="str">
        <f>IFERROR(VLOOKUP($D103,'NRCS Physical Effects'!$D$3:$BF$173,AM$3,FALSE),"")</f>
        <v/>
      </c>
      <c r="AN103" s="38" t="str">
        <f>IFERROR(VLOOKUP($D103,'NRCS Physical Effects'!$D$3:$BF$173,AN$3,FALSE),"")</f>
        <v/>
      </c>
      <c r="AO103" s="87" t="str">
        <f>IFERROR(VLOOKUP($D103,'NRCS Physical Effects'!$D$3:$BF$173,AO$3,FALSE),"")</f>
        <v/>
      </c>
      <c r="AP103" s="38" t="str">
        <f>IFERROR(VLOOKUP($D103,'NRCS Physical Effects'!$D$3:$BF$173,AP$3,FALSE),"")</f>
        <v/>
      </c>
      <c r="AQ103" s="38" t="str">
        <f>IFERROR(VLOOKUP($D103,'NRCS Physical Effects'!$D$3:$BF$173,AQ$3,FALSE),"")</f>
        <v/>
      </c>
      <c r="AR103" s="38" t="str">
        <f>IFERROR(VLOOKUP($D103,'NRCS Physical Effects'!$D$3:$BF$173,AR$3,FALSE),"")</f>
        <v/>
      </c>
      <c r="AS103" s="38" t="str">
        <f>IFERROR(VLOOKUP($D103,'NRCS Physical Effects'!$D$3:$BF$173,AS$3,FALSE),"")</f>
        <v/>
      </c>
      <c r="AT103" s="38" t="str">
        <f>IFERROR(VLOOKUP($D103,'NRCS Physical Effects'!$D$3:$BF$173,AT$3,FALSE),"")</f>
        <v/>
      </c>
      <c r="AU103" s="38" t="str">
        <f>IFERROR(VLOOKUP($D103,'NRCS Physical Effects'!$D$3:$BF$173,AU$3,FALSE),"")</f>
        <v/>
      </c>
    </row>
    <row r="104" spans="1:47" x14ac:dyDescent="0.2">
      <c r="A104" s="270" t="s">
        <v>44</v>
      </c>
      <c r="B104" s="274" t="s">
        <v>510</v>
      </c>
      <c r="C104" s="118" t="s">
        <v>247</v>
      </c>
      <c r="E104" s="146" t="str">
        <f>IFERROR(VLOOKUP(D104,'NRCS Practice Descriptions'!$B$2:$C$174,2,FALSE),"")</f>
        <v/>
      </c>
      <c r="H104" s="38"/>
      <c r="O104" s="132">
        <f t="shared" si="12"/>
        <v>0</v>
      </c>
      <c r="T104" s="238">
        <f>SUMIF('Practices-Implemented'!D$6:D$75,'Simplified Buckets All Ranked'!D104,'Practices-Implemented'!L$6:L$75)</f>
        <v>0</v>
      </c>
      <c r="V104" s="238" t="str">
        <f>IFERROR(AVERAGEIF('2021VTEQIPCostList'!A$2:A$1463,'Simplified Buckets All Ranked'!D104,'2021VTEQIPCostList'!F$2:F$1463),"")</f>
        <v/>
      </c>
      <c r="Z104" s="38"/>
      <c r="AA104" s="38"/>
      <c r="AB104" s="131">
        <f t="shared" si="13"/>
        <v>0</v>
      </c>
      <c r="AC104" s="38"/>
      <c r="AD104" s="129">
        <f t="shared" si="14"/>
        <v>0</v>
      </c>
      <c r="AE104" s="38"/>
      <c r="AF104" s="61"/>
      <c r="AG104" s="38" t="str">
        <f>IFERROR(VLOOKUP($D104,'NRCS Physical Effects'!$D$3:$BF$173,AG$3,FALSE),"")</f>
        <v/>
      </c>
      <c r="AH104" s="38" t="str">
        <f>IFERROR(VLOOKUP($D104,'NRCS Physical Effects'!$D$3:$BF$173,AH$3,FALSE),"")</f>
        <v/>
      </c>
      <c r="AJ104" s="38" t="str">
        <f>IFERROR(VLOOKUP($D104,'NRCS Physical Effects'!$D$3:$BF$173,AJ$3,FALSE),"")</f>
        <v/>
      </c>
      <c r="AK104" s="38" t="str">
        <f>IFERROR(VLOOKUP($D104,'NRCS Physical Effects'!$D$3:$BF$173,AK$3,FALSE),"")</f>
        <v/>
      </c>
      <c r="AL104" s="38" t="str">
        <f>IFERROR(VLOOKUP($D104,'NRCS Physical Effects'!$D$3:$BF$173,AL$3,FALSE),"")</f>
        <v/>
      </c>
      <c r="AM104" s="38" t="str">
        <f>IFERROR(VLOOKUP($D104,'NRCS Physical Effects'!$D$3:$BF$173,AM$3,FALSE),"")</f>
        <v/>
      </c>
      <c r="AN104" s="38" t="str">
        <f>IFERROR(VLOOKUP($D104,'NRCS Physical Effects'!$D$3:$BF$173,AN$3,FALSE),"")</f>
        <v/>
      </c>
      <c r="AO104" s="87" t="str">
        <f>IFERROR(VLOOKUP($D104,'NRCS Physical Effects'!$D$3:$BF$173,AO$3,FALSE),"")</f>
        <v/>
      </c>
      <c r="AP104" s="38" t="str">
        <f>IFERROR(VLOOKUP($D104,'NRCS Physical Effects'!$D$3:$BF$173,AP$3,FALSE),"")</f>
        <v/>
      </c>
      <c r="AQ104" s="38" t="str">
        <f>IFERROR(VLOOKUP($D104,'NRCS Physical Effects'!$D$3:$BF$173,AQ$3,FALSE),"")</f>
        <v/>
      </c>
      <c r="AR104" s="38" t="str">
        <f>IFERROR(VLOOKUP($D104,'NRCS Physical Effects'!$D$3:$BF$173,AR$3,FALSE),"")</f>
        <v/>
      </c>
      <c r="AS104" s="38" t="str">
        <f>IFERROR(VLOOKUP($D104,'NRCS Physical Effects'!$D$3:$BF$173,AS$3,FALSE),"")</f>
        <v/>
      </c>
      <c r="AT104" s="38" t="str">
        <f>IFERROR(VLOOKUP($D104,'NRCS Physical Effects'!$D$3:$BF$173,AT$3,FALSE),"")</f>
        <v/>
      </c>
      <c r="AU104" s="38" t="str">
        <f>IFERROR(VLOOKUP($D104,'NRCS Physical Effects'!$D$3:$BF$173,AU$3,FALSE),"")</f>
        <v/>
      </c>
    </row>
    <row r="105" spans="1:47" x14ac:dyDescent="0.2">
      <c r="A105" s="270" t="s">
        <v>44</v>
      </c>
      <c r="B105" s="274" t="s">
        <v>510</v>
      </c>
      <c r="C105" s="52" t="s">
        <v>191</v>
      </c>
      <c r="D105" s="38" t="s">
        <v>257</v>
      </c>
      <c r="E105" s="146" t="str">
        <f>IFERROR(VLOOKUP(D105,'NRCS Practice Descriptions'!$B$2:$C$174,2,FALSE),"")</f>
        <v/>
      </c>
      <c r="H105" s="38"/>
      <c r="O105" s="132">
        <f t="shared" si="12"/>
        <v>0</v>
      </c>
      <c r="T105" s="238">
        <f>SUMIF('Practices-Implemented'!D$6:D$75,'Simplified Buckets All Ranked'!D105,'Practices-Implemented'!L$6:L$75)</f>
        <v>228</v>
      </c>
      <c r="V105" s="238" t="str">
        <f>IFERROR(AVERAGEIF('2021VTEQIPCostList'!A$2:A$1463,'Simplified Buckets All Ranked'!D105,'2021VTEQIPCostList'!F$2:F$1463),"")</f>
        <v/>
      </c>
      <c r="Z105" s="38"/>
      <c r="AA105" s="38"/>
      <c r="AB105" s="131">
        <f t="shared" si="13"/>
        <v>0</v>
      </c>
      <c r="AC105" s="38"/>
      <c r="AD105" s="129">
        <f t="shared" si="14"/>
        <v>0</v>
      </c>
      <c r="AE105" s="38"/>
      <c r="AF105" s="61"/>
      <c r="AG105" s="38" t="str">
        <f>IFERROR(VLOOKUP($D105,'NRCS Physical Effects'!$D$3:$BF$173,AG$3,FALSE),"")</f>
        <v/>
      </c>
      <c r="AH105" s="38" t="str">
        <f>IFERROR(VLOOKUP($D105,'NRCS Physical Effects'!$D$3:$BF$173,AH$3,FALSE),"")</f>
        <v/>
      </c>
      <c r="AJ105" s="38" t="str">
        <f>IFERROR(VLOOKUP($D105,'NRCS Physical Effects'!$D$3:$BF$173,AJ$3,FALSE),"")</f>
        <v/>
      </c>
      <c r="AK105" s="38" t="str">
        <f>IFERROR(VLOOKUP($D105,'NRCS Physical Effects'!$D$3:$BF$173,AK$3,FALSE),"")</f>
        <v/>
      </c>
      <c r="AL105" s="38" t="str">
        <f>IFERROR(VLOOKUP($D105,'NRCS Physical Effects'!$D$3:$BF$173,AL$3,FALSE),"")</f>
        <v/>
      </c>
      <c r="AM105" s="38" t="str">
        <f>IFERROR(VLOOKUP($D105,'NRCS Physical Effects'!$D$3:$BF$173,AM$3,FALSE),"")</f>
        <v/>
      </c>
      <c r="AN105" s="38" t="str">
        <f>IFERROR(VLOOKUP($D105,'NRCS Physical Effects'!$D$3:$BF$173,AN$3,FALSE),"")</f>
        <v/>
      </c>
      <c r="AO105" s="87" t="str">
        <f>IFERROR(VLOOKUP($D105,'NRCS Physical Effects'!$D$3:$BF$173,AO$3,FALSE),"")</f>
        <v/>
      </c>
      <c r="AP105" s="38" t="str">
        <f>IFERROR(VLOOKUP($D105,'NRCS Physical Effects'!$D$3:$BF$173,AP$3,FALSE),"")</f>
        <v/>
      </c>
      <c r="AQ105" s="38" t="str">
        <f>IFERROR(VLOOKUP($D105,'NRCS Physical Effects'!$D$3:$BF$173,AQ$3,FALSE),"")</f>
        <v/>
      </c>
      <c r="AR105" s="38" t="str">
        <f>IFERROR(VLOOKUP($D105,'NRCS Physical Effects'!$D$3:$BF$173,AR$3,FALSE),"")</f>
        <v/>
      </c>
      <c r="AS105" s="38" t="str">
        <f>IFERROR(VLOOKUP($D105,'NRCS Physical Effects'!$D$3:$BF$173,AS$3,FALSE),"")</f>
        <v/>
      </c>
      <c r="AT105" s="38" t="str">
        <f>IFERROR(VLOOKUP($D105,'NRCS Physical Effects'!$D$3:$BF$173,AT$3,FALSE),"")</f>
        <v/>
      </c>
      <c r="AU105" s="38" t="str">
        <f>IFERROR(VLOOKUP($D105,'NRCS Physical Effects'!$D$3:$BF$173,AU$3,FALSE),"")</f>
        <v/>
      </c>
    </row>
    <row r="106" spans="1:47" x14ac:dyDescent="0.2">
      <c r="A106" s="105"/>
      <c r="B106" s="105"/>
      <c r="E106" s="146" t="str">
        <f>IFERROR(VLOOKUP(D106,'NRCS Practice Descriptions'!$B$2:$C$174,2,FALSE),"")</f>
        <v/>
      </c>
      <c r="H106" s="38"/>
      <c r="O106" s="132">
        <f t="shared" si="12"/>
        <v>0</v>
      </c>
      <c r="T106" s="238">
        <f>SUMIF('Practices-Implemented'!D$6:D$75,'Simplified Buckets All Ranked'!D106,'Practices-Implemented'!L$6:L$75)</f>
        <v>0</v>
      </c>
      <c r="V106" s="238" t="str">
        <f>IFERROR(AVERAGEIF('2021VTEQIPCostList'!A$2:A$1463,'Simplified Buckets All Ranked'!D106,'2021VTEQIPCostList'!F$2:F$1463),"")</f>
        <v/>
      </c>
      <c r="Z106" s="38"/>
      <c r="AA106" s="38"/>
      <c r="AB106" s="131">
        <f t="shared" si="13"/>
        <v>0</v>
      </c>
      <c r="AC106" s="38"/>
      <c r="AD106" s="129">
        <f t="shared" si="14"/>
        <v>0</v>
      </c>
      <c r="AE106" s="38"/>
      <c r="AF106" s="61"/>
      <c r="AG106" s="38" t="str">
        <f>IFERROR(VLOOKUP($D106,'NRCS Physical Effects'!$D$3:$BF$173,AG$3,FALSE),"")</f>
        <v/>
      </c>
      <c r="AH106" s="38" t="str">
        <f>IFERROR(VLOOKUP($D106,'NRCS Physical Effects'!$D$3:$BF$173,AH$3,FALSE),"")</f>
        <v/>
      </c>
      <c r="AJ106" s="38" t="str">
        <f>IFERROR(VLOOKUP($D106,'NRCS Physical Effects'!$D$3:$BF$173,AJ$3,FALSE),"")</f>
        <v/>
      </c>
      <c r="AK106" s="38" t="str">
        <f>IFERROR(VLOOKUP($D106,'NRCS Physical Effects'!$D$3:$BF$173,AK$3,FALSE),"")</f>
        <v/>
      </c>
      <c r="AL106" s="38" t="str">
        <f>IFERROR(VLOOKUP($D106,'NRCS Physical Effects'!$D$3:$BF$173,AL$3,FALSE),"")</f>
        <v/>
      </c>
      <c r="AM106" s="38" t="str">
        <f>IFERROR(VLOOKUP($D106,'NRCS Physical Effects'!$D$3:$BF$173,AM$3,FALSE),"")</f>
        <v/>
      </c>
      <c r="AN106" s="38" t="str">
        <f>IFERROR(VLOOKUP($D106,'NRCS Physical Effects'!$D$3:$BF$173,AN$3,FALSE),"")</f>
        <v/>
      </c>
      <c r="AO106" s="87" t="str">
        <f>IFERROR(VLOOKUP($D106,'NRCS Physical Effects'!$D$3:$BF$173,AO$3,FALSE),"")</f>
        <v/>
      </c>
      <c r="AP106" s="38" t="str">
        <f>IFERROR(VLOOKUP($D106,'NRCS Physical Effects'!$D$3:$BF$173,AP$3,FALSE),"")</f>
        <v/>
      </c>
      <c r="AQ106" s="38" t="str">
        <f>IFERROR(VLOOKUP($D106,'NRCS Physical Effects'!$D$3:$BF$173,AQ$3,FALSE),"")</f>
        <v/>
      </c>
      <c r="AR106" s="38" t="str">
        <f>IFERROR(VLOOKUP($D106,'NRCS Physical Effects'!$D$3:$BF$173,AR$3,FALSE),"")</f>
        <v/>
      </c>
      <c r="AS106" s="38" t="str">
        <f>IFERROR(VLOOKUP($D106,'NRCS Physical Effects'!$D$3:$BF$173,AS$3,FALSE),"")</f>
        <v/>
      </c>
      <c r="AT106" s="38" t="str">
        <f>IFERROR(VLOOKUP($D106,'NRCS Physical Effects'!$D$3:$BF$173,AT$3,FALSE),"")</f>
        <v/>
      </c>
      <c r="AU106" s="38" t="str">
        <f>IFERROR(VLOOKUP($D106,'NRCS Physical Effects'!$D$3:$BF$173,AU$3,FALSE),"")</f>
        <v/>
      </c>
    </row>
    <row r="107" spans="1:47" x14ac:dyDescent="0.2">
      <c r="A107" s="268" t="s">
        <v>513</v>
      </c>
      <c r="B107" s="277" t="s">
        <v>178</v>
      </c>
      <c r="C107" s="118" t="s">
        <v>198</v>
      </c>
      <c r="E107" s="146" t="str">
        <f>IFERROR(VLOOKUP(D107,'NRCS Practice Descriptions'!$B$2:$C$174,2,FALSE),"")</f>
        <v/>
      </c>
      <c r="H107" s="38"/>
      <c r="I107" s="38"/>
      <c r="J107" s="38"/>
      <c r="K107" s="38"/>
      <c r="L107" s="38"/>
      <c r="M107" s="38"/>
      <c r="N107" s="38"/>
      <c r="O107" s="132">
        <f t="shared" si="12"/>
        <v>0</v>
      </c>
      <c r="P107" s="38"/>
      <c r="Q107" s="38"/>
      <c r="R107" s="38"/>
      <c r="S107" s="38"/>
      <c r="T107" s="238">
        <f>SUMIF('Practices-Implemented'!D$6:D$75,'Simplified Buckets All Ranked'!D107,'Practices-Implemented'!L$6:L$75)</f>
        <v>0</v>
      </c>
      <c r="U107" s="38"/>
      <c r="V107" s="238" t="str">
        <f>IFERROR(AVERAGEIF('2021VTEQIPCostList'!A$2:A$1463,'Simplified Buckets All Ranked'!D107,'2021VTEQIPCostList'!F$2:F$1463),"")</f>
        <v/>
      </c>
      <c r="W107" s="38"/>
      <c r="X107" s="38"/>
      <c r="Y107" s="38"/>
      <c r="Z107" s="38"/>
      <c r="AA107" s="38"/>
      <c r="AB107" s="131">
        <f t="shared" si="13"/>
        <v>0</v>
      </c>
      <c r="AC107" s="38"/>
      <c r="AD107" s="129">
        <f t="shared" si="14"/>
        <v>0</v>
      </c>
      <c r="AE107" s="38"/>
      <c r="AF107" s="61"/>
      <c r="AG107" s="38" t="str">
        <f>IFERROR(VLOOKUP($D107,'NRCS Physical Effects'!$D$3:$BF$173,AG$3,FALSE),"")</f>
        <v/>
      </c>
      <c r="AH107" s="38" t="str">
        <f>IFERROR(VLOOKUP($D107,'NRCS Physical Effects'!$D$3:$BF$173,AH$3,FALSE),"")</f>
        <v/>
      </c>
      <c r="AJ107" s="38" t="str">
        <f>IFERROR(VLOOKUP($D107,'NRCS Physical Effects'!$D$3:$BF$173,AJ$3,FALSE),"")</f>
        <v/>
      </c>
      <c r="AK107" s="38" t="str">
        <f>IFERROR(VLOOKUP($D107,'NRCS Physical Effects'!$D$3:$BF$173,AK$3,FALSE),"")</f>
        <v/>
      </c>
      <c r="AL107" s="38" t="str">
        <f>IFERROR(VLOOKUP($D107,'NRCS Physical Effects'!$D$3:$BF$173,AL$3,FALSE),"")</f>
        <v/>
      </c>
      <c r="AM107" s="38" t="str">
        <f>IFERROR(VLOOKUP($D107,'NRCS Physical Effects'!$D$3:$BF$173,AM$3,FALSE),"")</f>
        <v/>
      </c>
      <c r="AN107" s="38" t="str">
        <f>IFERROR(VLOOKUP($D107,'NRCS Physical Effects'!$D$3:$BF$173,AN$3,FALSE),"")</f>
        <v/>
      </c>
      <c r="AO107" s="87" t="str">
        <f>IFERROR(VLOOKUP($D107,'NRCS Physical Effects'!$D$3:$BF$173,AO$3,FALSE),"")</f>
        <v/>
      </c>
      <c r="AP107" s="38" t="str">
        <f>IFERROR(VLOOKUP($D107,'NRCS Physical Effects'!$D$3:$BF$173,AP$3,FALSE),"")</f>
        <v/>
      </c>
      <c r="AQ107" s="38" t="str">
        <f>IFERROR(VLOOKUP($D107,'NRCS Physical Effects'!$D$3:$BF$173,AQ$3,FALSE),"")</f>
        <v/>
      </c>
      <c r="AR107" s="38" t="str">
        <f>IFERROR(VLOOKUP($D107,'NRCS Physical Effects'!$D$3:$BF$173,AR$3,FALSE),"")</f>
        <v/>
      </c>
      <c r="AS107" s="38" t="str">
        <f>IFERROR(VLOOKUP($D107,'NRCS Physical Effects'!$D$3:$BF$173,AS$3,FALSE),"")</f>
        <v/>
      </c>
      <c r="AT107" s="38" t="str">
        <f>IFERROR(VLOOKUP($D107,'NRCS Physical Effects'!$D$3:$BF$173,AT$3,FALSE),"")</f>
        <v/>
      </c>
      <c r="AU107" s="38" t="str">
        <f>IFERROR(VLOOKUP($D107,'NRCS Physical Effects'!$D$3:$BF$173,AU$3,FALSE),"")</f>
        <v/>
      </c>
    </row>
    <row r="108" spans="1:47" x14ac:dyDescent="0.2">
      <c r="A108" s="268" t="s">
        <v>513</v>
      </c>
      <c r="B108" s="277" t="s">
        <v>178</v>
      </c>
      <c r="C108" s="118" t="s">
        <v>199</v>
      </c>
      <c r="E108" s="146" t="str">
        <f>IFERROR(VLOOKUP(D108,'NRCS Practice Descriptions'!$B$2:$C$174,2,FALSE),"")</f>
        <v/>
      </c>
      <c r="H108" s="38"/>
      <c r="I108" s="38"/>
      <c r="J108" s="38"/>
      <c r="K108" s="38"/>
      <c r="L108" s="38"/>
      <c r="M108" s="38"/>
      <c r="N108" s="38"/>
      <c r="O108" s="132">
        <f t="shared" si="12"/>
        <v>0</v>
      </c>
      <c r="P108" s="38"/>
      <c r="Q108" s="38"/>
      <c r="R108" s="38"/>
      <c r="S108" s="38"/>
      <c r="T108" s="238">
        <f>SUMIF('Practices-Implemented'!D$6:D$75,'Simplified Buckets All Ranked'!D108,'Practices-Implemented'!L$6:L$75)</f>
        <v>0</v>
      </c>
      <c r="U108" s="38"/>
      <c r="V108" s="238" t="str">
        <f>IFERROR(AVERAGEIF('2021VTEQIPCostList'!A$2:A$1463,'Simplified Buckets All Ranked'!D108,'2021VTEQIPCostList'!F$2:F$1463),"")</f>
        <v/>
      </c>
      <c r="W108" s="38"/>
      <c r="X108" s="38"/>
      <c r="Y108" s="38"/>
      <c r="Z108" s="38"/>
      <c r="AA108" s="38"/>
      <c r="AB108" s="131">
        <f t="shared" si="13"/>
        <v>0</v>
      </c>
      <c r="AC108" s="38"/>
      <c r="AD108" s="129">
        <f t="shared" si="14"/>
        <v>0</v>
      </c>
      <c r="AE108" s="38"/>
      <c r="AF108" s="61"/>
      <c r="AG108" s="38" t="str">
        <f>IFERROR(VLOOKUP($D108,'NRCS Physical Effects'!$D$3:$BF$173,AG$3,FALSE),"")</f>
        <v/>
      </c>
      <c r="AH108" s="38" t="str">
        <f>IFERROR(VLOOKUP($D108,'NRCS Physical Effects'!$D$3:$BF$173,AH$3,FALSE),"")</f>
        <v/>
      </c>
      <c r="AJ108" s="38" t="str">
        <f>IFERROR(VLOOKUP($D108,'NRCS Physical Effects'!$D$3:$BF$173,AJ$3,FALSE),"")</f>
        <v/>
      </c>
      <c r="AK108" s="38" t="str">
        <f>IFERROR(VLOOKUP($D108,'NRCS Physical Effects'!$D$3:$BF$173,AK$3,FALSE),"")</f>
        <v/>
      </c>
      <c r="AL108" s="38" t="str">
        <f>IFERROR(VLOOKUP($D108,'NRCS Physical Effects'!$D$3:$BF$173,AL$3,FALSE),"")</f>
        <v/>
      </c>
      <c r="AM108" s="38" t="str">
        <f>IFERROR(VLOOKUP($D108,'NRCS Physical Effects'!$D$3:$BF$173,AM$3,FALSE),"")</f>
        <v/>
      </c>
      <c r="AN108" s="38" t="str">
        <f>IFERROR(VLOOKUP($D108,'NRCS Physical Effects'!$D$3:$BF$173,AN$3,FALSE),"")</f>
        <v/>
      </c>
      <c r="AO108" s="87" t="str">
        <f>IFERROR(VLOOKUP($D108,'NRCS Physical Effects'!$D$3:$BF$173,AO$3,FALSE),"")</f>
        <v/>
      </c>
      <c r="AP108" s="38" t="str">
        <f>IFERROR(VLOOKUP($D108,'NRCS Physical Effects'!$D$3:$BF$173,AP$3,FALSE),"")</f>
        <v/>
      </c>
      <c r="AQ108" s="38" t="str">
        <f>IFERROR(VLOOKUP($D108,'NRCS Physical Effects'!$D$3:$BF$173,AQ$3,FALSE),"")</f>
        <v/>
      </c>
      <c r="AR108" s="38" t="str">
        <f>IFERROR(VLOOKUP($D108,'NRCS Physical Effects'!$D$3:$BF$173,AR$3,FALSE),"")</f>
        <v/>
      </c>
      <c r="AS108" s="38" t="str">
        <f>IFERROR(VLOOKUP($D108,'NRCS Physical Effects'!$D$3:$BF$173,AS$3,FALSE),"")</f>
        <v/>
      </c>
      <c r="AT108" s="38" t="str">
        <f>IFERROR(VLOOKUP($D108,'NRCS Physical Effects'!$D$3:$BF$173,AT$3,FALSE),"")</f>
        <v/>
      </c>
      <c r="AU108" s="38" t="str">
        <f>IFERROR(VLOOKUP($D108,'NRCS Physical Effects'!$D$3:$BF$173,AU$3,FALSE),"")</f>
        <v/>
      </c>
    </row>
    <row r="109" spans="1:47" ht="14.5" customHeight="1" x14ac:dyDescent="0.2">
      <c r="A109" s="105"/>
      <c r="B109" s="105"/>
      <c r="C109" s="118"/>
      <c r="E109" s="146" t="str">
        <f>IFERROR(VLOOKUP(D109,'NRCS Practice Descriptions'!$B$2:$C$174,2,FALSE),"")</f>
        <v/>
      </c>
      <c r="H109" s="38"/>
      <c r="I109" s="38"/>
      <c r="J109" s="38"/>
      <c r="K109" s="38"/>
      <c r="L109" s="38"/>
      <c r="M109" s="38"/>
      <c r="N109" s="38"/>
      <c r="O109" s="132">
        <f t="shared" si="12"/>
        <v>0</v>
      </c>
      <c r="P109" s="38"/>
      <c r="Q109" s="38"/>
      <c r="R109" s="38"/>
      <c r="S109" s="38"/>
      <c r="T109" s="238">
        <f>SUMIF('Practices-Implemented'!D$6:D$75,'Simplified Buckets All Ranked'!D109,'Practices-Implemented'!L$6:L$75)</f>
        <v>0</v>
      </c>
      <c r="U109" s="38"/>
      <c r="V109" s="238" t="str">
        <f>IFERROR(AVERAGEIF('2021VTEQIPCostList'!A$2:A$1463,'Simplified Buckets All Ranked'!D109,'2021VTEQIPCostList'!F$2:F$1463),"")</f>
        <v/>
      </c>
      <c r="W109" s="38"/>
      <c r="X109" s="38"/>
      <c r="Y109" s="38"/>
      <c r="Z109" s="38"/>
      <c r="AA109" s="38"/>
      <c r="AB109" s="131">
        <f t="shared" si="13"/>
        <v>0</v>
      </c>
      <c r="AC109" s="38"/>
      <c r="AD109" s="129">
        <f t="shared" si="14"/>
        <v>0</v>
      </c>
      <c r="AE109" s="38"/>
      <c r="AF109" s="61"/>
      <c r="AG109" s="38" t="str">
        <f>IFERROR(VLOOKUP($D109,'NRCS Physical Effects'!$D$3:$BF$173,AG$3,FALSE),"")</f>
        <v/>
      </c>
      <c r="AH109" s="38" t="str">
        <f>IFERROR(VLOOKUP($D109,'NRCS Physical Effects'!$D$3:$BF$173,AH$3,FALSE),"")</f>
        <v/>
      </c>
      <c r="AJ109" s="38" t="str">
        <f>IFERROR(VLOOKUP($D109,'NRCS Physical Effects'!$D$3:$BF$173,AJ$3,FALSE),"")</f>
        <v/>
      </c>
      <c r="AK109" s="38" t="str">
        <f>IFERROR(VLOOKUP($D109,'NRCS Physical Effects'!$D$3:$BF$173,AK$3,FALSE),"")</f>
        <v/>
      </c>
      <c r="AL109" s="38" t="str">
        <f>IFERROR(VLOOKUP($D109,'NRCS Physical Effects'!$D$3:$BF$173,AL$3,FALSE),"")</f>
        <v/>
      </c>
      <c r="AM109" s="38" t="str">
        <f>IFERROR(VLOOKUP($D109,'NRCS Physical Effects'!$D$3:$BF$173,AM$3,FALSE),"")</f>
        <v/>
      </c>
      <c r="AN109" s="38" t="str">
        <f>IFERROR(VLOOKUP($D109,'NRCS Physical Effects'!$D$3:$BF$173,AN$3,FALSE),"")</f>
        <v/>
      </c>
      <c r="AO109" s="87" t="str">
        <f>IFERROR(VLOOKUP($D109,'NRCS Physical Effects'!$D$3:$BF$173,AO$3,FALSE),"")</f>
        <v/>
      </c>
      <c r="AP109" s="38" t="str">
        <f>IFERROR(VLOOKUP($D109,'NRCS Physical Effects'!$D$3:$BF$173,AP$3,FALSE),"")</f>
        <v/>
      </c>
      <c r="AQ109" s="38" t="str">
        <f>IFERROR(VLOOKUP($D109,'NRCS Physical Effects'!$D$3:$BF$173,AQ$3,FALSE),"")</f>
        <v/>
      </c>
      <c r="AR109" s="38" t="str">
        <f>IFERROR(VLOOKUP($D109,'NRCS Physical Effects'!$D$3:$BF$173,AR$3,FALSE),"")</f>
        <v/>
      </c>
      <c r="AS109" s="38" t="str">
        <f>IFERROR(VLOOKUP($D109,'NRCS Physical Effects'!$D$3:$BF$173,AS$3,FALSE),"")</f>
        <v/>
      </c>
      <c r="AT109" s="38" t="str">
        <f>IFERROR(VLOOKUP($D109,'NRCS Physical Effects'!$D$3:$BF$173,AT$3,FALSE),"")</f>
        <v/>
      </c>
      <c r="AU109" s="38" t="str">
        <f>IFERROR(VLOOKUP($D109,'NRCS Physical Effects'!$D$3:$BF$173,AU$3,FALSE),"")</f>
        <v/>
      </c>
    </row>
    <row r="110" spans="1:47" x14ac:dyDescent="0.2">
      <c r="A110" s="268" t="s">
        <v>513</v>
      </c>
      <c r="B110" s="276" t="s">
        <v>177</v>
      </c>
      <c r="C110" s="118" t="s">
        <v>197</v>
      </c>
      <c r="E110" s="146" t="str">
        <f>IFERROR(VLOOKUP(D110,'NRCS Practice Descriptions'!$B$2:$C$174,2,FALSE),"")</f>
        <v/>
      </c>
      <c r="H110" s="38"/>
      <c r="I110" s="38"/>
      <c r="J110" s="38"/>
      <c r="K110" s="38"/>
      <c r="L110" s="38"/>
      <c r="M110" s="38"/>
      <c r="N110" s="38"/>
      <c r="O110" s="132">
        <f t="shared" si="12"/>
        <v>0</v>
      </c>
      <c r="P110" s="38"/>
      <c r="Q110" s="38"/>
      <c r="R110" s="38"/>
      <c r="S110" s="38"/>
      <c r="T110" s="238">
        <f>SUMIF('Practices-Implemented'!D$6:D$75,'Simplified Buckets All Ranked'!D110,'Practices-Implemented'!L$6:L$75)</f>
        <v>0</v>
      </c>
      <c r="U110" s="38"/>
      <c r="V110" s="238" t="str">
        <f>IFERROR(AVERAGEIF('2021VTEQIPCostList'!A$2:A$1463,'Simplified Buckets All Ranked'!D110,'2021VTEQIPCostList'!F$2:F$1463),"")</f>
        <v/>
      </c>
      <c r="W110" s="38"/>
      <c r="X110" s="38"/>
      <c r="Y110" s="38"/>
      <c r="Z110" s="38"/>
      <c r="AA110" s="38"/>
      <c r="AB110" s="131">
        <f t="shared" si="13"/>
        <v>0</v>
      </c>
      <c r="AC110" s="38"/>
      <c r="AD110" s="129">
        <f t="shared" si="14"/>
        <v>0</v>
      </c>
      <c r="AE110" s="38"/>
      <c r="AF110" s="61"/>
      <c r="AG110" s="38" t="str">
        <f>IFERROR(VLOOKUP($D110,'NRCS Physical Effects'!$D$3:$BF$173,AG$3,FALSE),"")</f>
        <v/>
      </c>
      <c r="AH110" s="38" t="str">
        <f>IFERROR(VLOOKUP($D110,'NRCS Physical Effects'!$D$3:$BF$173,AH$3,FALSE),"")</f>
        <v/>
      </c>
      <c r="AJ110" s="38" t="str">
        <f>IFERROR(VLOOKUP($D110,'NRCS Physical Effects'!$D$3:$BF$173,AJ$3,FALSE),"")</f>
        <v/>
      </c>
      <c r="AK110" s="38" t="str">
        <f>IFERROR(VLOOKUP($D110,'NRCS Physical Effects'!$D$3:$BF$173,AK$3,FALSE),"")</f>
        <v/>
      </c>
      <c r="AL110" s="38" t="str">
        <f>IFERROR(VLOOKUP($D110,'NRCS Physical Effects'!$D$3:$BF$173,AL$3,FALSE),"")</f>
        <v/>
      </c>
      <c r="AM110" s="38" t="str">
        <f>IFERROR(VLOOKUP($D110,'NRCS Physical Effects'!$D$3:$BF$173,AM$3,FALSE),"")</f>
        <v/>
      </c>
      <c r="AN110" s="38" t="str">
        <f>IFERROR(VLOOKUP($D110,'NRCS Physical Effects'!$D$3:$BF$173,AN$3,FALSE),"")</f>
        <v/>
      </c>
      <c r="AO110" s="87" t="str">
        <f>IFERROR(VLOOKUP($D110,'NRCS Physical Effects'!$D$3:$BF$173,AO$3,FALSE),"")</f>
        <v/>
      </c>
      <c r="AP110" s="38" t="str">
        <f>IFERROR(VLOOKUP($D110,'NRCS Physical Effects'!$D$3:$BF$173,AP$3,FALSE),"")</f>
        <v/>
      </c>
      <c r="AQ110" s="38" t="str">
        <f>IFERROR(VLOOKUP($D110,'NRCS Physical Effects'!$D$3:$BF$173,AQ$3,FALSE),"")</f>
        <v/>
      </c>
      <c r="AR110" s="38" t="str">
        <f>IFERROR(VLOOKUP($D110,'NRCS Physical Effects'!$D$3:$BF$173,AR$3,FALSE),"")</f>
        <v/>
      </c>
      <c r="AS110" s="38" t="str">
        <f>IFERROR(VLOOKUP($D110,'NRCS Physical Effects'!$D$3:$BF$173,AS$3,FALSE),"")</f>
        <v/>
      </c>
      <c r="AT110" s="38" t="str">
        <f>IFERROR(VLOOKUP($D110,'NRCS Physical Effects'!$D$3:$BF$173,AT$3,FALSE),"")</f>
        <v/>
      </c>
      <c r="AU110" s="38" t="str">
        <f>IFERROR(VLOOKUP($D110,'NRCS Physical Effects'!$D$3:$BF$173,AU$3,FALSE),"")</f>
        <v/>
      </c>
    </row>
    <row r="111" spans="1:47" ht="16" x14ac:dyDescent="0.2">
      <c r="A111" s="268" t="s">
        <v>513</v>
      </c>
      <c r="B111" s="276" t="s">
        <v>177</v>
      </c>
      <c r="C111" s="99" t="s">
        <v>91</v>
      </c>
      <c r="E111" s="146" t="str">
        <f>IFERROR(VLOOKUP(D111,'NRCS Practice Descriptions'!$B$2:$C$174,2,FALSE),"")</f>
        <v/>
      </c>
      <c r="H111" s="38"/>
      <c r="I111" s="38"/>
      <c r="J111" s="38"/>
      <c r="K111" s="38"/>
      <c r="L111" s="38"/>
      <c r="M111" s="38"/>
      <c r="N111" s="38"/>
      <c r="O111" s="132">
        <f t="shared" si="12"/>
        <v>0</v>
      </c>
      <c r="P111" s="38"/>
      <c r="Q111" s="38"/>
      <c r="R111" s="38"/>
      <c r="S111" s="38"/>
      <c r="T111" s="238">
        <f>SUMIF('Practices-Implemented'!D$6:D$75,'Simplified Buckets All Ranked'!D111,'Practices-Implemented'!L$6:L$75)</f>
        <v>0</v>
      </c>
      <c r="U111" s="38"/>
      <c r="V111" s="238" t="str">
        <f>IFERROR(AVERAGEIF('2021VTEQIPCostList'!A$2:A$1463,'Simplified Buckets All Ranked'!D111,'2021VTEQIPCostList'!F$2:F$1463),"")</f>
        <v/>
      </c>
      <c r="W111" s="38"/>
      <c r="X111" s="38"/>
      <c r="Y111" s="38"/>
      <c r="Z111" s="38"/>
      <c r="AA111" s="38"/>
      <c r="AB111" s="131">
        <f t="shared" si="13"/>
        <v>0</v>
      </c>
      <c r="AC111" s="38"/>
      <c r="AD111" s="129">
        <f t="shared" si="14"/>
        <v>0</v>
      </c>
      <c r="AE111" s="38"/>
      <c r="AF111" s="61"/>
      <c r="AG111" s="38" t="str">
        <f>IFERROR(VLOOKUP($D111,'NRCS Physical Effects'!$D$3:$BF$173,AG$3,FALSE),"")</f>
        <v/>
      </c>
      <c r="AH111" s="38" t="str">
        <f>IFERROR(VLOOKUP($D111,'NRCS Physical Effects'!$D$3:$BF$173,AH$3,FALSE),"")</f>
        <v/>
      </c>
      <c r="AJ111" s="38" t="str">
        <f>IFERROR(VLOOKUP($D111,'NRCS Physical Effects'!$D$3:$BF$173,AJ$3,FALSE),"")</f>
        <v/>
      </c>
      <c r="AK111" s="38" t="str">
        <f>IFERROR(VLOOKUP($D111,'NRCS Physical Effects'!$D$3:$BF$173,AK$3,FALSE),"")</f>
        <v/>
      </c>
      <c r="AL111" s="38" t="str">
        <f>IFERROR(VLOOKUP($D111,'NRCS Physical Effects'!$D$3:$BF$173,AL$3,FALSE),"")</f>
        <v/>
      </c>
      <c r="AM111" s="38" t="str">
        <f>IFERROR(VLOOKUP($D111,'NRCS Physical Effects'!$D$3:$BF$173,AM$3,FALSE),"")</f>
        <v/>
      </c>
      <c r="AN111" s="38" t="str">
        <f>IFERROR(VLOOKUP($D111,'NRCS Physical Effects'!$D$3:$BF$173,AN$3,FALSE),"")</f>
        <v/>
      </c>
      <c r="AO111" s="87" t="str">
        <f>IFERROR(VLOOKUP($D111,'NRCS Physical Effects'!$D$3:$BF$173,AO$3,FALSE),"")</f>
        <v/>
      </c>
      <c r="AP111" s="38" t="str">
        <f>IFERROR(VLOOKUP($D111,'NRCS Physical Effects'!$D$3:$BF$173,AP$3,FALSE),"")</f>
        <v/>
      </c>
      <c r="AQ111" s="38" t="str">
        <f>IFERROR(VLOOKUP($D111,'NRCS Physical Effects'!$D$3:$BF$173,AQ$3,FALSE),"")</f>
        <v/>
      </c>
      <c r="AR111" s="38" t="str">
        <f>IFERROR(VLOOKUP($D111,'NRCS Physical Effects'!$D$3:$BF$173,AR$3,FALSE),"")</f>
        <v/>
      </c>
      <c r="AS111" s="38" t="str">
        <f>IFERROR(VLOOKUP($D111,'NRCS Physical Effects'!$D$3:$BF$173,AS$3,FALSE),"")</f>
        <v/>
      </c>
      <c r="AT111" s="38" t="str">
        <f>IFERROR(VLOOKUP($D111,'NRCS Physical Effects'!$D$3:$BF$173,AT$3,FALSE),"")</f>
        <v/>
      </c>
      <c r="AU111" s="38" t="str">
        <f>IFERROR(VLOOKUP($D111,'NRCS Physical Effects'!$D$3:$BF$173,AU$3,FALSE),"")</f>
        <v/>
      </c>
    </row>
    <row r="112" spans="1:47" x14ac:dyDescent="0.2">
      <c r="A112" s="105"/>
      <c r="B112" s="105"/>
      <c r="E112" s="146" t="str">
        <f>IFERROR(VLOOKUP(D112,'NRCS Practice Descriptions'!$B$2:$C$174,2,FALSE),"")</f>
        <v/>
      </c>
      <c r="H112" s="38"/>
      <c r="I112" s="38"/>
      <c r="J112" s="38"/>
      <c r="K112" s="38"/>
      <c r="L112" s="38"/>
      <c r="M112" s="38"/>
      <c r="N112" s="38"/>
      <c r="O112" s="132">
        <f t="shared" si="12"/>
        <v>0</v>
      </c>
      <c r="P112" s="38"/>
      <c r="Q112" s="38"/>
      <c r="R112" s="38"/>
      <c r="S112" s="38"/>
      <c r="T112" s="238">
        <f>SUMIF('Practices-Implemented'!D$6:D$75,'Simplified Buckets All Ranked'!D112,'Practices-Implemented'!L$6:L$75)</f>
        <v>0</v>
      </c>
      <c r="U112" s="38"/>
      <c r="V112" s="238" t="str">
        <f>IFERROR(AVERAGEIF('2021VTEQIPCostList'!A$2:A$1463,'Simplified Buckets All Ranked'!D112,'2021VTEQIPCostList'!F$2:F$1463),"")</f>
        <v/>
      </c>
      <c r="W112" s="38"/>
      <c r="X112" s="38"/>
      <c r="Y112" s="38"/>
      <c r="Z112" s="38"/>
      <c r="AA112" s="38"/>
      <c r="AB112" s="131">
        <f t="shared" si="13"/>
        <v>0</v>
      </c>
      <c r="AC112" s="38"/>
      <c r="AD112" s="129">
        <f t="shared" si="14"/>
        <v>0</v>
      </c>
      <c r="AE112" s="38"/>
      <c r="AF112" s="61"/>
      <c r="AG112" s="38" t="str">
        <f>IFERROR(VLOOKUP($D112,'NRCS Physical Effects'!$D$3:$BF$173,AG$3,FALSE),"")</f>
        <v/>
      </c>
      <c r="AH112" s="38" t="str">
        <f>IFERROR(VLOOKUP($D112,'NRCS Physical Effects'!$D$3:$BF$173,AH$3,FALSE),"")</f>
        <v/>
      </c>
      <c r="AJ112" s="38" t="str">
        <f>IFERROR(VLOOKUP($D112,'NRCS Physical Effects'!$D$3:$BF$173,AJ$3,FALSE),"")</f>
        <v/>
      </c>
      <c r="AK112" s="38" t="str">
        <f>IFERROR(VLOOKUP($D112,'NRCS Physical Effects'!$D$3:$BF$173,AK$3,FALSE),"")</f>
        <v/>
      </c>
      <c r="AL112" s="38" t="str">
        <f>IFERROR(VLOOKUP($D112,'NRCS Physical Effects'!$D$3:$BF$173,AL$3,FALSE),"")</f>
        <v/>
      </c>
      <c r="AM112" s="38" t="str">
        <f>IFERROR(VLOOKUP($D112,'NRCS Physical Effects'!$D$3:$BF$173,AM$3,FALSE),"")</f>
        <v/>
      </c>
      <c r="AN112" s="38" t="str">
        <f>IFERROR(VLOOKUP($D112,'NRCS Physical Effects'!$D$3:$BF$173,AN$3,FALSE),"")</f>
        <v/>
      </c>
      <c r="AO112" s="87" t="str">
        <f>IFERROR(VLOOKUP($D112,'NRCS Physical Effects'!$D$3:$BF$173,AO$3,FALSE),"")</f>
        <v/>
      </c>
      <c r="AP112" s="38" t="str">
        <f>IFERROR(VLOOKUP($D112,'NRCS Physical Effects'!$D$3:$BF$173,AP$3,FALSE),"")</f>
        <v/>
      </c>
      <c r="AQ112" s="38" t="str">
        <f>IFERROR(VLOOKUP($D112,'NRCS Physical Effects'!$D$3:$BF$173,AQ$3,FALSE),"")</f>
        <v/>
      </c>
      <c r="AR112" s="38" t="str">
        <f>IFERROR(VLOOKUP($D112,'NRCS Physical Effects'!$D$3:$BF$173,AR$3,FALSE),"")</f>
        <v/>
      </c>
      <c r="AS112" s="38" t="str">
        <f>IFERROR(VLOOKUP($D112,'NRCS Physical Effects'!$D$3:$BF$173,AS$3,FALSE),"")</f>
        <v/>
      </c>
      <c r="AT112" s="38" t="str">
        <f>IFERROR(VLOOKUP($D112,'NRCS Physical Effects'!$D$3:$BF$173,AT$3,FALSE),"")</f>
        <v/>
      </c>
      <c r="AU112" s="38" t="str">
        <f>IFERROR(VLOOKUP($D112,'NRCS Physical Effects'!$D$3:$BF$173,AU$3,FALSE),"")</f>
        <v/>
      </c>
    </row>
    <row r="113" spans="1:47" x14ac:dyDescent="0.2">
      <c r="A113" s="268" t="s">
        <v>513</v>
      </c>
      <c r="B113" s="278" t="s">
        <v>516</v>
      </c>
      <c r="C113" s="122" t="s">
        <v>202</v>
      </c>
      <c r="E113" s="146" t="str">
        <f>IFERROR(VLOOKUP(D113,'NRCS Practice Descriptions'!$B$2:$C$174,2,FALSE),"")</f>
        <v/>
      </c>
      <c r="H113" s="38"/>
      <c r="I113" s="38"/>
      <c r="J113" s="38"/>
      <c r="K113" s="38"/>
      <c r="L113" s="38"/>
      <c r="M113" s="38"/>
      <c r="N113" s="38"/>
      <c r="O113" s="132">
        <f t="shared" si="12"/>
        <v>0</v>
      </c>
      <c r="P113" s="38"/>
      <c r="Q113" s="38"/>
      <c r="R113" s="38"/>
      <c r="S113" s="38"/>
      <c r="T113" s="238">
        <f>SUMIF('Practices-Implemented'!D$6:D$75,'Simplified Buckets All Ranked'!D113,'Practices-Implemented'!L$6:L$75)</f>
        <v>0</v>
      </c>
      <c r="U113" s="38"/>
      <c r="V113" s="238" t="str">
        <f>IFERROR(AVERAGEIF('2021VTEQIPCostList'!A$2:A$1463,'Simplified Buckets All Ranked'!D113,'2021VTEQIPCostList'!F$2:F$1463),"")</f>
        <v/>
      </c>
      <c r="W113" s="38"/>
      <c r="X113" s="38"/>
      <c r="Y113" s="38"/>
      <c r="Z113" s="38"/>
      <c r="AA113" s="38"/>
      <c r="AB113" s="131">
        <f t="shared" si="13"/>
        <v>0</v>
      </c>
      <c r="AC113" s="38"/>
      <c r="AD113" s="129">
        <f t="shared" si="14"/>
        <v>0</v>
      </c>
      <c r="AE113" s="38"/>
      <c r="AF113" s="61"/>
      <c r="AG113" s="38" t="str">
        <f>IFERROR(VLOOKUP($D113,'NRCS Physical Effects'!$D$3:$BF$173,AG$3,FALSE),"")</f>
        <v/>
      </c>
      <c r="AH113" s="38" t="str">
        <f>IFERROR(VLOOKUP($D113,'NRCS Physical Effects'!$D$3:$BF$173,AH$3,FALSE),"")</f>
        <v/>
      </c>
      <c r="AJ113" s="38" t="str">
        <f>IFERROR(VLOOKUP($D113,'NRCS Physical Effects'!$D$3:$BF$173,AJ$3,FALSE),"")</f>
        <v/>
      </c>
      <c r="AK113" s="38" t="str">
        <f>IFERROR(VLOOKUP($D113,'NRCS Physical Effects'!$D$3:$BF$173,AK$3,FALSE),"")</f>
        <v/>
      </c>
      <c r="AL113" s="38" t="str">
        <f>IFERROR(VLOOKUP($D113,'NRCS Physical Effects'!$D$3:$BF$173,AL$3,FALSE),"")</f>
        <v/>
      </c>
      <c r="AM113" s="38" t="str">
        <f>IFERROR(VLOOKUP($D113,'NRCS Physical Effects'!$D$3:$BF$173,AM$3,FALSE),"")</f>
        <v/>
      </c>
      <c r="AN113" s="38" t="str">
        <f>IFERROR(VLOOKUP($D113,'NRCS Physical Effects'!$D$3:$BF$173,AN$3,FALSE),"")</f>
        <v/>
      </c>
      <c r="AO113" s="87" t="str">
        <f>IFERROR(VLOOKUP($D113,'NRCS Physical Effects'!$D$3:$BF$173,AO$3,FALSE),"")</f>
        <v/>
      </c>
      <c r="AP113" s="38" t="str">
        <f>IFERROR(VLOOKUP($D113,'NRCS Physical Effects'!$D$3:$BF$173,AP$3,FALSE),"")</f>
        <v/>
      </c>
      <c r="AQ113" s="38" t="str">
        <f>IFERROR(VLOOKUP($D113,'NRCS Physical Effects'!$D$3:$BF$173,AQ$3,FALSE),"")</f>
        <v/>
      </c>
      <c r="AR113" s="38" t="str">
        <f>IFERROR(VLOOKUP($D113,'NRCS Physical Effects'!$D$3:$BF$173,AR$3,FALSE),"")</f>
        <v/>
      </c>
      <c r="AS113" s="38" t="str">
        <f>IFERROR(VLOOKUP($D113,'NRCS Physical Effects'!$D$3:$BF$173,AS$3,FALSE),"")</f>
        <v/>
      </c>
      <c r="AT113" s="38" t="str">
        <f>IFERROR(VLOOKUP($D113,'NRCS Physical Effects'!$D$3:$BF$173,AT$3,FALSE),"")</f>
        <v/>
      </c>
      <c r="AU113" s="38" t="str">
        <f>IFERROR(VLOOKUP($D113,'NRCS Physical Effects'!$D$3:$BF$173,AU$3,FALSE),"")</f>
        <v/>
      </c>
    </row>
    <row r="114" spans="1:47" ht="16" x14ac:dyDescent="0.2">
      <c r="A114" s="268" t="s">
        <v>513</v>
      </c>
      <c r="B114" s="278" t="s">
        <v>516</v>
      </c>
      <c r="C114" s="99" t="s">
        <v>28</v>
      </c>
      <c r="E114" s="146" t="str">
        <f>IFERROR(VLOOKUP(D114,'NRCS Practice Descriptions'!$B$2:$C$174,2,FALSE),"")</f>
        <v/>
      </c>
      <c r="F114" s="42" t="s">
        <v>201</v>
      </c>
      <c r="O114" s="132">
        <f t="shared" si="12"/>
        <v>0</v>
      </c>
      <c r="T114" s="238">
        <f>SUMIF('Practices-Implemented'!D$6:D$75,'Simplified Buckets All Ranked'!D114,'Practices-Implemented'!L$6:L$75)</f>
        <v>0</v>
      </c>
      <c r="V114" s="238" t="str">
        <f>IFERROR(AVERAGEIF('2021VTEQIPCostList'!A$2:A$1463,'Simplified Buckets All Ranked'!D114,'2021VTEQIPCostList'!F$2:F$1463),"")</f>
        <v/>
      </c>
      <c r="AB114" s="131">
        <f t="shared" si="13"/>
        <v>0</v>
      </c>
      <c r="AD114" s="129">
        <f t="shared" si="14"/>
        <v>0</v>
      </c>
      <c r="AF114" s="61"/>
      <c r="AG114" s="38" t="str">
        <f>IFERROR(VLOOKUP($D114,'NRCS Physical Effects'!$D$3:$BF$173,AG$3,FALSE),"")</f>
        <v/>
      </c>
      <c r="AH114" s="38" t="str">
        <f>IFERROR(VLOOKUP($D114,'NRCS Physical Effects'!$D$3:$BF$173,AH$3,FALSE),"")</f>
        <v/>
      </c>
      <c r="AJ114" s="38" t="str">
        <f>IFERROR(VLOOKUP($D114,'NRCS Physical Effects'!$D$3:$BF$173,AJ$3,FALSE),"")</f>
        <v/>
      </c>
      <c r="AK114" s="38" t="str">
        <f>IFERROR(VLOOKUP($D114,'NRCS Physical Effects'!$D$3:$BF$173,AK$3,FALSE),"")</f>
        <v/>
      </c>
      <c r="AL114" s="38" t="str">
        <f>IFERROR(VLOOKUP($D114,'NRCS Physical Effects'!$D$3:$BF$173,AL$3,FALSE),"")</f>
        <v/>
      </c>
      <c r="AM114" s="38" t="str">
        <f>IFERROR(VLOOKUP($D114,'NRCS Physical Effects'!$D$3:$BF$173,AM$3,FALSE),"")</f>
        <v/>
      </c>
      <c r="AN114" s="38" t="str">
        <f>IFERROR(VLOOKUP($D114,'NRCS Physical Effects'!$D$3:$BF$173,AN$3,FALSE),"")</f>
        <v/>
      </c>
      <c r="AO114" s="87" t="str">
        <f>IFERROR(VLOOKUP($D114,'NRCS Physical Effects'!$D$3:$BF$173,AO$3,FALSE),"")</f>
        <v/>
      </c>
      <c r="AP114" s="38" t="str">
        <f>IFERROR(VLOOKUP($D114,'NRCS Physical Effects'!$D$3:$BF$173,AP$3,FALSE),"")</f>
        <v/>
      </c>
      <c r="AQ114" s="38" t="str">
        <f>IFERROR(VLOOKUP($D114,'NRCS Physical Effects'!$D$3:$BF$173,AQ$3,FALSE),"")</f>
        <v/>
      </c>
      <c r="AR114" s="38" t="str">
        <f>IFERROR(VLOOKUP($D114,'NRCS Physical Effects'!$D$3:$BF$173,AR$3,FALSE),"")</f>
        <v/>
      </c>
      <c r="AS114" s="38" t="str">
        <f>IFERROR(VLOOKUP($D114,'NRCS Physical Effects'!$D$3:$BF$173,AS$3,FALSE),"")</f>
        <v/>
      </c>
      <c r="AT114" s="38" t="str">
        <f>IFERROR(VLOOKUP($D114,'NRCS Physical Effects'!$D$3:$BF$173,AT$3,FALSE),"")</f>
        <v/>
      </c>
      <c r="AU114" s="38" t="str">
        <f>IFERROR(VLOOKUP($D114,'NRCS Physical Effects'!$D$3:$BF$173,AU$3,FALSE),"")</f>
        <v/>
      </c>
    </row>
    <row r="116" spans="1:47" x14ac:dyDescent="0.2">
      <c r="C116" s="124"/>
    </row>
    <row r="117" spans="1:47" s="110" customFormat="1" x14ac:dyDescent="0.2">
      <c r="A117" s="113" t="s">
        <v>514</v>
      </c>
      <c r="B117" s="109"/>
      <c r="C117" s="125"/>
      <c r="D117" s="111"/>
      <c r="E117" s="147"/>
      <c r="F117" s="112"/>
      <c r="G117" s="111"/>
      <c r="O117" s="127"/>
      <c r="T117" s="237"/>
      <c r="V117" s="237"/>
      <c r="AB117" s="127"/>
      <c r="AG117" s="111"/>
      <c r="AH117" s="111"/>
      <c r="AI117" s="111"/>
      <c r="AJ117" s="111"/>
      <c r="AK117" s="111"/>
      <c r="AL117" s="111"/>
      <c r="AM117" s="111"/>
      <c r="AN117" s="111"/>
      <c r="AO117" s="111"/>
      <c r="AP117" s="111"/>
      <c r="AQ117" s="111"/>
      <c r="AR117" s="111"/>
      <c r="AS117" s="111"/>
      <c r="AT117" s="111"/>
      <c r="AU117" s="111"/>
    </row>
    <row r="118" spans="1:47" x14ac:dyDescent="0.2">
      <c r="C118" s="120"/>
    </row>
    <row r="119" spans="1:47" x14ac:dyDescent="0.2">
      <c r="B119" s="114" t="s">
        <v>156</v>
      </c>
      <c r="C119" s="122"/>
      <c r="AF119" s="116">
        <f>SUMIF($A$4:$A$115,$B119,AF$4:AF$115)</f>
        <v>33</v>
      </c>
      <c r="AG119" s="116">
        <f t="shared" ref="AG119:AH119" si="15">SUMIF($A$4:$A$115,$B119,AG$4:AG$115)</f>
        <v>27</v>
      </c>
      <c r="AH119" s="116">
        <f t="shared" si="15"/>
        <v>6</v>
      </c>
      <c r="AI119" s="116"/>
    </row>
    <row r="120" spans="1:47" x14ac:dyDescent="0.2">
      <c r="C120" s="122" t="s">
        <v>173</v>
      </c>
      <c r="AF120" s="57">
        <f>SUMIF($B$4:$B$115,$C120,AF$4:AF$115)</f>
        <v>18</v>
      </c>
      <c r="AG120" s="57">
        <f t="shared" ref="AG120:AH128" si="16">SUMIF($B$4:$B$115,$C120,AG$4:AG$115)</f>
        <v>13</v>
      </c>
      <c r="AH120" s="57">
        <f>SUMIF($B$4:$B$115,$C120,AH$4:AH$115)</f>
        <v>5</v>
      </c>
      <c r="AI120" s="57"/>
    </row>
    <row r="121" spans="1:47" x14ac:dyDescent="0.2">
      <c r="C121" s="122" t="s">
        <v>7</v>
      </c>
      <c r="AF121" s="57">
        <f t="shared" ref="AF121:AF122" si="17">SUMIF($B$4:$B$115,$C121,AF$4:AF$115)</f>
        <v>6</v>
      </c>
      <c r="AG121" s="57">
        <f t="shared" si="16"/>
        <v>5</v>
      </c>
      <c r="AH121" s="57">
        <f t="shared" si="16"/>
        <v>1</v>
      </c>
      <c r="AI121" s="57"/>
    </row>
    <row r="122" spans="1:47" x14ac:dyDescent="0.2">
      <c r="C122" s="122" t="s">
        <v>515</v>
      </c>
      <c r="AF122" s="57">
        <f t="shared" si="17"/>
        <v>9</v>
      </c>
      <c r="AG122" s="57">
        <f t="shared" si="16"/>
        <v>9</v>
      </c>
      <c r="AH122" s="57">
        <f t="shared" si="16"/>
        <v>0</v>
      </c>
      <c r="AI122" s="57"/>
    </row>
    <row r="123" spans="1:47" x14ac:dyDescent="0.2">
      <c r="C123" s="122"/>
      <c r="AF123" s="57"/>
      <c r="AG123" s="57"/>
      <c r="AH123" s="57"/>
      <c r="AI123" s="57"/>
    </row>
    <row r="124" spans="1:47" x14ac:dyDescent="0.2">
      <c r="B124" s="114" t="s">
        <v>509</v>
      </c>
      <c r="C124" s="122"/>
      <c r="AF124" s="116">
        <f>SUMIF($A$4:$A$115,$B124,AF$4:AF$115)</f>
        <v>73</v>
      </c>
      <c r="AG124" s="116">
        <f t="shared" ref="AG124:AH124" si="18">SUMIF($A$4:$A$115,$B124,AG$4:AG$115)</f>
        <v>35</v>
      </c>
      <c r="AH124" s="116">
        <f t="shared" si="18"/>
        <v>38</v>
      </c>
      <c r="AI124" s="116"/>
    </row>
    <row r="125" spans="1:47" x14ac:dyDescent="0.2">
      <c r="C125" s="122" t="s">
        <v>511</v>
      </c>
      <c r="AF125" s="57">
        <f>SUMIF($B$4:$B$115,$C125,AF$4:AF$115)</f>
        <v>51</v>
      </c>
      <c r="AG125" s="57">
        <f t="shared" si="16"/>
        <v>20</v>
      </c>
      <c r="AH125" s="57">
        <f>SUMIF($B$4:$B$115,$C125,AH$4:AH$115)</f>
        <v>31</v>
      </c>
      <c r="AI125" s="57"/>
    </row>
    <row r="126" spans="1:47" x14ac:dyDescent="0.2">
      <c r="C126" s="103" t="s">
        <v>512</v>
      </c>
      <c r="AF126" s="57">
        <f t="shared" ref="AF126:AF128" si="19">SUMIF($B$4:$B$115,$C126,AF$4:AF$115)</f>
        <v>11</v>
      </c>
      <c r="AG126" s="57">
        <f t="shared" si="16"/>
        <v>7</v>
      </c>
      <c r="AH126" s="57">
        <f t="shared" si="16"/>
        <v>4</v>
      </c>
      <c r="AI126" s="57"/>
    </row>
    <row r="127" spans="1:47" x14ac:dyDescent="0.2">
      <c r="C127" s="122" t="s">
        <v>61</v>
      </c>
      <c r="AF127" s="57">
        <f t="shared" si="19"/>
        <v>8</v>
      </c>
      <c r="AG127" s="57">
        <f t="shared" si="16"/>
        <v>4</v>
      </c>
      <c r="AH127" s="57">
        <f>SUMIF($B$4:$B$115,$C127,AH$4:AH$115)</f>
        <v>4</v>
      </c>
      <c r="AI127" s="57"/>
    </row>
    <row r="128" spans="1:47" x14ac:dyDescent="0.2">
      <c r="C128" s="122" t="s">
        <v>196</v>
      </c>
      <c r="AF128" s="57">
        <f t="shared" si="19"/>
        <v>3</v>
      </c>
      <c r="AG128" s="57">
        <f t="shared" si="16"/>
        <v>4</v>
      </c>
      <c r="AH128" s="57">
        <f>SUMIF($B$4:$B$115,$C128,AH$4:AH$115)</f>
        <v>-1</v>
      </c>
      <c r="AI128" s="57"/>
    </row>
    <row r="129" spans="2:35" x14ac:dyDescent="0.2">
      <c r="C129" s="122"/>
    </row>
    <row r="130" spans="2:35" x14ac:dyDescent="0.2">
      <c r="B130" s="114" t="s">
        <v>44</v>
      </c>
      <c r="C130" s="105" t="s">
        <v>510</v>
      </c>
      <c r="AF130" s="116">
        <f>SUMIF($A$4:$A$115,$B130,AF$4:AF$115)</f>
        <v>28</v>
      </c>
      <c r="AG130" s="116">
        <f t="shared" ref="AG130:AH130" si="20">SUMIF($A$4:$A$115,$B130,AG$4:AG$115)</f>
        <v>13</v>
      </c>
      <c r="AH130" s="116">
        <f t="shared" si="20"/>
        <v>15</v>
      </c>
      <c r="AI130" s="116"/>
    </row>
    <row r="131" spans="2:35" x14ac:dyDescent="0.2">
      <c r="C131" s="122"/>
    </row>
    <row r="132" spans="2:35" x14ac:dyDescent="0.2">
      <c r="B132" s="115" t="s">
        <v>513</v>
      </c>
      <c r="C132" s="122"/>
      <c r="AF132" s="116">
        <f>SUMIF($A$4:$A$115,$B132,AF$4:AF$115)</f>
        <v>80</v>
      </c>
      <c r="AG132" s="116">
        <f t="shared" ref="AG132:AH132" si="21">SUMIF($A$4:$A$115,$B132,AG$4:AG$115)</f>
        <v>37</v>
      </c>
      <c r="AH132" s="116">
        <f t="shared" si="21"/>
        <v>43</v>
      </c>
      <c r="AI132" s="116"/>
    </row>
    <row r="133" spans="2:35" x14ac:dyDescent="0.2">
      <c r="C133" s="122" t="s">
        <v>178</v>
      </c>
      <c r="AF133" s="57">
        <f t="shared" ref="AF133:AH135" si="22">SUMIF($B$4:$B$115,$C133,AF$4:AF$115)</f>
        <v>23</v>
      </c>
      <c r="AG133" s="57">
        <f t="shared" si="22"/>
        <v>9</v>
      </c>
      <c r="AH133" s="57">
        <f>SUMIF($B$4:$B$115,$C133,AH$4:AH$115)</f>
        <v>14</v>
      </c>
      <c r="AI133" s="57"/>
    </row>
    <row r="134" spans="2:35" x14ac:dyDescent="0.2">
      <c r="C134" s="122" t="s">
        <v>177</v>
      </c>
      <c r="AF134" s="57">
        <f t="shared" si="22"/>
        <v>37</v>
      </c>
      <c r="AG134" s="57">
        <f t="shared" si="22"/>
        <v>19</v>
      </c>
      <c r="AH134" s="57">
        <f t="shared" si="22"/>
        <v>18</v>
      </c>
      <c r="AI134" s="57"/>
    </row>
    <row r="135" spans="2:35" ht="14.5" customHeight="1" x14ac:dyDescent="0.2">
      <c r="C135" s="122" t="s">
        <v>516</v>
      </c>
      <c r="AF135" s="57">
        <f t="shared" si="22"/>
        <v>20</v>
      </c>
      <c r="AG135" s="57">
        <f t="shared" si="22"/>
        <v>9</v>
      </c>
      <c r="AH135" s="57">
        <f t="shared" si="22"/>
        <v>11</v>
      </c>
      <c r="AI135" s="57"/>
    </row>
  </sheetData>
  <sortState xmlns:xlrd2="http://schemas.microsoft.com/office/spreadsheetml/2017/richdata2" ref="A5:AU79">
    <sortCondition descending="1" ref="O5:O79"/>
  </sortState>
  <mergeCells count="5">
    <mergeCell ref="G1:N1"/>
    <mergeCell ref="X1:AA1"/>
    <mergeCell ref="AF1:AU1"/>
    <mergeCell ref="H2:J2"/>
    <mergeCell ref="M2:N2"/>
  </mergeCells>
  <conditionalFormatting sqref="AG5:AG114">
    <cfRule type="colorScale" priority="7">
      <colorScale>
        <cfvo type="min"/>
        <cfvo type="percentile" val="50"/>
        <cfvo type="max"/>
        <color rgb="FFF8696B"/>
        <color rgb="FFFFEB84"/>
        <color rgb="FF63BE7B"/>
      </colorScale>
    </cfRule>
    <cfRule type="colorScale" priority="8">
      <colorScale>
        <cfvo type="min"/>
        <cfvo type="max"/>
        <color rgb="FFFCFCFF"/>
        <color rgb="FF63BE7B"/>
      </colorScale>
    </cfRule>
  </conditionalFormatting>
  <conditionalFormatting sqref="AG5:AI114">
    <cfRule type="colorScale" priority="9">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E37D-F5BB-4068-927D-609B8530711F}">
  <dimension ref="A1:R75"/>
  <sheetViews>
    <sheetView workbookViewId="0">
      <pane ySplit="4" topLeftCell="A5" activePane="bottomLeft" state="frozen"/>
      <selection pane="bottomLeft" activeCell="G1" sqref="G1"/>
    </sheetView>
  </sheetViews>
  <sheetFormatPr baseColWidth="10" defaultColWidth="8.83203125" defaultRowHeight="15" x14ac:dyDescent="0.2"/>
  <cols>
    <col min="1" max="1" width="12.33203125" bestFit="1" customWidth="1"/>
    <col min="2" max="2" width="9" style="31"/>
    <col min="3" max="3" width="25.1640625" customWidth="1"/>
    <col min="4" max="4" width="7.83203125" style="38" bestFit="1" customWidth="1"/>
    <col min="5" max="5" width="10.1640625" style="38" customWidth="1"/>
    <col min="6" max="6" width="8.33203125" style="38" customWidth="1"/>
    <col min="7" max="7" width="10.1640625" customWidth="1"/>
    <col min="8" max="8" width="10.1640625" style="200" customWidth="1"/>
    <col min="9" max="9" width="15.83203125" customWidth="1"/>
    <col min="10" max="10" width="15" style="38" customWidth="1"/>
    <col min="11" max="11" width="9.1640625" customWidth="1"/>
    <col min="12" max="12" width="22.5" customWidth="1"/>
    <col min="13" max="13" width="18.33203125" hidden="1" customWidth="1"/>
    <col min="14" max="14" width="16.83203125" style="229" customWidth="1"/>
    <col min="15" max="15" width="12.1640625" customWidth="1"/>
  </cols>
  <sheetData>
    <row r="1" spans="1:17" x14ac:dyDescent="0.2">
      <c r="A1">
        <v>1</v>
      </c>
      <c r="B1" s="31">
        <v>2</v>
      </c>
      <c r="C1">
        <v>3</v>
      </c>
      <c r="D1" s="38">
        <v>4</v>
      </c>
      <c r="E1" s="38">
        <v>5</v>
      </c>
      <c r="F1" s="38">
        <v>6</v>
      </c>
      <c r="G1" s="38">
        <v>7</v>
      </c>
      <c r="H1" s="200">
        <v>8</v>
      </c>
      <c r="I1" s="38">
        <v>9</v>
      </c>
      <c r="J1" s="38">
        <v>10</v>
      </c>
      <c r="K1" s="38">
        <v>11</v>
      </c>
      <c r="L1" s="38">
        <v>12</v>
      </c>
      <c r="N1" s="229">
        <v>13</v>
      </c>
    </row>
    <row r="2" spans="1:17" ht="19" x14ac:dyDescent="0.25">
      <c r="A2" s="302" t="s">
        <v>2362</v>
      </c>
      <c r="B2" s="302"/>
      <c r="C2" s="302"/>
      <c r="D2" s="302"/>
      <c r="E2" s="302"/>
      <c r="F2" s="302"/>
      <c r="G2" s="302"/>
      <c r="H2" s="302"/>
      <c r="I2" s="302"/>
      <c r="J2" s="302"/>
      <c r="K2" s="302"/>
      <c r="L2" s="302"/>
      <c r="M2" s="302"/>
      <c r="N2" s="302"/>
    </row>
    <row r="4" spans="1:17" s="245" customFormat="1" ht="34" x14ac:dyDescent="0.2">
      <c r="A4" s="239" t="s">
        <v>2363</v>
      </c>
      <c r="B4" s="239" t="s">
        <v>2364</v>
      </c>
      <c r="C4" s="239" t="s">
        <v>149</v>
      </c>
      <c r="D4" s="239" t="s">
        <v>550</v>
      </c>
      <c r="E4" s="239" t="s">
        <v>2365</v>
      </c>
      <c r="F4" s="239" t="s">
        <v>2366</v>
      </c>
      <c r="G4" s="239" t="s">
        <v>2367</v>
      </c>
      <c r="H4" s="240" t="s">
        <v>2368</v>
      </c>
      <c r="I4" s="239" t="s">
        <v>2369</v>
      </c>
      <c r="J4" s="239" t="s">
        <v>2370</v>
      </c>
      <c r="K4" s="239" t="s">
        <v>2371</v>
      </c>
      <c r="L4" s="239" t="s">
        <v>853</v>
      </c>
      <c r="M4" s="239" t="s">
        <v>2372</v>
      </c>
      <c r="N4" s="241" t="s">
        <v>2373</v>
      </c>
      <c r="O4" s="242"/>
      <c r="P4" s="243"/>
      <c r="Q4" s="244"/>
    </row>
    <row r="5" spans="1:17" s="160" customFormat="1" ht="17" thickBot="1" x14ac:dyDescent="0.25">
      <c r="A5" s="161"/>
      <c r="B5" s="161"/>
      <c r="C5" s="161"/>
      <c r="D5" s="161"/>
      <c r="E5" s="161"/>
      <c r="F5" s="161"/>
      <c r="G5" s="161"/>
      <c r="H5" s="162"/>
      <c r="I5" s="161"/>
      <c r="J5" s="161"/>
      <c r="K5" s="161"/>
      <c r="L5" s="43" t="s">
        <v>2374</v>
      </c>
      <c r="M5" s="161"/>
      <c r="N5" s="163"/>
      <c r="O5"/>
      <c r="P5" s="158"/>
      <c r="Q5" s="159"/>
    </row>
    <row r="6" spans="1:17" x14ac:dyDescent="0.2">
      <c r="A6" s="164" t="s">
        <v>2375</v>
      </c>
      <c r="B6" s="165" t="s">
        <v>2376</v>
      </c>
      <c r="C6" s="166" t="s">
        <v>69</v>
      </c>
      <c r="D6" s="167">
        <v>340</v>
      </c>
      <c r="E6" s="167" t="s">
        <v>2377</v>
      </c>
      <c r="F6" s="167"/>
      <c r="G6" s="166"/>
      <c r="H6" s="168"/>
      <c r="I6" s="166"/>
      <c r="J6" s="167"/>
      <c r="K6" s="166"/>
      <c r="L6" s="169">
        <v>11003</v>
      </c>
      <c r="M6" s="166"/>
      <c r="N6" s="170"/>
    </row>
    <row r="7" spans="1:17" x14ac:dyDescent="0.2">
      <c r="A7" s="171"/>
      <c r="B7" s="172"/>
      <c r="C7" s="173" t="s">
        <v>157</v>
      </c>
      <c r="D7" s="174">
        <v>328</v>
      </c>
      <c r="E7" s="174" t="s">
        <v>2377</v>
      </c>
      <c r="F7" s="174"/>
      <c r="G7" s="173"/>
      <c r="H7" s="175"/>
      <c r="I7" s="173"/>
      <c r="J7" s="174"/>
      <c r="K7" s="173"/>
      <c r="L7" s="176">
        <v>330</v>
      </c>
      <c r="M7" s="173"/>
      <c r="N7" s="177"/>
      <c r="P7" s="31" t="s">
        <v>2378</v>
      </c>
    </row>
    <row r="8" spans="1:17" x14ac:dyDescent="0.2">
      <c r="A8" s="171"/>
      <c r="B8" s="172"/>
      <c r="C8" s="173" t="s">
        <v>2379</v>
      </c>
      <c r="D8" s="174">
        <v>345</v>
      </c>
      <c r="E8" s="174" t="s">
        <v>2377</v>
      </c>
      <c r="F8" s="174"/>
      <c r="G8" s="173"/>
      <c r="H8" s="175"/>
      <c r="I8" s="173"/>
      <c r="J8" s="174"/>
      <c r="K8" s="173"/>
      <c r="L8" s="176">
        <v>1324</v>
      </c>
      <c r="M8" s="173"/>
      <c r="N8" s="177"/>
      <c r="P8" s="178" t="s">
        <v>2380</v>
      </c>
    </row>
    <row r="9" spans="1:17" x14ac:dyDescent="0.2">
      <c r="A9" s="171"/>
      <c r="B9" s="172"/>
      <c r="C9" s="173"/>
      <c r="D9" s="174"/>
      <c r="E9" s="174"/>
      <c r="F9" s="174"/>
      <c r="G9" s="173"/>
      <c r="H9" s="175"/>
      <c r="I9" s="173"/>
      <c r="J9" s="174"/>
      <c r="K9" s="173"/>
      <c r="L9" s="176"/>
      <c r="M9" s="173"/>
      <c r="N9" s="177"/>
      <c r="P9" t="s">
        <v>2381</v>
      </c>
    </row>
    <row r="10" spans="1:17" x14ac:dyDescent="0.2">
      <c r="A10" s="171"/>
      <c r="B10" s="172"/>
      <c r="C10" s="173" t="s">
        <v>42</v>
      </c>
      <c r="D10" s="174" t="s">
        <v>260</v>
      </c>
      <c r="E10" s="174"/>
      <c r="F10" s="174"/>
      <c r="G10" s="173"/>
      <c r="H10" s="175"/>
      <c r="I10" s="173"/>
      <c r="J10" s="174"/>
      <c r="K10" s="173"/>
      <c r="L10" s="176">
        <v>2514</v>
      </c>
      <c r="M10" s="173"/>
      <c r="N10" s="177"/>
      <c r="P10" t="s">
        <v>2383</v>
      </c>
    </row>
    <row r="11" spans="1:17" x14ac:dyDescent="0.2">
      <c r="A11" s="171"/>
      <c r="B11" s="172"/>
      <c r="C11" s="173" t="s">
        <v>2382</v>
      </c>
      <c r="D11" s="235" t="s">
        <v>257</v>
      </c>
      <c r="E11" s="174"/>
      <c r="F11" s="174"/>
      <c r="G11" s="173"/>
      <c r="H11" s="175"/>
      <c r="I11" s="173"/>
      <c r="J11" s="174"/>
      <c r="K11" s="173"/>
      <c r="L11" s="176">
        <v>74</v>
      </c>
      <c r="M11" s="173"/>
      <c r="N11" s="177"/>
    </row>
    <row r="12" spans="1:17" x14ac:dyDescent="0.2">
      <c r="A12" s="171"/>
      <c r="B12" s="172"/>
      <c r="C12" s="173" t="s">
        <v>2384</v>
      </c>
      <c r="D12" s="174"/>
      <c r="E12" s="174" t="s">
        <v>2377</v>
      </c>
      <c r="F12" s="174"/>
      <c r="G12" s="173"/>
      <c r="H12" s="175"/>
      <c r="I12" s="173"/>
      <c r="J12" s="174"/>
      <c r="K12" s="173"/>
      <c r="L12" s="176">
        <v>2563</v>
      </c>
      <c r="M12" s="173"/>
      <c r="N12" s="177"/>
      <c r="P12" s="31" t="s">
        <v>2385</v>
      </c>
    </row>
    <row r="13" spans="1:17" x14ac:dyDescent="0.2">
      <c r="A13" s="171"/>
      <c r="B13" s="172"/>
      <c r="C13" s="173"/>
      <c r="D13" s="174"/>
      <c r="E13" s="174"/>
      <c r="F13" s="174"/>
      <c r="G13" s="173"/>
      <c r="H13" s="175"/>
      <c r="I13" s="173"/>
      <c r="J13" s="174"/>
      <c r="K13" s="173"/>
      <c r="L13" s="179">
        <f>SUM(L6:L12)</f>
        <v>17808</v>
      </c>
      <c r="M13" s="172"/>
      <c r="N13" s="180">
        <v>490032</v>
      </c>
      <c r="P13" t="s">
        <v>2387</v>
      </c>
    </row>
    <row r="14" spans="1:17" x14ac:dyDescent="0.2">
      <c r="A14" s="181" t="s">
        <v>2375</v>
      </c>
      <c r="B14" s="182" t="s">
        <v>2386</v>
      </c>
      <c r="C14" s="183" t="s">
        <v>69</v>
      </c>
      <c r="D14" s="184">
        <v>340</v>
      </c>
      <c r="E14" s="184" t="s">
        <v>2377</v>
      </c>
      <c r="F14" s="184"/>
      <c r="G14" s="183"/>
      <c r="H14" s="185"/>
      <c r="I14" s="183"/>
      <c r="J14" s="184"/>
      <c r="K14" s="183"/>
      <c r="L14" s="186">
        <v>7387</v>
      </c>
      <c r="M14" s="183"/>
      <c r="N14" s="187"/>
      <c r="O14" s="229"/>
      <c r="P14" s="34" t="s">
        <v>2388</v>
      </c>
    </row>
    <row r="15" spans="1:17" x14ac:dyDescent="0.2">
      <c r="A15" s="181"/>
      <c r="B15" s="182"/>
      <c r="C15" s="183" t="s">
        <v>2379</v>
      </c>
      <c r="D15" s="184">
        <v>345</v>
      </c>
      <c r="E15" s="184" t="s">
        <v>2377</v>
      </c>
      <c r="F15" s="184"/>
      <c r="G15" s="183"/>
      <c r="H15" s="185"/>
      <c r="I15" s="183"/>
      <c r="J15" s="184"/>
      <c r="K15" s="183"/>
      <c r="L15" s="186">
        <v>770</v>
      </c>
      <c r="M15" s="183"/>
      <c r="N15" s="187"/>
    </row>
    <row r="16" spans="1:17" x14ac:dyDescent="0.2">
      <c r="A16" s="181"/>
      <c r="B16" s="182"/>
      <c r="C16" s="183" t="s">
        <v>42</v>
      </c>
      <c r="D16" s="184"/>
      <c r="E16" s="184"/>
      <c r="F16" s="184"/>
      <c r="G16" s="183"/>
      <c r="H16" s="185"/>
      <c r="I16" s="183"/>
      <c r="J16" s="184"/>
      <c r="K16" s="183"/>
      <c r="L16" s="186">
        <v>1273</v>
      </c>
      <c r="M16" s="183"/>
      <c r="N16" s="187"/>
      <c r="P16" s="31" t="s">
        <v>2389</v>
      </c>
    </row>
    <row r="17" spans="1:16" x14ac:dyDescent="0.2">
      <c r="A17" s="181"/>
      <c r="B17" s="182"/>
      <c r="C17" s="183" t="s">
        <v>62</v>
      </c>
      <c r="D17" s="184" t="s">
        <v>258</v>
      </c>
      <c r="E17" s="184"/>
      <c r="F17" s="184"/>
      <c r="G17" s="183"/>
      <c r="H17" s="185"/>
      <c r="I17" s="183"/>
      <c r="J17" s="184"/>
      <c r="K17" s="183"/>
      <c r="L17" s="186">
        <v>4297</v>
      </c>
      <c r="M17" s="183"/>
      <c r="N17" s="187"/>
      <c r="P17" t="s">
        <v>2390</v>
      </c>
    </row>
    <row r="18" spans="1:16" x14ac:dyDescent="0.2">
      <c r="A18" s="181"/>
      <c r="B18" s="182"/>
      <c r="C18" s="183" t="s">
        <v>2382</v>
      </c>
      <c r="D18" s="184" t="s">
        <v>257</v>
      </c>
      <c r="E18" s="184"/>
      <c r="F18" s="184"/>
      <c r="G18" s="183"/>
      <c r="H18" s="185"/>
      <c r="I18" s="183"/>
      <c r="J18" s="184"/>
      <c r="K18" s="183"/>
      <c r="L18" s="186">
        <v>154</v>
      </c>
      <c r="M18" s="183"/>
      <c r="N18" s="187"/>
      <c r="P18" t="s">
        <v>2391</v>
      </c>
    </row>
    <row r="19" spans="1:16" x14ac:dyDescent="0.2">
      <c r="A19" s="181"/>
      <c r="B19" s="182"/>
      <c r="C19" s="183"/>
      <c r="D19" s="184"/>
      <c r="E19" s="184"/>
      <c r="F19" s="184"/>
      <c r="G19" s="183"/>
      <c r="H19" s="185"/>
      <c r="I19" s="183"/>
      <c r="J19" s="184"/>
      <c r="K19" s="183"/>
      <c r="L19" s="188">
        <f>SUM(L14:L18)</f>
        <v>13881</v>
      </c>
      <c r="M19" s="182"/>
      <c r="N19" s="189">
        <v>938564</v>
      </c>
    </row>
    <row r="20" spans="1:16" x14ac:dyDescent="0.2">
      <c r="A20" s="171" t="s">
        <v>2392</v>
      </c>
      <c r="B20" s="172" t="s">
        <v>2393</v>
      </c>
      <c r="C20" s="173" t="s">
        <v>71</v>
      </c>
      <c r="D20" s="174"/>
      <c r="E20" s="174" t="s">
        <v>2377</v>
      </c>
      <c r="F20" s="174"/>
      <c r="G20" s="173"/>
      <c r="H20" s="175"/>
      <c r="I20" s="173"/>
      <c r="J20" s="174"/>
      <c r="K20" s="173"/>
      <c r="L20" s="176">
        <v>0</v>
      </c>
      <c r="M20" s="173"/>
      <c r="N20" s="177">
        <v>0</v>
      </c>
      <c r="P20" s="31" t="s">
        <v>2394</v>
      </c>
    </row>
    <row r="21" spans="1:16" x14ac:dyDescent="0.2">
      <c r="A21" s="171"/>
      <c r="B21" s="172"/>
      <c r="C21" s="173"/>
      <c r="D21" s="174"/>
      <c r="E21" s="174"/>
      <c r="F21" s="174"/>
      <c r="G21" s="173"/>
      <c r="H21" s="175"/>
      <c r="I21" s="173"/>
      <c r="J21" s="174"/>
      <c r="K21" s="173"/>
      <c r="L21" s="173"/>
      <c r="M21" s="173"/>
      <c r="N21" s="177"/>
      <c r="P21" t="s">
        <v>2397</v>
      </c>
    </row>
    <row r="22" spans="1:16" x14ac:dyDescent="0.2">
      <c r="A22" s="181" t="s">
        <v>2375</v>
      </c>
      <c r="B22" s="182" t="s">
        <v>2395</v>
      </c>
      <c r="C22" s="183" t="s">
        <v>2396</v>
      </c>
      <c r="D22" s="190"/>
      <c r="E22" s="184"/>
      <c r="F22" s="184"/>
      <c r="G22" s="183"/>
      <c r="H22" s="185"/>
      <c r="I22" s="183"/>
      <c r="J22" s="184"/>
      <c r="K22" s="183"/>
      <c r="L22" s="186">
        <v>15</v>
      </c>
      <c r="M22" s="183"/>
      <c r="N22" s="187"/>
      <c r="P22" t="s">
        <v>2398</v>
      </c>
    </row>
    <row r="23" spans="1:16" x14ac:dyDescent="0.2">
      <c r="A23" s="181"/>
      <c r="B23" s="182"/>
      <c r="C23" s="183" t="s">
        <v>75</v>
      </c>
      <c r="D23" s="184">
        <v>393</v>
      </c>
      <c r="E23" s="184" t="s">
        <v>2377</v>
      </c>
      <c r="F23" s="184"/>
      <c r="G23" s="183"/>
      <c r="H23" s="185"/>
      <c r="I23" s="183"/>
      <c r="J23" s="184"/>
      <c r="K23" s="183"/>
      <c r="L23" s="183">
        <v>0</v>
      </c>
      <c r="M23" s="183"/>
      <c r="N23" s="187"/>
    </row>
    <row r="24" spans="1:16" x14ac:dyDescent="0.2">
      <c r="A24" s="181"/>
      <c r="B24" s="182"/>
      <c r="C24" s="183" t="s">
        <v>80</v>
      </c>
      <c r="D24" s="184">
        <v>512</v>
      </c>
      <c r="E24" s="184" t="s">
        <v>2377</v>
      </c>
      <c r="F24" s="184"/>
      <c r="G24" s="183"/>
      <c r="H24" s="185"/>
      <c r="I24" s="183"/>
      <c r="J24" s="184"/>
      <c r="K24" s="183"/>
      <c r="L24" s="186">
        <v>0</v>
      </c>
      <c r="M24" s="183"/>
      <c r="N24" s="187"/>
    </row>
    <row r="25" spans="1:16" x14ac:dyDescent="0.2">
      <c r="A25" s="181"/>
      <c r="B25" s="182"/>
      <c r="C25" s="183"/>
      <c r="D25" s="184"/>
      <c r="E25" s="184"/>
      <c r="F25" s="184"/>
      <c r="G25" s="183"/>
      <c r="H25" s="185"/>
      <c r="I25" s="183"/>
      <c r="J25" s="184"/>
      <c r="K25" s="183"/>
      <c r="L25" s="188">
        <f>SUM(L22:L24)</f>
        <v>15</v>
      </c>
      <c r="M25" s="182"/>
      <c r="N25" s="189">
        <v>183040</v>
      </c>
    </row>
    <row r="26" spans="1:16" x14ac:dyDescent="0.2">
      <c r="A26" s="171" t="s">
        <v>2375</v>
      </c>
      <c r="B26" s="172" t="s">
        <v>2399</v>
      </c>
      <c r="C26" s="173" t="s">
        <v>78</v>
      </c>
      <c r="D26" s="174">
        <v>412</v>
      </c>
      <c r="E26" s="174" t="s">
        <v>2377</v>
      </c>
      <c r="F26" s="174"/>
      <c r="G26" s="173"/>
      <c r="H26" s="175"/>
      <c r="I26" s="173"/>
      <c r="J26" s="174"/>
      <c r="K26" s="173"/>
      <c r="L26" s="173">
        <v>0</v>
      </c>
      <c r="M26" s="173"/>
      <c r="N26" s="177"/>
    </row>
    <row r="27" spans="1:16" x14ac:dyDescent="0.2">
      <c r="A27" s="171"/>
      <c r="B27" s="172"/>
      <c r="C27" s="173" t="s">
        <v>75</v>
      </c>
      <c r="D27" s="174">
        <v>393</v>
      </c>
      <c r="E27" s="174" t="s">
        <v>2377</v>
      </c>
      <c r="F27" s="174"/>
      <c r="G27" s="173"/>
      <c r="H27" s="175"/>
      <c r="I27" s="173"/>
      <c r="J27" s="174"/>
      <c r="K27" s="173"/>
      <c r="L27" s="173">
        <v>0</v>
      </c>
      <c r="M27" s="173"/>
      <c r="N27" s="177"/>
    </row>
    <row r="28" spans="1:16" x14ac:dyDescent="0.2">
      <c r="A28" s="171"/>
      <c r="B28" s="172"/>
      <c r="C28" s="173" t="s">
        <v>80</v>
      </c>
      <c r="D28" s="174">
        <v>512</v>
      </c>
      <c r="E28" s="174" t="s">
        <v>2377</v>
      </c>
      <c r="F28" s="174"/>
      <c r="G28" s="173"/>
      <c r="H28" s="175"/>
      <c r="I28" s="173"/>
      <c r="J28" s="174"/>
      <c r="K28" s="173"/>
      <c r="L28" s="173">
        <v>14</v>
      </c>
      <c r="M28" s="173"/>
      <c r="N28" s="191"/>
    </row>
    <row r="29" spans="1:16" x14ac:dyDescent="0.2">
      <c r="A29" s="171"/>
      <c r="B29" s="172"/>
      <c r="C29" s="173"/>
      <c r="D29" s="174"/>
      <c r="E29" s="174"/>
      <c r="F29" s="174"/>
      <c r="G29" s="173"/>
      <c r="H29" s="175"/>
      <c r="I29" s="173"/>
      <c r="J29" s="174"/>
      <c r="K29" s="173"/>
      <c r="L29" s="172">
        <f>SUM(L26:L28)</f>
        <v>14</v>
      </c>
      <c r="M29" s="172"/>
      <c r="N29" s="180">
        <v>15495</v>
      </c>
    </row>
    <row r="30" spans="1:16" x14ac:dyDescent="0.2">
      <c r="A30" s="181"/>
      <c r="B30" s="182"/>
      <c r="C30" s="183"/>
      <c r="D30" s="184"/>
      <c r="E30" s="184"/>
      <c r="F30" s="184"/>
      <c r="G30" s="183"/>
      <c r="H30" s="185"/>
      <c r="I30" s="183"/>
      <c r="J30" s="184"/>
      <c r="K30" s="183"/>
      <c r="L30" s="183"/>
      <c r="M30" s="183"/>
      <c r="N30" s="187"/>
    </row>
    <row r="31" spans="1:16" ht="16" thickBot="1" x14ac:dyDescent="0.25">
      <c r="A31" s="192"/>
      <c r="B31" s="193"/>
      <c r="C31" s="194" t="s">
        <v>2400</v>
      </c>
      <c r="D31" s="195"/>
      <c r="E31" s="195"/>
      <c r="F31" s="195"/>
      <c r="G31" s="193"/>
      <c r="H31" s="196"/>
      <c r="I31" s="193"/>
      <c r="J31" s="195"/>
      <c r="K31" s="193"/>
      <c r="L31" s="197">
        <f>SUM(L6:M30)/2</f>
        <v>31718</v>
      </c>
      <c r="M31" s="198"/>
      <c r="N31" s="199">
        <f>SUM(N6:N30)</f>
        <v>1627131</v>
      </c>
    </row>
    <row r="32" spans="1:16" ht="16" thickBot="1" x14ac:dyDescent="0.25">
      <c r="N32" s="201"/>
    </row>
    <row r="33" spans="1:18" x14ac:dyDescent="0.2">
      <c r="A33" s="202"/>
      <c r="B33" s="203"/>
      <c r="C33" s="204" t="s">
        <v>2401</v>
      </c>
      <c r="D33" s="205"/>
      <c r="E33" s="205"/>
      <c r="F33" s="205"/>
      <c r="G33" s="206"/>
      <c r="H33" s="207"/>
      <c r="I33" s="206"/>
      <c r="J33" s="205"/>
      <c r="K33" s="206"/>
      <c r="L33" s="208" t="s">
        <v>2402</v>
      </c>
      <c r="M33" s="206"/>
      <c r="N33" s="209"/>
      <c r="P33" s="31"/>
    </row>
    <row r="34" spans="1:18" x14ac:dyDescent="0.2">
      <c r="A34" s="210" t="s">
        <v>2403</v>
      </c>
      <c r="B34" s="211" t="s">
        <v>862</v>
      </c>
      <c r="C34" s="212" t="s">
        <v>69</v>
      </c>
      <c r="D34" s="213">
        <v>340</v>
      </c>
      <c r="E34" s="213" t="s">
        <v>2377</v>
      </c>
      <c r="F34" s="213"/>
      <c r="G34" s="211" t="s">
        <v>2404</v>
      </c>
      <c r="H34" s="214"/>
      <c r="I34" s="212"/>
      <c r="J34" s="213"/>
      <c r="K34" s="212" t="s">
        <v>2405</v>
      </c>
      <c r="L34" s="215">
        <v>20044</v>
      </c>
      <c r="M34" s="212"/>
      <c r="N34" s="216"/>
      <c r="P34" s="218" t="s">
        <v>2406</v>
      </c>
      <c r="Q34" s="77"/>
      <c r="R34" s="77"/>
    </row>
    <row r="35" spans="1:18" x14ac:dyDescent="0.2">
      <c r="A35" s="210"/>
      <c r="B35" s="211"/>
      <c r="C35" s="212" t="s">
        <v>157</v>
      </c>
      <c r="D35" s="213">
        <v>328</v>
      </c>
      <c r="E35" s="213" t="s">
        <v>2377</v>
      </c>
      <c r="F35" s="213"/>
      <c r="G35" s="212"/>
      <c r="H35" s="217"/>
      <c r="I35" s="212"/>
      <c r="J35" s="213"/>
      <c r="K35" s="212"/>
      <c r="L35" s="215">
        <v>6996</v>
      </c>
      <c r="M35" s="212"/>
      <c r="N35" s="216"/>
      <c r="P35" s="77" t="s">
        <v>2409</v>
      </c>
      <c r="Q35" s="77"/>
      <c r="R35" s="77"/>
    </row>
    <row r="36" spans="1:18" x14ac:dyDescent="0.2">
      <c r="A36" s="210"/>
      <c r="B36" s="211"/>
      <c r="C36" s="212" t="s">
        <v>2407</v>
      </c>
      <c r="D36" s="213">
        <v>345</v>
      </c>
      <c r="E36" s="213" t="s">
        <v>2377</v>
      </c>
      <c r="F36" s="213">
        <v>1</v>
      </c>
      <c r="G36" s="212"/>
      <c r="H36" s="217" t="s">
        <v>2408</v>
      </c>
      <c r="I36" s="212"/>
      <c r="J36" s="213"/>
      <c r="K36" s="212"/>
      <c r="L36" s="215">
        <v>8027</v>
      </c>
      <c r="M36" s="212"/>
      <c r="N36" s="216"/>
      <c r="P36" s="77" t="s">
        <v>2412</v>
      </c>
      <c r="Q36" s="77"/>
      <c r="R36" s="77"/>
    </row>
    <row r="37" spans="1:18" x14ac:dyDescent="0.2">
      <c r="A37" s="210"/>
      <c r="B37" s="211"/>
      <c r="C37" s="212" t="s">
        <v>2410</v>
      </c>
      <c r="D37" s="213">
        <v>329</v>
      </c>
      <c r="E37" s="213" t="s">
        <v>2377</v>
      </c>
      <c r="F37" s="213">
        <v>5</v>
      </c>
      <c r="G37" s="212"/>
      <c r="H37" s="217" t="s">
        <v>2411</v>
      </c>
      <c r="I37" s="212"/>
      <c r="J37" s="213"/>
      <c r="K37" s="212"/>
      <c r="L37" s="215">
        <v>5856</v>
      </c>
      <c r="M37" s="212"/>
      <c r="N37" s="216"/>
    </row>
    <row r="38" spans="1:18" x14ac:dyDescent="0.2">
      <c r="A38" s="210"/>
      <c r="B38" s="211"/>
      <c r="C38" s="212" t="s">
        <v>2413</v>
      </c>
      <c r="D38" s="213">
        <v>585</v>
      </c>
      <c r="E38" s="213" t="s">
        <v>2377</v>
      </c>
      <c r="F38" s="213"/>
      <c r="G38" s="212"/>
      <c r="H38" s="217"/>
      <c r="I38" s="212"/>
      <c r="J38" s="213"/>
      <c r="K38" s="212"/>
      <c r="L38" s="212"/>
      <c r="M38" s="212"/>
      <c r="N38" s="216"/>
    </row>
    <row r="39" spans="1:18" x14ac:dyDescent="0.2">
      <c r="A39" s="210"/>
      <c r="B39" s="211"/>
      <c r="C39" s="212" t="s">
        <v>711</v>
      </c>
      <c r="D39" s="213">
        <v>484</v>
      </c>
      <c r="E39" s="213" t="s">
        <v>2377</v>
      </c>
      <c r="F39" s="213"/>
      <c r="G39" s="212"/>
      <c r="H39" s="217"/>
      <c r="I39" s="212"/>
      <c r="J39" s="213"/>
      <c r="K39" s="212"/>
      <c r="L39" s="212"/>
      <c r="M39" s="212"/>
      <c r="N39" s="216"/>
    </row>
    <row r="40" spans="1:18" x14ac:dyDescent="0.2">
      <c r="A40" s="210"/>
      <c r="B40" s="211"/>
      <c r="C40" s="212" t="s">
        <v>61</v>
      </c>
      <c r="D40" s="213">
        <v>590</v>
      </c>
      <c r="E40" s="213" t="s">
        <v>2377</v>
      </c>
      <c r="F40" s="213">
        <v>5</v>
      </c>
      <c r="G40" s="212"/>
      <c r="H40" s="217" t="s">
        <v>2414</v>
      </c>
      <c r="I40" s="212"/>
      <c r="J40" s="213"/>
      <c r="K40" s="212"/>
      <c r="L40" s="215">
        <v>8456</v>
      </c>
      <c r="M40" s="212"/>
      <c r="N40" s="216"/>
    </row>
    <row r="41" spans="1:18" x14ac:dyDescent="0.2">
      <c r="A41" s="210"/>
      <c r="B41" s="211"/>
      <c r="C41" s="212" t="s">
        <v>212</v>
      </c>
      <c r="D41" s="213">
        <v>372</v>
      </c>
      <c r="E41" s="213" t="s">
        <v>2377</v>
      </c>
      <c r="F41" s="213">
        <v>5</v>
      </c>
      <c r="G41" s="212"/>
      <c r="H41" s="217" t="s">
        <v>2415</v>
      </c>
      <c r="I41" s="212"/>
      <c r="J41" s="213" t="s">
        <v>6</v>
      </c>
      <c r="K41" s="212"/>
      <c r="L41" s="212"/>
      <c r="M41" s="212"/>
      <c r="N41" s="216"/>
    </row>
    <row r="42" spans="1:18" x14ac:dyDescent="0.2">
      <c r="A42" s="210"/>
      <c r="B42" s="211"/>
      <c r="C42" s="212" t="s">
        <v>736</v>
      </c>
      <c r="D42" s="213">
        <v>528</v>
      </c>
      <c r="E42" s="213" t="s">
        <v>2377</v>
      </c>
      <c r="F42" s="213"/>
      <c r="G42" s="211" t="s">
        <v>2416</v>
      </c>
      <c r="H42" s="214"/>
      <c r="I42" s="212"/>
      <c r="J42" s="213"/>
      <c r="K42" s="212"/>
      <c r="L42" s="215">
        <v>1396</v>
      </c>
      <c r="M42" s="212"/>
      <c r="N42" s="216"/>
    </row>
    <row r="43" spans="1:18" x14ac:dyDescent="0.2">
      <c r="A43" s="210"/>
      <c r="B43" s="211"/>
      <c r="C43" s="212" t="s">
        <v>73</v>
      </c>
      <c r="D43" s="213">
        <v>381</v>
      </c>
      <c r="E43" s="213" t="s">
        <v>2377</v>
      </c>
      <c r="F43" s="213">
        <v>5</v>
      </c>
      <c r="G43" s="212"/>
      <c r="H43" s="217" t="s">
        <v>2417</v>
      </c>
      <c r="I43" s="212"/>
      <c r="J43" s="213"/>
      <c r="K43" s="212"/>
      <c r="L43" s="212"/>
      <c r="M43" s="212"/>
      <c r="N43" s="216"/>
    </row>
    <row r="44" spans="1:18" x14ac:dyDescent="0.2">
      <c r="A44" s="210"/>
      <c r="B44" s="211"/>
      <c r="C44" s="212" t="s">
        <v>194</v>
      </c>
      <c r="D44" s="213">
        <v>550</v>
      </c>
      <c r="E44" s="213" t="s">
        <v>2377</v>
      </c>
      <c r="F44" s="213">
        <v>3</v>
      </c>
      <c r="G44" s="212"/>
      <c r="H44" s="217" t="s">
        <v>2418</v>
      </c>
      <c r="I44" s="212"/>
      <c r="J44" s="213"/>
      <c r="K44" s="212"/>
      <c r="L44" s="212"/>
      <c r="M44" s="212"/>
      <c r="N44" s="216"/>
    </row>
    <row r="45" spans="1:18" x14ac:dyDescent="0.2">
      <c r="A45" s="210"/>
      <c r="B45" s="211"/>
      <c r="C45" s="212" t="s">
        <v>71</v>
      </c>
      <c r="D45" s="213">
        <v>391</v>
      </c>
      <c r="E45" s="213" t="s">
        <v>2377</v>
      </c>
      <c r="F45" s="213">
        <v>4</v>
      </c>
      <c r="G45" s="211" t="s">
        <v>2419</v>
      </c>
      <c r="H45" s="217" t="s">
        <v>2420</v>
      </c>
      <c r="I45" s="212"/>
      <c r="J45" s="213"/>
      <c r="K45" s="212"/>
      <c r="L45" s="212"/>
      <c r="M45" s="212"/>
      <c r="N45" s="216"/>
    </row>
    <row r="46" spans="1:18" x14ac:dyDescent="0.2">
      <c r="A46" s="210"/>
      <c r="B46" s="211"/>
      <c r="C46" s="212" t="s">
        <v>72</v>
      </c>
      <c r="D46" s="213">
        <v>612</v>
      </c>
      <c r="E46" s="213" t="s">
        <v>2377</v>
      </c>
      <c r="F46" s="213">
        <v>5</v>
      </c>
      <c r="G46" s="212"/>
      <c r="H46" s="217" t="s">
        <v>2421</v>
      </c>
      <c r="I46" s="212"/>
      <c r="J46" s="213"/>
      <c r="K46" s="212"/>
      <c r="L46" s="212"/>
      <c r="M46" s="212"/>
      <c r="N46" s="216"/>
    </row>
    <row r="47" spans="1:18" x14ac:dyDescent="0.2">
      <c r="A47" s="210"/>
      <c r="B47" s="211"/>
      <c r="C47" s="212" t="s">
        <v>655</v>
      </c>
      <c r="D47" s="213">
        <v>422</v>
      </c>
      <c r="E47" s="213" t="s">
        <v>2377</v>
      </c>
      <c r="F47" s="213">
        <v>1</v>
      </c>
      <c r="G47" s="212"/>
      <c r="H47" s="217" t="s">
        <v>2422</v>
      </c>
      <c r="I47" s="212"/>
      <c r="J47" s="213"/>
      <c r="K47" s="212"/>
      <c r="L47" s="212"/>
      <c r="M47" s="212"/>
      <c r="N47" s="216"/>
    </row>
    <row r="48" spans="1:18" x14ac:dyDescent="0.2">
      <c r="A48" s="210"/>
      <c r="B48" s="211"/>
      <c r="C48" s="212" t="s">
        <v>209</v>
      </c>
      <c r="D48" s="213">
        <v>311</v>
      </c>
      <c r="E48" s="213" t="s">
        <v>2377</v>
      </c>
      <c r="F48" s="213">
        <v>3</v>
      </c>
      <c r="G48" s="212"/>
      <c r="H48" s="217" t="s">
        <v>2423</v>
      </c>
      <c r="I48" s="212"/>
      <c r="J48" s="213"/>
      <c r="K48" s="212"/>
      <c r="L48" s="212"/>
      <c r="M48" s="212"/>
      <c r="N48" s="216"/>
    </row>
    <row r="49" spans="1:14" x14ac:dyDescent="0.2">
      <c r="A49" s="210"/>
      <c r="B49" s="211"/>
      <c r="C49" s="212" t="s">
        <v>217</v>
      </c>
      <c r="D49" s="213">
        <v>379</v>
      </c>
      <c r="E49" s="213" t="s">
        <v>2377</v>
      </c>
      <c r="F49" s="213">
        <v>5</v>
      </c>
      <c r="G49" s="212"/>
      <c r="H49" s="217" t="s">
        <v>2424</v>
      </c>
      <c r="I49" s="212"/>
      <c r="J49" s="213"/>
      <c r="K49" s="212"/>
      <c r="L49" s="212"/>
      <c r="M49" s="212"/>
      <c r="N49" s="216"/>
    </row>
    <row r="50" spans="1:14" x14ac:dyDescent="0.2">
      <c r="A50" s="210"/>
      <c r="B50" s="211"/>
      <c r="C50" s="212" t="s">
        <v>841</v>
      </c>
      <c r="D50" s="213">
        <v>380</v>
      </c>
      <c r="E50" s="213" t="s">
        <v>2377</v>
      </c>
      <c r="F50" s="213">
        <v>5</v>
      </c>
      <c r="G50" s="212"/>
      <c r="H50" s="217" t="s">
        <v>2425</v>
      </c>
      <c r="I50" s="212"/>
      <c r="J50" s="213"/>
      <c r="K50" s="212"/>
      <c r="L50" s="212"/>
      <c r="M50" s="212"/>
      <c r="N50" s="216"/>
    </row>
    <row r="51" spans="1:14" x14ac:dyDescent="0.2">
      <c r="A51" s="210"/>
      <c r="B51" s="211"/>
      <c r="C51" s="212" t="s">
        <v>843</v>
      </c>
      <c r="D51" s="213">
        <v>650</v>
      </c>
      <c r="E51" s="213" t="s">
        <v>2377</v>
      </c>
      <c r="F51" s="213">
        <v>4</v>
      </c>
      <c r="G51" s="212"/>
      <c r="H51" s="217" t="s">
        <v>2426</v>
      </c>
      <c r="I51" s="212"/>
      <c r="J51" s="213"/>
      <c r="K51" s="212"/>
      <c r="L51" s="212"/>
      <c r="M51" s="212"/>
      <c r="N51" s="216"/>
    </row>
    <row r="52" spans="1:14" x14ac:dyDescent="0.2">
      <c r="A52" s="210"/>
      <c r="B52" s="211"/>
      <c r="C52" s="212" t="s">
        <v>74</v>
      </c>
      <c r="D52" s="213">
        <v>327</v>
      </c>
      <c r="E52" s="213" t="s">
        <v>2377</v>
      </c>
      <c r="F52" s="213">
        <v>5</v>
      </c>
      <c r="G52" s="211" t="s">
        <v>2427</v>
      </c>
      <c r="H52" s="217" t="s">
        <v>2428</v>
      </c>
      <c r="I52" s="212"/>
      <c r="J52" s="213"/>
      <c r="K52" s="212"/>
      <c r="L52" s="212"/>
      <c r="M52" s="212"/>
      <c r="N52" s="216"/>
    </row>
    <row r="53" spans="1:14" x14ac:dyDescent="0.2">
      <c r="A53" s="210"/>
      <c r="B53" s="211"/>
      <c r="C53" s="212" t="s">
        <v>76</v>
      </c>
      <c r="D53" s="213">
        <v>332</v>
      </c>
      <c r="E53" s="213" t="s">
        <v>2377</v>
      </c>
      <c r="F53" s="213">
        <v>4</v>
      </c>
      <c r="G53" s="212"/>
      <c r="H53" s="217" t="s">
        <v>2429</v>
      </c>
      <c r="I53" s="212"/>
      <c r="J53" s="213"/>
      <c r="K53" s="212"/>
      <c r="L53" s="212"/>
      <c r="M53" s="212"/>
      <c r="N53" s="216"/>
    </row>
    <row r="54" spans="1:14" x14ac:dyDescent="0.2">
      <c r="A54" s="210"/>
      <c r="B54" s="211"/>
      <c r="C54" s="212" t="s">
        <v>77</v>
      </c>
      <c r="D54" s="213">
        <v>386</v>
      </c>
      <c r="E54" s="213" t="s">
        <v>2377</v>
      </c>
      <c r="F54" s="213">
        <v>1</v>
      </c>
      <c r="G54" s="212"/>
      <c r="H54" s="217" t="s">
        <v>2430</v>
      </c>
      <c r="I54" s="212"/>
      <c r="J54" s="213"/>
      <c r="K54" s="212"/>
      <c r="L54" s="212"/>
      <c r="M54" s="212"/>
      <c r="N54" s="216"/>
    </row>
    <row r="55" spans="1:14" x14ac:dyDescent="0.2">
      <c r="A55" s="210"/>
      <c r="B55" s="211"/>
      <c r="C55" s="212" t="s">
        <v>79</v>
      </c>
      <c r="D55" s="213">
        <v>390</v>
      </c>
      <c r="E55" s="213" t="s">
        <v>2377</v>
      </c>
      <c r="F55" s="213">
        <v>3</v>
      </c>
      <c r="G55" s="212"/>
      <c r="H55" s="217" t="s">
        <v>2431</v>
      </c>
      <c r="I55" s="212"/>
      <c r="J55" s="213"/>
      <c r="K55" s="212"/>
      <c r="L55" s="212"/>
      <c r="M55" s="212"/>
      <c r="N55" s="216"/>
    </row>
    <row r="56" spans="1:14" x14ac:dyDescent="0.2">
      <c r="A56" s="210"/>
      <c r="B56" s="211"/>
      <c r="C56" s="212" t="s">
        <v>75</v>
      </c>
      <c r="D56" s="213">
        <v>393</v>
      </c>
      <c r="E56" s="213" t="s">
        <v>2377</v>
      </c>
      <c r="F56" s="213">
        <v>1</v>
      </c>
      <c r="G56" s="212"/>
      <c r="H56" s="217" t="s">
        <v>2432</v>
      </c>
      <c r="I56" s="212"/>
      <c r="J56" s="213"/>
      <c r="K56" s="212"/>
      <c r="L56" s="212"/>
      <c r="M56" s="212"/>
      <c r="N56" s="216"/>
    </row>
    <row r="57" spans="1:14" x14ac:dyDescent="0.2">
      <c r="A57" s="210"/>
      <c r="B57" s="211"/>
      <c r="C57" s="212" t="s">
        <v>2433</v>
      </c>
      <c r="D57" s="213">
        <v>412</v>
      </c>
      <c r="E57" s="213" t="s">
        <v>2377</v>
      </c>
      <c r="F57" s="213">
        <v>1</v>
      </c>
      <c r="G57" s="212"/>
      <c r="H57" s="217" t="s">
        <v>2434</v>
      </c>
      <c r="I57" s="212"/>
      <c r="J57" s="213"/>
      <c r="K57" s="212"/>
      <c r="L57" s="212"/>
      <c r="M57" s="212"/>
      <c r="N57" s="216"/>
    </row>
    <row r="58" spans="1:14" x14ac:dyDescent="0.2">
      <c r="A58" s="210"/>
      <c r="B58" s="211"/>
      <c r="C58" s="212" t="s">
        <v>639</v>
      </c>
      <c r="D58" s="213">
        <v>512</v>
      </c>
      <c r="E58" s="213" t="s">
        <v>2377</v>
      </c>
      <c r="F58" s="213">
        <v>5</v>
      </c>
      <c r="G58" s="212"/>
      <c r="H58" s="217" t="s">
        <v>2435</v>
      </c>
      <c r="I58" s="212"/>
      <c r="J58" s="213"/>
      <c r="K58" s="212"/>
      <c r="L58" s="215">
        <v>1359</v>
      </c>
      <c r="M58" s="212"/>
      <c r="N58" s="216"/>
    </row>
    <row r="59" spans="1:14" x14ac:dyDescent="0.2">
      <c r="A59" s="210"/>
      <c r="B59" s="211"/>
      <c r="C59" s="212" t="s">
        <v>2436</v>
      </c>
      <c r="D59" s="213">
        <v>601</v>
      </c>
      <c r="E59" s="213" t="s">
        <v>2377</v>
      </c>
      <c r="F59" s="213">
        <v>4</v>
      </c>
      <c r="G59" s="212"/>
      <c r="H59" s="217" t="s">
        <v>2437</v>
      </c>
      <c r="I59" s="212"/>
      <c r="J59" s="213"/>
      <c r="K59" s="212"/>
      <c r="L59" s="212"/>
      <c r="M59" s="212"/>
      <c r="N59" s="216"/>
    </row>
    <row r="60" spans="1:14" x14ac:dyDescent="0.2">
      <c r="A60" s="210"/>
      <c r="B60" s="211"/>
      <c r="C60" s="212" t="s">
        <v>659</v>
      </c>
      <c r="D60" s="213">
        <v>603</v>
      </c>
      <c r="E60" s="213" t="s">
        <v>2377</v>
      </c>
      <c r="F60" s="213"/>
      <c r="G60" s="212"/>
      <c r="H60" s="217"/>
      <c r="I60" s="212"/>
      <c r="J60" s="213"/>
      <c r="K60" s="212"/>
      <c r="L60" s="212"/>
      <c r="M60" s="212"/>
      <c r="N60" s="216"/>
    </row>
    <row r="61" spans="1:14" x14ac:dyDescent="0.2">
      <c r="A61" s="210"/>
      <c r="B61" s="211"/>
      <c r="C61" s="212" t="s">
        <v>265</v>
      </c>
      <c r="D61" s="213">
        <v>342</v>
      </c>
      <c r="E61" s="213" t="s">
        <v>2377</v>
      </c>
      <c r="F61" s="213">
        <v>1</v>
      </c>
      <c r="G61" s="211" t="s">
        <v>2438</v>
      </c>
      <c r="H61" s="217" t="s">
        <v>2439</v>
      </c>
      <c r="I61" s="212"/>
      <c r="J61" s="213"/>
      <c r="K61" s="212"/>
      <c r="L61" s="212"/>
      <c r="M61" s="212"/>
      <c r="N61" s="216"/>
    </row>
    <row r="62" spans="1:14" x14ac:dyDescent="0.2">
      <c r="A62" s="210"/>
      <c r="B62" s="211"/>
      <c r="C62" s="212" t="s">
        <v>2440</v>
      </c>
      <c r="D62" s="213"/>
      <c r="E62" s="213" t="s">
        <v>2377</v>
      </c>
      <c r="F62" s="213"/>
      <c r="G62" s="212"/>
      <c r="H62" s="217"/>
      <c r="I62" s="212"/>
      <c r="J62" s="213"/>
      <c r="K62" s="212"/>
      <c r="L62" s="212"/>
      <c r="M62" s="212"/>
      <c r="N62" s="216"/>
    </row>
    <row r="63" spans="1:14" x14ac:dyDescent="0.2">
      <c r="A63" s="210"/>
      <c r="B63" s="211"/>
      <c r="C63" s="212"/>
      <c r="D63" s="213"/>
      <c r="E63" s="213"/>
      <c r="F63" s="213"/>
      <c r="G63" s="212"/>
      <c r="H63" s="217"/>
      <c r="I63" s="212"/>
      <c r="J63" s="213"/>
      <c r="K63" s="212"/>
      <c r="L63" s="212"/>
      <c r="M63" s="212"/>
      <c r="N63" s="216"/>
    </row>
    <row r="64" spans="1:14" x14ac:dyDescent="0.2">
      <c r="A64" s="210"/>
      <c r="B64" s="211"/>
      <c r="C64" s="212" t="s">
        <v>523</v>
      </c>
      <c r="D64" s="213">
        <v>366</v>
      </c>
      <c r="E64" s="213" t="s">
        <v>2377</v>
      </c>
      <c r="F64" s="213">
        <v>5</v>
      </c>
      <c r="G64" s="211" t="s">
        <v>2441</v>
      </c>
      <c r="H64" s="217" t="s">
        <v>2442</v>
      </c>
      <c r="I64" s="212"/>
      <c r="J64" s="213" t="s">
        <v>3</v>
      </c>
      <c r="K64" s="212"/>
      <c r="L64" s="212"/>
      <c r="M64" s="212"/>
      <c r="N64" s="216"/>
    </row>
    <row r="65" spans="1:16" x14ac:dyDescent="0.2">
      <c r="A65" s="210"/>
      <c r="B65" s="211"/>
      <c r="C65" s="212" t="s">
        <v>174</v>
      </c>
      <c r="D65" s="213">
        <v>367</v>
      </c>
      <c r="E65" s="213" t="s">
        <v>2377</v>
      </c>
      <c r="F65" s="213">
        <v>5</v>
      </c>
      <c r="G65" s="212"/>
      <c r="H65" s="217" t="s">
        <v>2443</v>
      </c>
      <c r="I65" s="212"/>
      <c r="J65" s="213" t="s">
        <v>3</v>
      </c>
      <c r="K65" s="212"/>
      <c r="L65" s="219" t="s">
        <v>2444</v>
      </c>
      <c r="M65" s="212"/>
      <c r="N65" s="216"/>
    </row>
    <row r="66" spans="1:16" x14ac:dyDescent="0.2">
      <c r="A66" s="210"/>
      <c r="B66" s="211"/>
      <c r="C66" s="212" t="s">
        <v>7</v>
      </c>
      <c r="D66" s="213">
        <v>592</v>
      </c>
      <c r="E66" s="213" t="s">
        <v>2377</v>
      </c>
      <c r="F66" s="213">
        <v>5</v>
      </c>
      <c r="G66" s="212"/>
      <c r="H66" s="217" t="s">
        <v>2445</v>
      </c>
      <c r="I66" s="212"/>
      <c r="J66" s="213" t="s">
        <v>3</v>
      </c>
      <c r="K66" s="212"/>
      <c r="L66" s="212"/>
      <c r="M66" s="212"/>
      <c r="N66" s="216"/>
    </row>
    <row r="67" spans="1:16" x14ac:dyDescent="0.2">
      <c r="A67" s="210"/>
      <c r="B67" s="211"/>
      <c r="C67" s="212" t="s">
        <v>214</v>
      </c>
      <c r="D67" s="213">
        <v>666</v>
      </c>
      <c r="E67" s="213" t="s">
        <v>2377</v>
      </c>
      <c r="F67" s="213">
        <v>5</v>
      </c>
      <c r="G67" s="212"/>
      <c r="H67" s="217" t="s">
        <v>2446</v>
      </c>
      <c r="I67" s="212"/>
      <c r="J67" s="213"/>
      <c r="K67" s="212"/>
      <c r="L67" s="212">
        <v>240</v>
      </c>
      <c r="M67" s="212"/>
      <c r="N67" s="216"/>
    </row>
    <row r="68" spans="1:16" x14ac:dyDescent="0.2">
      <c r="A68" s="210"/>
      <c r="B68" s="211"/>
      <c r="C68" s="212" t="s">
        <v>2447</v>
      </c>
      <c r="D68" s="213">
        <v>632</v>
      </c>
      <c r="E68" s="213" t="s">
        <v>2377</v>
      </c>
      <c r="F68" s="213">
        <v>2</v>
      </c>
      <c r="G68" s="212"/>
      <c r="H68" s="217" t="s">
        <v>2448</v>
      </c>
      <c r="I68" s="212"/>
      <c r="J68" s="213"/>
      <c r="K68" s="212"/>
      <c r="L68" s="212"/>
      <c r="M68" s="212"/>
      <c r="N68" s="216"/>
    </row>
    <row r="69" spans="1:16" x14ac:dyDescent="0.2">
      <c r="A69" s="210"/>
      <c r="B69" s="211"/>
      <c r="C69" s="212" t="s">
        <v>2449</v>
      </c>
      <c r="D69" s="213">
        <v>346</v>
      </c>
      <c r="E69" s="213" t="s">
        <v>2377</v>
      </c>
      <c r="F69" s="213">
        <v>2</v>
      </c>
      <c r="G69" s="212"/>
      <c r="H69" s="217" t="s">
        <v>2450</v>
      </c>
      <c r="I69" s="212"/>
      <c r="J69" s="213"/>
      <c r="K69" s="212"/>
      <c r="L69" s="212"/>
      <c r="M69" s="212"/>
      <c r="N69" s="216"/>
    </row>
    <row r="70" spans="1:16" x14ac:dyDescent="0.2">
      <c r="A70" s="210"/>
      <c r="B70" s="211"/>
      <c r="C70" s="212" t="s">
        <v>2451</v>
      </c>
      <c r="D70" s="213">
        <v>384</v>
      </c>
      <c r="E70" s="213" t="s">
        <v>2377</v>
      </c>
      <c r="F70" s="213">
        <v>1</v>
      </c>
      <c r="G70" s="212"/>
      <c r="H70" s="217" t="s">
        <v>2452</v>
      </c>
      <c r="I70" s="212"/>
      <c r="J70" s="213"/>
      <c r="K70" s="212"/>
      <c r="L70" s="212"/>
      <c r="M70" s="212"/>
      <c r="N70" s="216"/>
    </row>
    <row r="71" spans="1:16" x14ac:dyDescent="0.2">
      <c r="A71" s="210"/>
      <c r="B71" s="211"/>
      <c r="C71" s="212" t="s">
        <v>238</v>
      </c>
      <c r="D71" s="213">
        <v>657</v>
      </c>
      <c r="E71" s="213" t="s">
        <v>2377</v>
      </c>
      <c r="F71" s="213">
        <v>1</v>
      </c>
      <c r="G71" s="212"/>
      <c r="H71" s="217" t="s">
        <v>2453</v>
      </c>
      <c r="I71" s="212"/>
      <c r="J71" s="213"/>
      <c r="K71" s="212"/>
      <c r="L71" s="212"/>
      <c r="M71" s="212"/>
      <c r="N71" s="216"/>
    </row>
    <row r="72" spans="1:16" x14ac:dyDescent="0.2">
      <c r="A72" s="210"/>
      <c r="B72" s="211"/>
      <c r="C72" s="212"/>
      <c r="D72" s="213"/>
      <c r="E72" s="213"/>
      <c r="F72" s="213"/>
      <c r="G72" s="212"/>
      <c r="H72" s="217"/>
      <c r="I72" s="212"/>
      <c r="J72" s="213"/>
      <c r="K72" s="212"/>
      <c r="L72" s="212"/>
      <c r="M72" s="212"/>
      <c r="N72" s="216"/>
    </row>
    <row r="73" spans="1:16" x14ac:dyDescent="0.2">
      <c r="A73" s="210"/>
      <c r="B73" s="211"/>
      <c r="C73" s="212"/>
      <c r="D73" s="213"/>
      <c r="E73" s="213"/>
      <c r="F73" s="213"/>
      <c r="G73" s="211" t="s">
        <v>2454</v>
      </c>
      <c r="H73" s="220"/>
      <c r="I73" s="212"/>
      <c r="J73" s="213"/>
      <c r="K73" s="212"/>
      <c r="L73" s="212"/>
      <c r="M73" s="212"/>
      <c r="N73" s="216"/>
    </row>
    <row r="74" spans="1:16" x14ac:dyDescent="0.2">
      <c r="A74" s="210"/>
      <c r="B74" s="211"/>
      <c r="C74" s="212" t="s">
        <v>2327</v>
      </c>
      <c r="D74" s="213">
        <v>808</v>
      </c>
      <c r="E74" s="213"/>
      <c r="F74" s="213"/>
      <c r="G74" s="212"/>
      <c r="H74" s="221" t="s">
        <v>2455</v>
      </c>
      <c r="I74" s="212"/>
      <c r="J74" s="213"/>
      <c r="K74" s="212"/>
      <c r="L74" s="212"/>
      <c r="M74" s="212"/>
      <c r="N74" s="216"/>
      <c r="P74" t="s">
        <v>2456</v>
      </c>
    </row>
    <row r="75" spans="1:16" ht="16" thickBot="1" x14ac:dyDescent="0.25">
      <c r="A75" s="222"/>
      <c r="B75" s="223"/>
      <c r="C75" s="224"/>
      <c r="D75" s="225"/>
      <c r="E75" s="225"/>
      <c r="F75" s="225"/>
      <c r="G75" s="224"/>
      <c r="H75" s="226"/>
      <c r="I75" s="224"/>
      <c r="J75" s="225"/>
      <c r="K75" s="223" t="s">
        <v>2400</v>
      </c>
      <c r="L75" s="227">
        <f>SUM(L34:L71)</f>
        <v>52374</v>
      </c>
      <c r="M75" s="224"/>
      <c r="N75" s="228">
        <v>12703856</v>
      </c>
    </row>
  </sheetData>
  <mergeCells count="1">
    <mergeCell ref="A2:N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4C03-B903-4060-AE9B-E6DF09906EB1}">
  <dimension ref="A2:Q49"/>
  <sheetViews>
    <sheetView workbookViewId="0">
      <pane xSplit="2" ySplit="4" topLeftCell="C5" activePane="bottomRight" state="frozen"/>
      <selection pane="topRight" activeCell="C1" sqref="C1"/>
      <selection pane="bottomLeft" activeCell="A5" sqref="A5"/>
      <selection pane="bottomRight" activeCell="O2" sqref="O2"/>
    </sheetView>
  </sheetViews>
  <sheetFormatPr baseColWidth="10" defaultColWidth="8.83203125" defaultRowHeight="15" x14ac:dyDescent="0.2"/>
  <cols>
    <col min="1" max="1" width="8.83203125" style="251"/>
    <col min="2" max="2" width="52.5" style="42" customWidth="1"/>
    <col min="3" max="3" width="8" style="42" bestFit="1" customWidth="1"/>
    <col min="4" max="4" width="10.1640625" style="42" customWidth="1"/>
    <col min="5" max="5" width="8.83203125" style="42"/>
    <col min="6" max="8" width="9.83203125" style="42" customWidth="1"/>
    <col min="9" max="9" width="8.83203125" style="42"/>
    <col min="10" max="10" width="8.83203125" style="42" customWidth="1"/>
    <col min="11" max="14" width="8.83203125" style="42"/>
    <col min="15" max="15" width="13.1640625" style="58" customWidth="1"/>
    <col min="16" max="16" width="13.1640625" style="42" customWidth="1"/>
    <col min="17" max="17" width="12.83203125" style="42" customWidth="1"/>
    <col min="18" max="16384" width="8.83203125" style="42"/>
  </cols>
  <sheetData>
    <row r="2" spans="1:17" s="93" customFormat="1" ht="16" x14ac:dyDescent="0.2">
      <c r="A2" s="251"/>
      <c r="B2" s="252" t="s">
        <v>2462</v>
      </c>
      <c r="C2" s="253" t="s">
        <v>2463</v>
      </c>
      <c r="D2" s="93" t="s">
        <v>2409</v>
      </c>
      <c r="F2" s="254" t="s">
        <v>2464</v>
      </c>
      <c r="G2" s="255"/>
      <c r="H2" s="254" t="s">
        <v>2465</v>
      </c>
      <c r="J2" s="93" t="s">
        <v>2466</v>
      </c>
      <c r="L2" s="256" t="s">
        <v>2467</v>
      </c>
      <c r="M2" s="256"/>
      <c r="O2" s="255"/>
      <c r="P2" s="93" t="s">
        <v>2387</v>
      </c>
    </row>
    <row r="4" spans="1:17" ht="48" x14ac:dyDescent="0.2">
      <c r="B4" s="128" t="s">
        <v>2468</v>
      </c>
      <c r="C4" s="128" t="s">
        <v>2469</v>
      </c>
      <c r="D4" s="128" t="s">
        <v>2470</v>
      </c>
      <c r="E4" s="128" t="s">
        <v>2471</v>
      </c>
      <c r="F4" s="128" t="s">
        <v>2472</v>
      </c>
      <c r="G4" s="128" t="s">
        <v>2473</v>
      </c>
      <c r="H4" s="128" t="s">
        <v>2474</v>
      </c>
      <c r="I4" s="128" t="s">
        <v>190</v>
      </c>
      <c r="J4" s="257" t="s">
        <v>2475</v>
      </c>
      <c r="K4" s="128" t="s">
        <v>2476</v>
      </c>
      <c r="L4" s="128" t="s">
        <v>2477</v>
      </c>
      <c r="M4" s="257" t="s">
        <v>2478</v>
      </c>
      <c r="N4" s="257" t="s">
        <v>2479</v>
      </c>
      <c r="O4" s="258" t="s">
        <v>2480</v>
      </c>
      <c r="P4" s="128" t="s">
        <v>2481</v>
      </c>
      <c r="Q4" s="128" t="s">
        <v>2482</v>
      </c>
    </row>
    <row r="5" spans="1:17" ht="16" x14ac:dyDescent="0.2">
      <c r="A5" s="259" t="s">
        <v>550</v>
      </c>
      <c r="B5" s="260" t="s">
        <v>2483</v>
      </c>
      <c r="C5" s="128"/>
      <c r="D5" s="128"/>
      <c r="E5" s="128"/>
      <c r="F5" s="128"/>
      <c r="G5" s="128"/>
      <c r="H5" s="128"/>
      <c r="I5" s="128"/>
      <c r="J5" s="128"/>
      <c r="K5" s="128"/>
      <c r="L5" s="128"/>
      <c r="M5" s="128"/>
      <c r="N5" s="128"/>
      <c r="O5" s="128"/>
      <c r="P5" s="128"/>
      <c r="Q5" s="128"/>
    </row>
    <row r="6" spans="1:17" ht="32" x14ac:dyDescent="0.2">
      <c r="A6" s="251">
        <v>340</v>
      </c>
      <c r="B6" s="261" t="s">
        <v>2484</v>
      </c>
      <c r="C6" s="261">
        <v>0.16</v>
      </c>
      <c r="D6" s="261">
        <v>0</v>
      </c>
      <c r="E6" s="261">
        <v>0</v>
      </c>
      <c r="F6" s="261">
        <v>0</v>
      </c>
      <c r="G6" s="261">
        <v>0</v>
      </c>
      <c r="H6" s="261">
        <v>0</v>
      </c>
      <c r="I6" s="261">
        <v>0</v>
      </c>
      <c r="J6" s="262">
        <f>SUM(C6:I6)</f>
        <v>0.16</v>
      </c>
      <c r="K6" s="261">
        <v>-0.01</v>
      </c>
      <c r="L6" s="261">
        <v>0</v>
      </c>
      <c r="M6" s="262">
        <f>SUM(K6:L6)</f>
        <v>-0.01</v>
      </c>
      <c r="N6" s="262">
        <v>0</v>
      </c>
      <c r="O6" s="263">
        <v>0.15</v>
      </c>
      <c r="P6" s="261">
        <v>-0.09</v>
      </c>
      <c r="Q6" s="261">
        <v>0.54</v>
      </c>
    </row>
    <row r="7" spans="1:17" ht="32" x14ac:dyDescent="0.2">
      <c r="B7" s="261" t="s">
        <v>2485</v>
      </c>
      <c r="C7" s="261">
        <v>0.39</v>
      </c>
      <c r="D7" s="261">
        <v>0</v>
      </c>
      <c r="E7" s="261">
        <v>0</v>
      </c>
      <c r="F7" s="261">
        <v>0</v>
      </c>
      <c r="G7" s="261">
        <v>0</v>
      </c>
      <c r="H7" s="261">
        <v>0</v>
      </c>
      <c r="I7" s="261">
        <v>0</v>
      </c>
      <c r="J7" s="262">
        <f t="shared" ref="J7:J15" si="0">SUM(C7:I7)</f>
        <v>0.39</v>
      </c>
      <c r="K7" s="261">
        <v>-0.19</v>
      </c>
      <c r="L7" s="261">
        <v>-0.04</v>
      </c>
      <c r="M7" s="262">
        <f t="shared" ref="M7:M15" si="1">SUM(K7:L7)</f>
        <v>-0.23</v>
      </c>
      <c r="N7" s="262">
        <v>0</v>
      </c>
      <c r="O7" s="263">
        <v>0.16</v>
      </c>
      <c r="P7" s="261">
        <v>-0.15</v>
      </c>
      <c r="Q7" s="261">
        <v>0.84</v>
      </c>
    </row>
    <row r="8" spans="1:17" ht="32" x14ac:dyDescent="0.2">
      <c r="A8" s="251">
        <v>328</v>
      </c>
      <c r="B8" s="261" t="s">
        <v>2486</v>
      </c>
      <c r="C8" s="261">
        <v>0.21</v>
      </c>
      <c r="D8" s="261">
        <v>0</v>
      </c>
      <c r="E8" s="261">
        <v>0</v>
      </c>
      <c r="F8" s="261">
        <v>0</v>
      </c>
      <c r="G8" s="261">
        <v>0</v>
      </c>
      <c r="H8" s="261">
        <v>0</v>
      </c>
      <c r="I8" s="261">
        <v>0</v>
      </c>
      <c r="J8" s="262">
        <f t="shared" si="0"/>
        <v>0.21</v>
      </c>
      <c r="K8" s="261">
        <v>0.01</v>
      </c>
      <c r="L8" s="261">
        <v>0</v>
      </c>
      <c r="M8" s="262">
        <f t="shared" si="1"/>
        <v>0.01</v>
      </c>
      <c r="N8" s="262">
        <v>0</v>
      </c>
      <c r="O8" s="263">
        <v>0.22</v>
      </c>
      <c r="P8" s="261" t="s">
        <v>2487</v>
      </c>
      <c r="Q8" s="261" t="s">
        <v>2487</v>
      </c>
    </row>
    <row r="9" spans="1:17" ht="32" x14ac:dyDescent="0.2">
      <c r="A9" s="251">
        <v>345</v>
      </c>
      <c r="B9" s="261" t="s">
        <v>2488</v>
      </c>
      <c r="C9" s="261">
        <v>0.17</v>
      </c>
      <c r="D9" s="261">
        <v>0</v>
      </c>
      <c r="E9" s="261">
        <v>0</v>
      </c>
      <c r="F9" s="261">
        <v>0</v>
      </c>
      <c r="G9" s="261">
        <v>0</v>
      </c>
      <c r="H9" s="261">
        <v>0</v>
      </c>
      <c r="I9" s="261">
        <v>0</v>
      </c>
      <c r="J9" s="262">
        <f t="shared" si="0"/>
        <v>0.17</v>
      </c>
      <c r="K9" s="261">
        <v>0.01</v>
      </c>
      <c r="L9" s="261">
        <v>0</v>
      </c>
      <c r="M9" s="262">
        <f t="shared" si="1"/>
        <v>0.01</v>
      </c>
      <c r="N9" s="262">
        <v>0</v>
      </c>
      <c r="O9" s="263">
        <v>0.19</v>
      </c>
      <c r="P9" s="261">
        <v>0.05</v>
      </c>
      <c r="Q9" s="261">
        <v>0.34</v>
      </c>
    </row>
    <row r="10" spans="1:17" ht="32" x14ac:dyDescent="0.2">
      <c r="A10" s="251">
        <v>329</v>
      </c>
      <c r="B10" s="261" t="s">
        <v>2489</v>
      </c>
      <c r="C10" s="261">
        <v>0.5</v>
      </c>
      <c r="D10" s="261">
        <v>0</v>
      </c>
      <c r="E10" s="261">
        <v>0</v>
      </c>
      <c r="F10" s="261">
        <v>0</v>
      </c>
      <c r="G10" s="261">
        <v>0</v>
      </c>
      <c r="H10" s="261">
        <v>0</v>
      </c>
      <c r="I10" s="261">
        <v>0</v>
      </c>
      <c r="J10" s="262">
        <f t="shared" si="0"/>
        <v>0.5</v>
      </c>
      <c r="K10" s="261">
        <v>0.04</v>
      </c>
      <c r="L10" s="261">
        <v>0.01</v>
      </c>
      <c r="M10" s="262">
        <f t="shared" si="1"/>
        <v>0.05</v>
      </c>
      <c r="N10" s="262">
        <v>0</v>
      </c>
      <c r="O10" s="263">
        <v>0.56000000000000005</v>
      </c>
      <c r="P10" s="261">
        <v>0.28999999999999998</v>
      </c>
      <c r="Q10" s="261">
        <v>0.77</v>
      </c>
    </row>
    <row r="11" spans="1:17" ht="32" x14ac:dyDescent="0.2">
      <c r="B11" s="261" t="s">
        <v>2490</v>
      </c>
      <c r="C11" s="261">
        <v>0.4</v>
      </c>
      <c r="D11" s="261">
        <v>0</v>
      </c>
      <c r="E11" s="261">
        <v>0</v>
      </c>
      <c r="F11" s="261">
        <v>0</v>
      </c>
      <c r="G11" s="261">
        <v>0</v>
      </c>
      <c r="H11" s="261">
        <v>0</v>
      </c>
      <c r="I11" s="261">
        <v>0</v>
      </c>
      <c r="J11" s="262">
        <f t="shared" si="0"/>
        <v>0.4</v>
      </c>
      <c r="K11" s="261">
        <v>0.03</v>
      </c>
      <c r="L11" s="261">
        <v>0.01</v>
      </c>
      <c r="M11" s="262">
        <f t="shared" si="1"/>
        <v>0.04</v>
      </c>
      <c r="N11" s="262">
        <v>0</v>
      </c>
      <c r="O11" s="263">
        <v>0.44</v>
      </c>
      <c r="P11" s="261">
        <v>0.22</v>
      </c>
      <c r="Q11" s="261">
        <v>0.61</v>
      </c>
    </row>
    <row r="12" spans="1:17" ht="48" x14ac:dyDescent="0.2">
      <c r="B12" s="261" t="s">
        <v>2491</v>
      </c>
      <c r="C12" s="261">
        <v>-0.02</v>
      </c>
      <c r="D12" s="261">
        <v>0</v>
      </c>
      <c r="E12" s="261">
        <v>0</v>
      </c>
      <c r="F12" s="261">
        <v>0</v>
      </c>
      <c r="G12" s="261">
        <v>0</v>
      </c>
      <c r="H12" s="261">
        <v>0</v>
      </c>
      <c r="I12" s="261">
        <v>0</v>
      </c>
      <c r="J12" s="262">
        <f t="shared" si="0"/>
        <v>-0.02</v>
      </c>
      <c r="K12" s="261">
        <v>0</v>
      </c>
      <c r="L12" s="261">
        <v>0</v>
      </c>
      <c r="M12" s="262">
        <f t="shared" si="1"/>
        <v>0</v>
      </c>
      <c r="N12" s="262">
        <v>0</v>
      </c>
      <c r="O12" s="263">
        <v>-0.01</v>
      </c>
      <c r="P12" s="261">
        <v>-0.17</v>
      </c>
      <c r="Q12" s="261">
        <v>0.13</v>
      </c>
    </row>
    <row r="13" spans="1:17" ht="32" x14ac:dyDescent="0.2">
      <c r="B13" s="261" t="s">
        <v>2492</v>
      </c>
      <c r="C13" s="261">
        <v>0.2</v>
      </c>
      <c r="D13" s="261">
        <v>0</v>
      </c>
      <c r="E13" s="261">
        <v>0</v>
      </c>
      <c r="F13" s="261">
        <v>0</v>
      </c>
      <c r="G13" s="261">
        <v>0</v>
      </c>
      <c r="H13" s="261">
        <v>0</v>
      </c>
      <c r="I13" s="261">
        <v>0</v>
      </c>
      <c r="J13" s="262">
        <f t="shared" si="0"/>
        <v>0.2</v>
      </c>
      <c r="K13" s="261">
        <v>-0.15</v>
      </c>
      <c r="L13" s="261">
        <v>-0.04</v>
      </c>
      <c r="M13" s="262">
        <f t="shared" si="1"/>
        <v>-0.19</v>
      </c>
      <c r="N13" s="262">
        <v>0</v>
      </c>
      <c r="O13" s="263">
        <v>0.01</v>
      </c>
      <c r="P13" s="261">
        <v>-0.27</v>
      </c>
      <c r="Q13" s="261">
        <v>0.23</v>
      </c>
    </row>
    <row r="14" spans="1:17" ht="32" x14ac:dyDescent="0.2">
      <c r="B14" s="261" t="s">
        <v>2493</v>
      </c>
      <c r="C14" s="261">
        <v>0.49</v>
      </c>
      <c r="D14" s="261">
        <v>0</v>
      </c>
      <c r="E14" s="261">
        <v>0</v>
      </c>
      <c r="F14" s="261">
        <v>0</v>
      </c>
      <c r="G14" s="261">
        <v>0</v>
      </c>
      <c r="H14" s="261">
        <v>0</v>
      </c>
      <c r="I14" s="261">
        <v>0</v>
      </c>
      <c r="J14" s="262">
        <f t="shared" si="0"/>
        <v>0.49</v>
      </c>
      <c r="K14" s="261">
        <v>-0.1</v>
      </c>
      <c r="L14" s="261">
        <v>-0.02</v>
      </c>
      <c r="M14" s="262">
        <f t="shared" si="1"/>
        <v>-0.12000000000000001</v>
      </c>
      <c r="N14" s="262">
        <v>0</v>
      </c>
      <c r="O14" s="263">
        <v>0.37</v>
      </c>
      <c r="P14" s="261">
        <v>0.11</v>
      </c>
      <c r="Q14" s="261">
        <v>0.6</v>
      </c>
    </row>
    <row r="15" spans="1:17" ht="32" x14ac:dyDescent="0.2">
      <c r="A15" s="251">
        <v>590</v>
      </c>
      <c r="B15" s="261" t="s">
        <v>2494</v>
      </c>
      <c r="C15" s="261">
        <v>0.22</v>
      </c>
      <c r="D15" s="261">
        <v>0</v>
      </c>
      <c r="E15" s="261">
        <v>0</v>
      </c>
      <c r="F15" s="261">
        <v>0</v>
      </c>
      <c r="G15" s="261">
        <v>0</v>
      </c>
      <c r="H15" s="261">
        <v>0</v>
      </c>
      <c r="I15" s="261">
        <v>0</v>
      </c>
      <c r="J15" s="262">
        <f t="shared" si="0"/>
        <v>0.22</v>
      </c>
      <c r="K15" s="261">
        <v>-0.13</v>
      </c>
      <c r="L15" s="261">
        <v>-0.03</v>
      </c>
      <c r="M15" s="262">
        <f t="shared" si="1"/>
        <v>-0.16</v>
      </c>
      <c r="N15" s="262">
        <v>0</v>
      </c>
      <c r="O15" s="263">
        <v>0.06</v>
      </c>
      <c r="P15" s="261">
        <v>-0.18</v>
      </c>
      <c r="Q15" s="261">
        <v>0.27</v>
      </c>
    </row>
    <row r="16" spans="1:17" ht="27" customHeight="1" x14ac:dyDescent="0.2">
      <c r="B16" s="303" t="s">
        <v>2495</v>
      </c>
      <c r="C16" s="304"/>
      <c r="D16" s="304"/>
      <c r="E16" s="304"/>
      <c r="F16" s="304"/>
      <c r="G16" s="304"/>
      <c r="H16" s="304"/>
      <c r="I16" s="304"/>
      <c r="J16" s="304"/>
      <c r="K16" s="304"/>
      <c r="L16" s="304"/>
      <c r="M16" s="304"/>
      <c r="N16" s="304"/>
      <c r="O16" s="304"/>
      <c r="P16" s="304"/>
      <c r="Q16" s="304"/>
    </row>
    <row r="17" spans="1:17" x14ac:dyDescent="0.2">
      <c r="B17" s="303" t="s">
        <v>2496</v>
      </c>
      <c r="C17" s="304"/>
      <c r="D17" s="304"/>
      <c r="E17" s="304"/>
      <c r="F17" s="304"/>
      <c r="G17" s="304"/>
      <c r="H17" s="304"/>
      <c r="I17" s="304"/>
      <c r="J17" s="304"/>
      <c r="K17" s="304"/>
      <c r="L17" s="304"/>
      <c r="M17" s="304"/>
      <c r="N17" s="304"/>
      <c r="O17" s="304"/>
      <c r="P17" s="304"/>
      <c r="Q17" s="304"/>
    </row>
    <row r="18" spans="1:17" x14ac:dyDescent="0.2">
      <c r="B18" s="123"/>
    </row>
    <row r="19" spans="1:17" ht="16" x14ac:dyDescent="0.2">
      <c r="B19" s="260" t="s">
        <v>2497</v>
      </c>
      <c r="C19" s="264"/>
      <c r="D19" s="264"/>
      <c r="E19" s="264"/>
      <c r="F19" s="264"/>
      <c r="G19" s="264"/>
      <c r="H19" s="264"/>
      <c r="I19" s="264"/>
      <c r="J19" s="264"/>
      <c r="K19" s="264"/>
      <c r="L19" s="264"/>
      <c r="M19" s="264"/>
      <c r="N19" s="264"/>
      <c r="O19" s="265"/>
      <c r="P19" s="264"/>
      <c r="Q19" s="264"/>
    </row>
    <row r="20" spans="1:17" ht="32" x14ac:dyDescent="0.2">
      <c r="A20" s="251">
        <v>528</v>
      </c>
      <c r="B20" s="261" t="s">
        <v>2498</v>
      </c>
      <c r="C20" s="261">
        <v>0.01</v>
      </c>
      <c r="D20" s="261">
        <v>0</v>
      </c>
      <c r="E20" s="261">
        <v>0</v>
      </c>
      <c r="F20" s="261">
        <v>0</v>
      </c>
      <c r="G20" s="261">
        <v>0</v>
      </c>
      <c r="H20" s="261">
        <v>0</v>
      </c>
      <c r="I20" s="261">
        <v>0</v>
      </c>
      <c r="J20" s="262">
        <f t="shared" ref="J20:J25" si="2">SUM(C20:I20)</f>
        <v>0.01</v>
      </c>
      <c r="K20" s="261">
        <v>0.01</v>
      </c>
      <c r="L20" s="261">
        <v>0</v>
      </c>
      <c r="M20" s="262">
        <f t="shared" ref="M20:M25" si="3">SUM(K20:L20)</f>
        <v>0.01</v>
      </c>
      <c r="N20" s="262">
        <v>0</v>
      </c>
      <c r="O20" s="263">
        <v>0.02</v>
      </c>
      <c r="P20" s="261">
        <v>0</v>
      </c>
      <c r="Q20" s="261">
        <v>0.15</v>
      </c>
    </row>
    <row r="21" spans="1:17" ht="16" x14ac:dyDescent="0.2">
      <c r="A21" s="251">
        <v>381</v>
      </c>
      <c r="B21" s="261" t="s">
        <v>2499</v>
      </c>
      <c r="C21" s="261"/>
      <c r="D21" s="261"/>
      <c r="E21" s="261"/>
      <c r="F21" s="261"/>
      <c r="G21" s="261"/>
      <c r="H21" s="261"/>
      <c r="I21" s="261"/>
      <c r="J21" s="262"/>
      <c r="K21" s="261"/>
      <c r="L21" s="261"/>
      <c r="M21" s="262"/>
      <c r="N21" s="262"/>
      <c r="O21" s="263"/>
      <c r="P21" s="261" t="s">
        <v>2487</v>
      </c>
      <c r="Q21" s="261" t="s">
        <v>2487</v>
      </c>
    </row>
    <row r="22" spans="1:17" ht="32" x14ac:dyDescent="0.2">
      <c r="A22" s="251">
        <v>550</v>
      </c>
      <c r="B22" s="261" t="s">
        <v>2500</v>
      </c>
      <c r="C22" s="261">
        <v>0.5</v>
      </c>
      <c r="D22" s="261">
        <v>0</v>
      </c>
      <c r="E22" s="261">
        <v>0</v>
      </c>
      <c r="F22" s="261">
        <v>0</v>
      </c>
      <c r="G22" s="261">
        <v>0</v>
      </c>
      <c r="H22" s="261">
        <v>0</v>
      </c>
      <c r="I22" s="261">
        <v>0</v>
      </c>
      <c r="J22" s="262">
        <f t="shared" si="2"/>
        <v>0.5</v>
      </c>
      <c r="K22" s="261">
        <v>0</v>
      </c>
      <c r="L22" s="261">
        <v>0</v>
      </c>
      <c r="M22" s="262">
        <f t="shared" si="3"/>
        <v>0</v>
      </c>
      <c r="N22" s="262">
        <v>0</v>
      </c>
      <c r="O22" s="263">
        <v>0.5</v>
      </c>
      <c r="P22" s="261" t="s">
        <v>2487</v>
      </c>
      <c r="Q22" s="261" t="s">
        <v>2487</v>
      </c>
    </row>
    <row r="23" spans="1:17" ht="32" x14ac:dyDescent="0.2">
      <c r="B23" s="261" t="s">
        <v>2501</v>
      </c>
      <c r="C23" s="261">
        <v>0.2</v>
      </c>
      <c r="D23" s="261">
        <v>0</v>
      </c>
      <c r="E23" s="261">
        <v>0</v>
      </c>
      <c r="F23" s="261">
        <v>0</v>
      </c>
      <c r="G23" s="261">
        <v>0</v>
      </c>
      <c r="H23" s="261">
        <v>0</v>
      </c>
      <c r="I23" s="261">
        <v>0</v>
      </c>
      <c r="J23" s="262">
        <f t="shared" si="2"/>
        <v>0.2</v>
      </c>
      <c r="K23" s="261">
        <v>-0.05</v>
      </c>
      <c r="L23" s="261">
        <v>-0.01</v>
      </c>
      <c r="M23" s="262">
        <f t="shared" si="3"/>
        <v>-6.0000000000000005E-2</v>
      </c>
      <c r="N23" s="262">
        <v>0</v>
      </c>
      <c r="O23" s="263">
        <v>0.14000000000000001</v>
      </c>
      <c r="P23" s="261">
        <v>-0.02</v>
      </c>
      <c r="Q23" s="261">
        <v>0.31</v>
      </c>
    </row>
    <row r="24" spans="1:17" ht="32" x14ac:dyDescent="0.2">
      <c r="B24" s="261" t="s">
        <v>2502</v>
      </c>
      <c r="C24" s="261">
        <v>0.28000000000000003</v>
      </c>
      <c r="D24" s="261">
        <v>0</v>
      </c>
      <c r="E24" s="261">
        <v>0</v>
      </c>
      <c r="F24" s="261">
        <v>0</v>
      </c>
      <c r="G24" s="261">
        <v>0</v>
      </c>
      <c r="H24" s="261">
        <v>0</v>
      </c>
      <c r="I24" s="261">
        <v>0</v>
      </c>
      <c r="J24" s="262">
        <f t="shared" si="2"/>
        <v>0.28000000000000003</v>
      </c>
      <c r="K24" s="261">
        <v>-0.03</v>
      </c>
      <c r="L24" s="261">
        <v>0</v>
      </c>
      <c r="M24" s="262">
        <f t="shared" si="3"/>
        <v>-0.03</v>
      </c>
      <c r="N24" s="262">
        <v>0</v>
      </c>
      <c r="O24" s="263">
        <v>0.26</v>
      </c>
      <c r="P24" s="261">
        <v>0.14000000000000001</v>
      </c>
      <c r="Q24" s="261">
        <v>0.37</v>
      </c>
    </row>
    <row r="25" spans="1:17" ht="32" x14ac:dyDescent="0.2">
      <c r="B25" s="261" t="s">
        <v>2503</v>
      </c>
      <c r="C25" s="261">
        <v>0.2</v>
      </c>
      <c r="D25" s="261">
        <v>0</v>
      </c>
      <c r="E25" s="261">
        <v>0</v>
      </c>
      <c r="F25" s="261">
        <v>0</v>
      </c>
      <c r="G25" s="261">
        <v>0</v>
      </c>
      <c r="H25" s="261">
        <v>0</v>
      </c>
      <c r="I25" s="261">
        <v>0</v>
      </c>
      <c r="J25" s="262">
        <f t="shared" si="2"/>
        <v>0.2</v>
      </c>
      <c r="K25" s="261">
        <v>-0.04</v>
      </c>
      <c r="L25" s="261">
        <v>-0.01</v>
      </c>
      <c r="M25" s="262">
        <f t="shared" si="3"/>
        <v>-0.05</v>
      </c>
      <c r="N25" s="262">
        <v>0</v>
      </c>
      <c r="O25" s="263">
        <v>0.15</v>
      </c>
      <c r="P25" s="261">
        <v>0.04</v>
      </c>
      <c r="Q25" s="261">
        <v>0.32</v>
      </c>
    </row>
    <row r="26" spans="1:17" x14ac:dyDescent="0.2">
      <c r="B26" s="266"/>
    </row>
    <row r="27" spans="1:17" ht="16" x14ac:dyDescent="0.2">
      <c r="B27" s="260" t="s">
        <v>68</v>
      </c>
      <c r="C27" s="264"/>
      <c r="D27" s="264"/>
      <c r="E27" s="264"/>
      <c r="F27" s="264"/>
      <c r="G27" s="264"/>
      <c r="H27" s="264"/>
      <c r="I27" s="264"/>
      <c r="J27" s="264"/>
      <c r="K27" s="264"/>
      <c r="L27" s="264"/>
      <c r="M27" s="264"/>
      <c r="N27" s="264"/>
      <c r="O27" s="265"/>
      <c r="P27" s="264"/>
      <c r="Q27" s="264"/>
    </row>
    <row r="28" spans="1:17" ht="32" x14ac:dyDescent="0.2">
      <c r="A28" s="251">
        <v>391</v>
      </c>
      <c r="B28" s="261" t="s">
        <v>2504</v>
      </c>
      <c r="C28" s="261">
        <v>0.7</v>
      </c>
      <c r="D28" s="261">
        <v>4.63</v>
      </c>
      <c r="E28" s="261">
        <v>0</v>
      </c>
      <c r="F28" s="261">
        <v>0</v>
      </c>
      <c r="G28" s="261">
        <v>0</v>
      </c>
      <c r="H28" s="261">
        <v>0</v>
      </c>
      <c r="I28" s="261">
        <v>0</v>
      </c>
      <c r="J28" s="262">
        <f t="shared" ref="J28:J45" si="4">SUM(C28:I28)</f>
        <v>5.33</v>
      </c>
      <c r="K28" s="261">
        <v>0.32</v>
      </c>
      <c r="L28" s="261">
        <v>0.09</v>
      </c>
      <c r="M28" s="262">
        <f t="shared" ref="M28:M45" si="5">SUM(K28:L28)</f>
        <v>0.41000000000000003</v>
      </c>
      <c r="N28" s="262">
        <v>0</v>
      </c>
      <c r="O28" s="263">
        <v>5.75</v>
      </c>
      <c r="P28" s="261" t="s">
        <v>2487</v>
      </c>
      <c r="Q28" s="261" t="s">
        <v>2487</v>
      </c>
    </row>
    <row r="29" spans="1:17" ht="32" x14ac:dyDescent="0.2">
      <c r="B29" s="261" t="s">
        <v>2505</v>
      </c>
      <c r="C29" s="261">
        <v>0</v>
      </c>
      <c r="D29" s="261">
        <v>4.63</v>
      </c>
      <c r="E29" s="261">
        <v>0</v>
      </c>
      <c r="F29" s="261">
        <v>0</v>
      </c>
      <c r="G29" s="261">
        <v>0</v>
      </c>
      <c r="H29" s="261">
        <v>0</v>
      </c>
      <c r="I29" s="261">
        <v>0</v>
      </c>
      <c r="J29" s="262">
        <f t="shared" si="4"/>
        <v>4.63</v>
      </c>
      <c r="K29" s="261">
        <v>0</v>
      </c>
      <c r="L29" s="261">
        <v>0</v>
      </c>
      <c r="M29" s="262">
        <f t="shared" si="5"/>
        <v>0</v>
      </c>
      <c r="N29" s="262">
        <v>0</v>
      </c>
      <c r="O29" s="263">
        <v>4.63</v>
      </c>
      <c r="P29" s="261" t="s">
        <v>2487</v>
      </c>
      <c r="Q29" s="261" t="s">
        <v>2487</v>
      </c>
    </row>
    <row r="30" spans="1:17" ht="32" x14ac:dyDescent="0.2">
      <c r="B30" s="261" t="s">
        <v>2506</v>
      </c>
      <c r="C30" s="261">
        <v>0.7</v>
      </c>
      <c r="D30" s="261">
        <v>15.7</v>
      </c>
      <c r="E30" s="261">
        <v>0</v>
      </c>
      <c r="F30" s="261">
        <v>0</v>
      </c>
      <c r="G30" s="261">
        <v>0</v>
      </c>
      <c r="H30" s="261">
        <v>0</v>
      </c>
      <c r="I30" s="261">
        <v>0</v>
      </c>
      <c r="J30" s="262">
        <f t="shared" si="4"/>
        <v>16.399999999999999</v>
      </c>
      <c r="K30" s="261">
        <v>0.32</v>
      </c>
      <c r="L30" s="261">
        <v>0.09</v>
      </c>
      <c r="M30" s="262">
        <f t="shared" si="5"/>
        <v>0.41000000000000003</v>
      </c>
      <c r="N30" s="262">
        <v>0</v>
      </c>
      <c r="O30" s="263">
        <v>16.82</v>
      </c>
      <c r="P30" s="261" t="s">
        <v>2487</v>
      </c>
      <c r="Q30" s="261" t="s">
        <v>2487</v>
      </c>
    </row>
    <row r="31" spans="1:17" ht="32" x14ac:dyDescent="0.2">
      <c r="A31" s="251">
        <v>612</v>
      </c>
      <c r="B31" s="261" t="s">
        <v>2507</v>
      </c>
      <c r="C31" s="261">
        <v>0</v>
      </c>
      <c r="D31" s="261">
        <v>15.7</v>
      </c>
      <c r="E31" s="261">
        <v>0</v>
      </c>
      <c r="F31" s="261">
        <v>0</v>
      </c>
      <c r="G31" s="261">
        <v>0</v>
      </c>
      <c r="H31" s="261">
        <v>0</v>
      </c>
      <c r="I31" s="261">
        <v>0</v>
      </c>
      <c r="J31" s="262">
        <f t="shared" si="4"/>
        <v>15.7</v>
      </c>
      <c r="K31" s="261">
        <v>0</v>
      </c>
      <c r="L31" s="261">
        <v>0</v>
      </c>
      <c r="M31" s="262">
        <f t="shared" si="5"/>
        <v>0</v>
      </c>
      <c r="N31" s="262">
        <v>0</v>
      </c>
      <c r="O31" s="263">
        <v>15.7</v>
      </c>
      <c r="P31" s="261" t="s">
        <v>2487</v>
      </c>
      <c r="Q31" s="261" t="s">
        <v>2487</v>
      </c>
    </row>
    <row r="32" spans="1:17" ht="16" x14ac:dyDescent="0.2">
      <c r="B32" s="260" t="s">
        <v>2508</v>
      </c>
      <c r="C32" s="264"/>
      <c r="D32" s="264"/>
      <c r="E32" s="264"/>
      <c r="F32" s="264"/>
      <c r="G32" s="264"/>
      <c r="H32" s="264"/>
      <c r="I32" s="264"/>
      <c r="J32" s="264"/>
      <c r="K32" s="264"/>
      <c r="L32" s="264"/>
      <c r="M32" s="264"/>
      <c r="N32" s="264"/>
      <c r="O32" s="265"/>
      <c r="P32" s="264"/>
      <c r="Q32" s="264"/>
    </row>
    <row r="33" spans="1:17" ht="32" x14ac:dyDescent="0.2">
      <c r="B33" s="261" t="s">
        <v>2509</v>
      </c>
      <c r="C33" s="261">
        <v>0.46</v>
      </c>
      <c r="D33" s="261">
        <v>0</v>
      </c>
      <c r="E33" s="261">
        <v>0</v>
      </c>
      <c r="F33" s="261">
        <v>0</v>
      </c>
      <c r="G33" s="261">
        <v>0</v>
      </c>
      <c r="H33" s="261">
        <v>0</v>
      </c>
      <c r="I33" s="261">
        <v>0</v>
      </c>
      <c r="J33" s="262">
        <f t="shared" si="4"/>
        <v>0.46</v>
      </c>
      <c r="K33" s="261">
        <v>0.24</v>
      </c>
      <c r="L33" s="261">
        <v>0.04</v>
      </c>
      <c r="M33" s="262">
        <f t="shared" si="5"/>
        <v>0.27999999999999997</v>
      </c>
      <c r="N33" s="262">
        <v>0</v>
      </c>
      <c r="O33" s="263">
        <v>0.74</v>
      </c>
      <c r="P33" s="261">
        <v>0.47</v>
      </c>
      <c r="Q33" s="261">
        <v>1.19</v>
      </c>
    </row>
    <row r="34" spans="1:17" ht="32" x14ac:dyDescent="0.2">
      <c r="A34" s="251">
        <v>327</v>
      </c>
      <c r="B34" s="261" t="s">
        <v>2510</v>
      </c>
      <c r="C34" s="261">
        <v>1.31</v>
      </c>
      <c r="D34" s="261">
        <v>0</v>
      </c>
      <c r="E34" s="261">
        <v>0</v>
      </c>
      <c r="F34" s="261">
        <v>0</v>
      </c>
      <c r="G34" s="261">
        <v>0</v>
      </c>
      <c r="H34" s="261">
        <v>0</v>
      </c>
      <c r="I34" s="261">
        <v>0</v>
      </c>
      <c r="J34" s="262">
        <f t="shared" si="4"/>
        <v>1.31</v>
      </c>
      <c r="K34" s="261">
        <v>0.15</v>
      </c>
      <c r="L34" s="261">
        <v>0.03</v>
      </c>
      <c r="M34" s="262">
        <f t="shared" si="5"/>
        <v>0.18</v>
      </c>
      <c r="N34" s="262">
        <v>0</v>
      </c>
      <c r="O34" s="263">
        <v>1.49</v>
      </c>
      <c r="P34" s="261">
        <v>1.01</v>
      </c>
      <c r="Q34" s="261">
        <v>2.0299999999999998</v>
      </c>
    </row>
    <row r="35" spans="1:17" ht="32" x14ac:dyDescent="0.2">
      <c r="B35" s="261" t="s">
        <v>2511</v>
      </c>
      <c r="C35" s="261">
        <v>0.46</v>
      </c>
      <c r="D35" s="261">
        <v>0</v>
      </c>
      <c r="E35" s="261">
        <v>0</v>
      </c>
      <c r="F35" s="261">
        <v>0</v>
      </c>
      <c r="G35" s="261">
        <v>0</v>
      </c>
      <c r="H35" s="261">
        <v>0</v>
      </c>
      <c r="I35" s="261">
        <v>0</v>
      </c>
      <c r="J35" s="262">
        <f t="shared" si="4"/>
        <v>0.46</v>
      </c>
      <c r="K35" s="261">
        <v>0.24</v>
      </c>
      <c r="L35" s="261">
        <v>0.04</v>
      </c>
      <c r="M35" s="262">
        <f t="shared" si="5"/>
        <v>0.27999999999999997</v>
      </c>
      <c r="N35" s="262">
        <v>0</v>
      </c>
      <c r="O35" s="263">
        <v>0.74</v>
      </c>
      <c r="P35" s="261">
        <v>0.47</v>
      </c>
      <c r="Q35" s="261">
        <v>1.19</v>
      </c>
    </row>
    <row r="36" spans="1:17" ht="32" x14ac:dyDescent="0.2">
      <c r="A36" s="251">
        <v>332</v>
      </c>
      <c r="B36" s="261" t="s">
        <v>2512</v>
      </c>
      <c r="C36" s="261">
        <v>1.31</v>
      </c>
      <c r="D36" s="261">
        <v>0</v>
      </c>
      <c r="E36" s="261">
        <v>0</v>
      </c>
      <c r="F36" s="261">
        <v>0</v>
      </c>
      <c r="G36" s="261">
        <v>0</v>
      </c>
      <c r="H36" s="261">
        <v>0</v>
      </c>
      <c r="I36" s="261">
        <v>0</v>
      </c>
      <c r="J36" s="262">
        <f t="shared" si="4"/>
        <v>1.31</v>
      </c>
      <c r="K36" s="261">
        <v>0.15</v>
      </c>
      <c r="L36" s="261">
        <v>0.03</v>
      </c>
      <c r="M36" s="262">
        <f t="shared" si="5"/>
        <v>0.18</v>
      </c>
      <c r="N36" s="262">
        <v>0</v>
      </c>
      <c r="O36" s="263">
        <v>1.49</v>
      </c>
      <c r="P36" s="261">
        <v>1.01</v>
      </c>
      <c r="Q36" s="261">
        <v>2.0299999999999998</v>
      </c>
    </row>
    <row r="37" spans="1:17" ht="32" x14ac:dyDescent="0.2">
      <c r="B37" s="261" t="s">
        <v>2513</v>
      </c>
      <c r="C37" s="261">
        <v>0.46</v>
      </c>
      <c r="D37" s="261">
        <v>0</v>
      </c>
      <c r="E37" s="261">
        <v>0</v>
      </c>
      <c r="F37" s="261">
        <v>0</v>
      </c>
      <c r="G37" s="261">
        <v>0</v>
      </c>
      <c r="H37" s="261">
        <v>0</v>
      </c>
      <c r="I37" s="261">
        <v>0</v>
      </c>
      <c r="J37" s="262">
        <f t="shared" si="4"/>
        <v>0.46</v>
      </c>
      <c r="K37" s="261">
        <v>0.24</v>
      </c>
      <c r="L37" s="261">
        <v>0.04</v>
      </c>
      <c r="M37" s="262">
        <f t="shared" si="5"/>
        <v>0.27999999999999997</v>
      </c>
      <c r="N37" s="262">
        <v>0</v>
      </c>
      <c r="O37" s="263">
        <v>0.74</v>
      </c>
      <c r="P37" s="261">
        <v>0.47</v>
      </c>
      <c r="Q37" s="261">
        <v>1.19</v>
      </c>
    </row>
    <row r="38" spans="1:17" ht="32" x14ac:dyDescent="0.2">
      <c r="A38" s="251">
        <v>386</v>
      </c>
      <c r="B38" s="261" t="s">
        <v>2514</v>
      </c>
      <c r="C38" s="261">
        <v>1.31</v>
      </c>
      <c r="D38" s="261">
        <v>0</v>
      </c>
      <c r="E38" s="261">
        <v>0</v>
      </c>
      <c r="F38" s="261">
        <v>0</v>
      </c>
      <c r="G38" s="261">
        <v>0</v>
      </c>
      <c r="H38" s="261">
        <v>0</v>
      </c>
      <c r="I38" s="261">
        <v>0</v>
      </c>
      <c r="J38" s="262">
        <f t="shared" si="4"/>
        <v>1.31</v>
      </c>
      <c r="K38" s="261">
        <v>0.15</v>
      </c>
      <c r="L38" s="261">
        <v>0.03</v>
      </c>
      <c r="M38" s="262">
        <f t="shared" si="5"/>
        <v>0.18</v>
      </c>
      <c r="N38" s="262">
        <v>0</v>
      </c>
      <c r="O38" s="263">
        <v>1.49</v>
      </c>
      <c r="P38" s="261">
        <v>1.01</v>
      </c>
      <c r="Q38" s="261">
        <v>2.0299999999999998</v>
      </c>
    </row>
    <row r="39" spans="1:17" ht="48" x14ac:dyDescent="0.2">
      <c r="B39" s="261" t="s">
        <v>2515</v>
      </c>
      <c r="C39" s="261">
        <v>0.46</v>
      </c>
      <c r="D39" s="261">
        <v>0</v>
      </c>
      <c r="E39" s="261">
        <v>0</v>
      </c>
      <c r="F39" s="261">
        <v>0</v>
      </c>
      <c r="G39" s="261">
        <v>0</v>
      </c>
      <c r="H39" s="261">
        <v>0</v>
      </c>
      <c r="I39" s="261">
        <v>0</v>
      </c>
      <c r="J39" s="262">
        <f t="shared" si="4"/>
        <v>0.46</v>
      </c>
      <c r="K39" s="261">
        <v>0.24</v>
      </c>
      <c r="L39" s="261">
        <v>0.04</v>
      </c>
      <c r="M39" s="262">
        <f t="shared" si="5"/>
        <v>0.27999999999999997</v>
      </c>
      <c r="N39" s="262">
        <v>0</v>
      </c>
      <c r="O39" s="263">
        <v>0.74</v>
      </c>
      <c r="P39" s="261">
        <v>0.47</v>
      </c>
      <c r="Q39" s="261">
        <v>1.19</v>
      </c>
    </row>
    <row r="40" spans="1:17" ht="48" x14ac:dyDescent="0.2">
      <c r="A40" s="251">
        <v>390</v>
      </c>
      <c r="B40" s="261" t="s">
        <v>2516</v>
      </c>
      <c r="C40" s="261">
        <v>1.31</v>
      </c>
      <c r="D40" s="261">
        <v>0</v>
      </c>
      <c r="E40" s="261">
        <v>0</v>
      </c>
      <c r="F40" s="261">
        <v>0</v>
      </c>
      <c r="G40" s="261">
        <v>0</v>
      </c>
      <c r="H40" s="261">
        <v>0</v>
      </c>
      <c r="I40" s="261">
        <v>0</v>
      </c>
      <c r="J40" s="262">
        <f t="shared" si="4"/>
        <v>1.31</v>
      </c>
      <c r="K40" s="261">
        <v>0.15</v>
      </c>
      <c r="L40" s="261">
        <v>0.03</v>
      </c>
      <c r="M40" s="262">
        <f t="shared" si="5"/>
        <v>0.18</v>
      </c>
      <c r="N40" s="262">
        <v>0</v>
      </c>
      <c r="O40" s="263">
        <v>1.49</v>
      </c>
      <c r="P40" s="261">
        <v>1.01</v>
      </c>
      <c r="Q40" s="261">
        <v>2.0299999999999998</v>
      </c>
    </row>
    <row r="41" spans="1:17" ht="32" x14ac:dyDescent="0.2">
      <c r="B41" s="261" t="s">
        <v>2517</v>
      </c>
      <c r="C41" s="261">
        <v>0.46</v>
      </c>
      <c r="D41" s="261">
        <v>0</v>
      </c>
      <c r="E41" s="261">
        <v>0</v>
      </c>
      <c r="F41" s="261">
        <v>0</v>
      </c>
      <c r="G41" s="261">
        <v>0</v>
      </c>
      <c r="H41" s="261">
        <v>0</v>
      </c>
      <c r="I41" s="261">
        <v>0</v>
      </c>
      <c r="J41" s="262">
        <f t="shared" si="4"/>
        <v>0.46</v>
      </c>
      <c r="K41" s="261">
        <v>0.24</v>
      </c>
      <c r="L41" s="261">
        <v>0.04</v>
      </c>
      <c r="M41" s="262">
        <f t="shared" si="5"/>
        <v>0.27999999999999997</v>
      </c>
      <c r="N41" s="262">
        <v>0</v>
      </c>
      <c r="O41" s="263">
        <v>0.74</v>
      </c>
      <c r="P41" s="261">
        <v>0.47</v>
      </c>
      <c r="Q41" s="261">
        <v>1.19</v>
      </c>
    </row>
    <row r="42" spans="1:17" ht="32" x14ac:dyDescent="0.2">
      <c r="A42" s="251">
        <v>393</v>
      </c>
      <c r="B42" s="261" t="s">
        <v>2518</v>
      </c>
      <c r="C42" s="261">
        <v>1.31</v>
      </c>
      <c r="D42" s="261">
        <v>0</v>
      </c>
      <c r="E42" s="261">
        <v>0</v>
      </c>
      <c r="F42" s="261">
        <v>0</v>
      </c>
      <c r="G42" s="261">
        <v>0</v>
      </c>
      <c r="H42" s="261">
        <v>0</v>
      </c>
      <c r="I42" s="261">
        <v>0</v>
      </c>
      <c r="J42" s="262">
        <f t="shared" si="4"/>
        <v>1.31</v>
      </c>
      <c r="K42" s="261">
        <v>0.15</v>
      </c>
      <c r="L42" s="261">
        <v>0.03</v>
      </c>
      <c r="M42" s="262">
        <f t="shared" si="5"/>
        <v>0.18</v>
      </c>
      <c r="N42" s="262">
        <v>0</v>
      </c>
      <c r="O42" s="263">
        <v>1.49</v>
      </c>
      <c r="P42" s="261">
        <v>1.01</v>
      </c>
      <c r="Q42" s="261">
        <v>2.0299999999999998</v>
      </c>
    </row>
    <row r="43" spans="1:17" ht="32" x14ac:dyDescent="0.2">
      <c r="B43" s="261" t="s">
        <v>2519</v>
      </c>
      <c r="C43" s="261">
        <v>0.46</v>
      </c>
      <c r="D43" s="261">
        <v>0</v>
      </c>
      <c r="E43" s="261">
        <v>0</v>
      </c>
      <c r="F43" s="261">
        <v>0</v>
      </c>
      <c r="G43" s="261">
        <v>0</v>
      </c>
      <c r="H43" s="261">
        <v>0</v>
      </c>
      <c r="I43" s="261">
        <v>0</v>
      </c>
      <c r="J43" s="262">
        <f t="shared" si="4"/>
        <v>0.46</v>
      </c>
      <c r="K43" s="261">
        <v>0.24</v>
      </c>
      <c r="L43" s="261">
        <v>0.04</v>
      </c>
      <c r="M43" s="262">
        <f t="shared" si="5"/>
        <v>0.27999999999999997</v>
      </c>
      <c r="N43" s="262">
        <v>0</v>
      </c>
      <c r="O43" s="263">
        <v>0.74</v>
      </c>
      <c r="P43" s="261">
        <v>0.47</v>
      </c>
      <c r="Q43" s="261">
        <v>1.19</v>
      </c>
    </row>
    <row r="44" spans="1:17" ht="32" x14ac:dyDescent="0.2">
      <c r="A44" s="251">
        <v>412</v>
      </c>
      <c r="B44" s="261" t="s">
        <v>2520</v>
      </c>
      <c r="C44" s="261">
        <v>1.31</v>
      </c>
      <c r="D44" s="261">
        <v>0</v>
      </c>
      <c r="E44" s="261">
        <v>0</v>
      </c>
      <c r="F44" s="261">
        <v>0</v>
      </c>
      <c r="G44" s="261">
        <v>0</v>
      </c>
      <c r="H44" s="261">
        <v>0</v>
      </c>
      <c r="I44" s="261">
        <v>0</v>
      </c>
      <c r="J44" s="262">
        <f t="shared" si="4"/>
        <v>1.31</v>
      </c>
      <c r="K44" s="261">
        <v>0.15</v>
      </c>
      <c r="L44" s="261">
        <v>0.03</v>
      </c>
      <c r="M44" s="262">
        <f t="shared" si="5"/>
        <v>0.18</v>
      </c>
      <c r="N44" s="262">
        <v>0</v>
      </c>
      <c r="O44" s="263">
        <v>1.49</v>
      </c>
      <c r="P44" s="261">
        <v>1.01</v>
      </c>
      <c r="Q44" s="261">
        <v>2.0299999999999998</v>
      </c>
    </row>
    <row r="45" spans="1:17" ht="32" x14ac:dyDescent="0.2">
      <c r="A45" s="251">
        <v>512</v>
      </c>
      <c r="B45" s="261" t="s">
        <v>2521</v>
      </c>
      <c r="C45" s="261">
        <v>1.18</v>
      </c>
      <c r="D45" s="261">
        <v>0</v>
      </c>
      <c r="E45" s="261">
        <v>0</v>
      </c>
      <c r="F45" s="261">
        <v>0</v>
      </c>
      <c r="G45" s="261">
        <v>0</v>
      </c>
      <c r="H45" s="261">
        <v>0</v>
      </c>
      <c r="I45" s="261">
        <v>0</v>
      </c>
      <c r="J45" s="262">
        <f t="shared" si="4"/>
        <v>1.18</v>
      </c>
      <c r="K45" s="261">
        <v>0.16</v>
      </c>
      <c r="L45" s="261">
        <v>0.03</v>
      </c>
      <c r="M45" s="262">
        <f t="shared" si="5"/>
        <v>0.19</v>
      </c>
      <c r="N45" s="262">
        <v>0</v>
      </c>
      <c r="O45" s="263">
        <v>1.38</v>
      </c>
      <c r="P45" s="261">
        <v>0.85</v>
      </c>
      <c r="Q45" s="261">
        <v>1.93</v>
      </c>
    </row>
    <row r="46" spans="1:17" x14ac:dyDescent="0.2">
      <c r="B46" s="123"/>
    </row>
    <row r="47" spans="1:17" x14ac:dyDescent="0.2">
      <c r="B47" s="123"/>
      <c r="I47" s="58" t="s">
        <v>2522</v>
      </c>
      <c r="J47" s="267">
        <f>AVERAGE(J33:J45)</f>
        <v>0.9076923076923078</v>
      </c>
      <c r="M47" s="267">
        <f>AVERAGE(M33:M45)</f>
        <v>0.22692307692307689</v>
      </c>
      <c r="N47" s="42">
        <f>AVERAGE(N33:N45)</f>
        <v>0</v>
      </c>
      <c r="O47" s="267">
        <f>AVERAGE(O33:O45)</f>
        <v>1.1353846153846154</v>
      </c>
    </row>
    <row r="48" spans="1:17" x14ac:dyDescent="0.2">
      <c r="I48" s="58" t="s">
        <v>2523</v>
      </c>
      <c r="J48" s="42">
        <f>MIN(J33:J45)</f>
        <v>0.46</v>
      </c>
      <c r="M48" s="42">
        <f>MIN(M33:M45)</f>
        <v>0.18</v>
      </c>
      <c r="N48" s="42">
        <f>MIN(N33:N45)</f>
        <v>0</v>
      </c>
      <c r="O48" s="42">
        <f>MIN(O33:O45)</f>
        <v>0.74</v>
      </c>
    </row>
    <row r="49" spans="9:15" x14ac:dyDescent="0.2">
      <c r="I49" s="58" t="s">
        <v>2524</v>
      </c>
      <c r="J49" s="42">
        <f>MAX(J33:J45)</f>
        <v>1.31</v>
      </c>
      <c r="M49" s="42">
        <f>MAX(M33:M45)</f>
        <v>0.27999999999999997</v>
      </c>
      <c r="N49" s="42">
        <f>MAX(N33:N45)</f>
        <v>0</v>
      </c>
      <c r="O49" s="42">
        <f>MAX(O33:O45)</f>
        <v>1.49</v>
      </c>
    </row>
  </sheetData>
  <mergeCells count="2">
    <mergeCell ref="B16:Q16"/>
    <mergeCell ref="B17:Q17"/>
  </mergeCells>
  <conditionalFormatting sqref="C6:Q15">
    <cfRule type="cellIs" dxfId="8" priority="9" operator="lessThan">
      <formula>0</formula>
    </cfRule>
  </conditionalFormatting>
  <conditionalFormatting sqref="J20:J25">
    <cfRule type="cellIs" dxfId="7" priority="8" operator="lessThan">
      <formula>0</formula>
    </cfRule>
  </conditionalFormatting>
  <conditionalFormatting sqref="M20:M25">
    <cfRule type="cellIs" dxfId="6" priority="7" operator="lessThan">
      <formula>0</formula>
    </cfRule>
  </conditionalFormatting>
  <conditionalFormatting sqref="J28:J31">
    <cfRule type="cellIs" dxfId="5" priority="6" operator="lessThan">
      <formula>0</formula>
    </cfRule>
  </conditionalFormatting>
  <conditionalFormatting sqref="M28:M31">
    <cfRule type="cellIs" dxfId="4" priority="5" operator="lessThan">
      <formula>0</formula>
    </cfRule>
  </conditionalFormatting>
  <conditionalFormatting sqref="J33:J45">
    <cfRule type="cellIs" dxfId="3" priority="4" operator="lessThan">
      <formula>0</formula>
    </cfRule>
  </conditionalFormatting>
  <conditionalFormatting sqref="M33:M45">
    <cfRule type="cellIs" dxfId="2" priority="3" operator="lessThan">
      <formula>0</formula>
    </cfRule>
  </conditionalFormatting>
  <conditionalFormatting sqref="B6:Q45">
    <cfRule type="cellIs" dxfId="1" priority="1" operator="equal">
      <formula>0</formula>
    </cfRule>
    <cfRule type="cellIs" dxfId="0" priority="2" operator="lessThan">
      <formula>0</formula>
    </cfRule>
  </conditionalFormatting>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5039A-862A-42A8-A618-8C95F6CD96B2}">
  <dimension ref="A1:I1463"/>
  <sheetViews>
    <sheetView zoomScaleNormal="100" workbookViewId="0">
      <pane ySplit="1" topLeftCell="A915" activePane="bottomLeft" state="frozen"/>
      <selection pane="bottomLeft" activeCell="C929" sqref="C929:F938"/>
    </sheetView>
  </sheetViews>
  <sheetFormatPr baseColWidth="10" defaultColWidth="9.1640625" defaultRowHeight="15" x14ac:dyDescent="0.2"/>
  <cols>
    <col min="1" max="1" width="12.33203125" style="250" bestFit="1" customWidth="1"/>
    <col min="2" max="2" width="18" style="157" bestFit="1" customWidth="1"/>
    <col min="3" max="3" width="59.33203125" style="157" bestFit="1" customWidth="1"/>
    <col min="4" max="4" width="91.1640625" style="157" bestFit="1" customWidth="1"/>
    <col min="5" max="5" width="9.1640625" style="157" bestFit="1" customWidth="1"/>
    <col min="6" max="6" width="11.33203125" style="157" bestFit="1" customWidth="1"/>
    <col min="7" max="7" width="11.33203125" style="157" customWidth="1"/>
    <col min="8" max="8" width="9.1640625" style="250" bestFit="1" customWidth="1"/>
    <col min="9" max="9" width="10" style="157" bestFit="1" customWidth="1"/>
    <col min="10" max="16384" width="9.1640625" style="157"/>
  </cols>
  <sheetData>
    <row r="1" spans="1:9" s="247" customFormat="1" x14ac:dyDescent="0.2">
      <c r="A1" s="248" t="s">
        <v>854</v>
      </c>
      <c r="B1" s="247" t="s">
        <v>855</v>
      </c>
      <c r="C1" s="247" t="s">
        <v>856</v>
      </c>
      <c r="D1" s="247" t="s">
        <v>857</v>
      </c>
      <c r="E1" s="247" t="s">
        <v>858</v>
      </c>
      <c r="F1" s="247" t="s">
        <v>859</v>
      </c>
      <c r="H1" s="248" t="s">
        <v>860</v>
      </c>
      <c r="I1" s="247" t="s">
        <v>861</v>
      </c>
    </row>
    <row r="2" spans="1:9" x14ac:dyDescent="0.2">
      <c r="A2" s="249">
        <v>102</v>
      </c>
      <c r="B2" s="157" t="s">
        <v>862</v>
      </c>
      <c r="C2" s="157" t="s">
        <v>863</v>
      </c>
      <c r="D2" s="157" t="s">
        <v>864</v>
      </c>
      <c r="E2" s="157" t="s">
        <v>32</v>
      </c>
      <c r="F2" s="246">
        <v>5008.7299999999996</v>
      </c>
      <c r="G2" s="246"/>
      <c r="H2" s="250" t="s">
        <v>865</v>
      </c>
      <c r="I2" s="246">
        <v>100</v>
      </c>
    </row>
    <row r="3" spans="1:9" x14ac:dyDescent="0.2">
      <c r="A3" s="249">
        <v>102</v>
      </c>
      <c r="B3" s="157" t="s">
        <v>862</v>
      </c>
      <c r="C3" s="157" t="s">
        <v>863</v>
      </c>
      <c r="D3" s="157" t="s">
        <v>866</v>
      </c>
      <c r="E3" s="157" t="s">
        <v>32</v>
      </c>
      <c r="F3" s="246">
        <v>2550.75</v>
      </c>
      <c r="G3" s="246"/>
      <c r="H3" s="250" t="s">
        <v>865</v>
      </c>
      <c r="I3" s="246">
        <v>100</v>
      </c>
    </row>
    <row r="4" spans="1:9" x14ac:dyDescent="0.2">
      <c r="A4" s="249">
        <v>102</v>
      </c>
      <c r="B4" s="157" t="s">
        <v>862</v>
      </c>
      <c r="C4" s="157" t="s">
        <v>863</v>
      </c>
      <c r="D4" s="157" t="s">
        <v>867</v>
      </c>
      <c r="E4" s="157" t="s">
        <v>32</v>
      </c>
      <c r="F4" s="246">
        <v>3733.35</v>
      </c>
      <c r="G4" s="246"/>
      <c r="H4" s="250" t="s">
        <v>865</v>
      </c>
      <c r="I4" s="246">
        <v>100</v>
      </c>
    </row>
    <row r="5" spans="1:9" x14ac:dyDescent="0.2">
      <c r="A5" s="249">
        <v>102</v>
      </c>
      <c r="B5" s="157" t="s">
        <v>862</v>
      </c>
      <c r="C5" s="157" t="s">
        <v>863</v>
      </c>
      <c r="D5" s="157" t="s">
        <v>868</v>
      </c>
      <c r="E5" s="157" t="s">
        <v>32</v>
      </c>
      <c r="F5" s="246">
        <v>2255.1</v>
      </c>
      <c r="G5" s="246"/>
      <c r="H5" s="250" t="s">
        <v>865</v>
      </c>
      <c r="I5" s="246">
        <v>100</v>
      </c>
    </row>
    <row r="6" spans="1:9" x14ac:dyDescent="0.2">
      <c r="A6" s="249">
        <v>102</v>
      </c>
      <c r="B6" s="157" t="s">
        <v>862</v>
      </c>
      <c r="C6" s="157" t="s">
        <v>863</v>
      </c>
      <c r="D6" s="157" t="s">
        <v>869</v>
      </c>
      <c r="E6" s="157" t="s">
        <v>32</v>
      </c>
      <c r="F6" s="246">
        <v>2753.63</v>
      </c>
      <c r="G6" s="246"/>
      <c r="H6" s="250" t="s">
        <v>865</v>
      </c>
      <c r="I6" s="246">
        <v>100</v>
      </c>
    </row>
    <row r="7" spans="1:9" x14ac:dyDescent="0.2">
      <c r="A7" s="249">
        <v>102</v>
      </c>
      <c r="B7" s="157" t="s">
        <v>862</v>
      </c>
      <c r="C7" s="157" t="s">
        <v>863</v>
      </c>
      <c r="D7" s="157" t="s">
        <v>870</v>
      </c>
      <c r="E7" s="157" t="s">
        <v>32</v>
      </c>
      <c r="F7" s="246">
        <v>9740.58</v>
      </c>
      <c r="G7" s="246"/>
      <c r="H7" s="250" t="s">
        <v>865</v>
      </c>
      <c r="I7" s="246">
        <v>100</v>
      </c>
    </row>
    <row r="8" spans="1:9" x14ac:dyDescent="0.2">
      <c r="A8" s="249">
        <v>102</v>
      </c>
      <c r="B8" s="157" t="s">
        <v>862</v>
      </c>
      <c r="C8" s="157" t="s">
        <v>863</v>
      </c>
      <c r="D8" s="157" t="s">
        <v>871</v>
      </c>
      <c r="E8" s="157" t="s">
        <v>32</v>
      </c>
      <c r="F8" s="246">
        <v>10816.55</v>
      </c>
      <c r="G8" s="246"/>
      <c r="H8" s="250" t="s">
        <v>865</v>
      </c>
      <c r="I8" s="246">
        <v>100</v>
      </c>
    </row>
    <row r="9" spans="1:9" x14ac:dyDescent="0.2">
      <c r="A9" s="249">
        <v>102</v>
      </c>
      <c r="B9" s="157" t="s">
        <v>862</v>
      </c>
      <c r="C9" s="157" t="s">
        <v>863</v>
      </c>
      <c r="D9" s="157" t="s">
        <v>872</v>
      </c>
      <c r="E9" s="157" t="s">
        <v>32</v>
      </c>
      <c r="F9" s="246">
        <v>8546.36</v>
      </c>
      <c r="G9" s="246"/>
      <c r="H9" s="250" t="s">
        <v>865</v>
      </c>
      <c r="I9" s="246">
        <v>100</v>
      </c>
    </row>
    <row r="10" spans="1:9" x14ac:dyDescent="0.2">
      <c r="A10" s="249">
        <v>102</v>
      </c>
      <c r="B10" s="157" t="s">
        <v>862</v>
      </c>
      <c r="C10" s="157" t="s">
        <v>863</v>
      </c>
      <c r="D10" s="157" t="s">
        <v>873</v>
      </c>
      <c r="E10" s="157" t="s">
        <v>32</v>
      </c>
      <c r="F10" s="246">
        <v>6010.47</v>
      </c>
      <c r="G10" s="246"/>
      <c r="H10" s="250" t="s">
        <v>865</v>
      </c>
      <c r="I10" s="246">
        <v>100</v>
      </c>
    </row>
    <row r="11" spans="1:9" x14ac:dyDescent="0.2">
      <c r="A11" s="249">
        <v>102</v>
      </c>
      <c r="B11" s="157" t="s">
        <v>862</v>
      </c>
      <c r="C11" s="157" t="s">
        <v>863</v>
      </c>
      <c r="D11" s="157" t="s">
        <v>874</v>
      </c>
      <c r="E11" s="157" t="s">
        <v>32</v>
      </c>
      <c r="F11" s="246">
        <v>3060.9</v>
      </c>
      <c r="G11" s="246"/>
      <c r="H11" s="250" t="s">
        <v>865</v>
      </c>
      <c r="I11" s="246">
        <v>100</v>
      </c>
    </row>
    <row r="12" spans="1:9" x14ac:dyDescent="0.2">
      <c r="A12" s="249">
        <v>102</v>
      </c>
      <c r="B12" s="157" t="s">
        <v>862</v>
      </c>
      <c r="C12" s="157" t="s">
        <v>863</v>
      </c>
      <c r="D12" s="157" t="s">
        <v>875</v>
      </c>
      <c r="E12" s="157" t="s">
        <v>32</v>
      </c>
      <c r="F12" s="246">
        <v>4480.0200000000004</v>
      </c>
      <c r="G12" s="246"/>
      <c r="H12" s="250" t="s">
        <v>865</v>
      </c>
      <c r="I12" s="246">
        <v>100</v>
      </c>
    </row>
    <row r="13" spans="1:9" x14ac:dyDescent="0.2">
      <c r="A13" s="249">
        <v>102</v>
      </c>
      <c r="B13" s="157" t="s">
        <v>862</v>
      </c>
      <c r="C13" s="157" t="s">
        <v>863</v>
      </c>
      <c r="D13" s="157" t="s">
        <v>876</v>
      </c>
      <c r="E13" s="157" t="s">
        <v>32</v>
      </c>
      <c r="F13" s="246">
        <v>2706.12</v>
      </c>
      <c r="G13" s="246"/>
      <c r="H13" s="250" t="s">
        <v>865</v>
      </c>
      <c r="I13" s="246">
        <v>100</v>
      </c>
    </row>
    <row r="14" spans="1:9" x14ac:dyDescent="0.2">
      <c r="A14" s="249">
        <v>102</v>
      </c>
      <c r="B14" s="157" t="s">
        <v>862</v>
      </c>
      <c r="C14" s="157" t="s">
        <v>863</v>
      </c>
      <c r="D14" s="157" t="s">
        <v>877</v>
      </c>
      <c r="E14" s="157" t="s">
        <v>32</v>
      </c>
      <c r="F14" s="246">
        <v>3304.35</v>
      </c>
      <c r="G14" s="246"/>
      <c r="H14" s="250" t="s">
        <v>865</v>
      </c>
      <c r="I14" s="246">
        <v>100</v>
      </c>
    </row>
    <row r="15" spans="1:9" x14ac:dyDescent="0.2">
      <c r="A15" s="249">
        <v>102</v>
      </c>
      <c r="B15" s="157" t="s">
        <v>862</v>
      </c>
      <c r="C15" s="157" t="s">
        <v>863</v>
      </c>
      <c r="D15" s="157" t="s">
        <v>878</v>
      </c>
      <c r="E15" s="157" t="s">
        <v>32</v>
      </c>
      <c r="F15" s="246">
        <v>11688.7</v>
      </c>
      <c r="G15" s="246"/>
      <c r="H15" s="250" t="s">
        <v>865</v>
      </c>
      <c r="I15" s="246">
        <v>100</v>
      </c>
    </row>
    <row r="16" spans="1:9" x14ac:dyDescent="0.2">
      <c r="A16" s="249">
        <v>102</v>
      </c>
      <c r="B16" s="157" t="s">
        <v>862</v>
      </c>
      <c r="C16" s="157" t="s">
        <v>863</v>
      </c>
      <c r="D16" s="157" t="s">
        <v>879</v>
      </c>
      <c r="E16" s="157" t="s">
        <v>32</v>
      </c>
      <c r="F16" s="246">
        <v>12979.85</v>
      </c>
      <c r="G16" s="246"/>
      <c r="H16" s="250" t="s">
        <v>865</v>
      </c>
      <c r="I16" s="246">
        <v>100</v>
      </c>
    </row>
    <row r="17" spans="1:9" x14ac:dyDescent="0.2">
      <c r="A17" s="249">
        <v>102</v>
      </c>
      <c r="B17" s="157" t="s">
        <v>862</v>
      </c>
      <c r="C17" s="157" t="s">
        <v>863</v>
      </c>
      <c r="D17" s="157" t="s">
        <v>880</v>
      </c>
      <c r="E17" s="157" t="s">
        <v>32</v>
      </c>
      <c r="F17" s="246">
        <v>10255.629999999999</v>
      </c>
      <c r="G17" s="246"/>
      <c r="H17" s="250" t="s">
        <v>865</v>
      </c>
      <c r="I17" s="246">
        <v>100</v>
      </c>
    </row>
    <row r="18" spans="1:9" x14ac:dyDescent="0.2">
      <c r="A18" s="249">
        <v>102</v>
      </c>
      <c r="B18" s="157" t="s">
        <v>862</v>
      </c>
      <c r="C18" s="157" t="s">
        <v>863</v>
      </c>
      <c r="D18" s="157" t="s">
        <v>881</v>
      </c>
      <c r="E18" s="157" t="s">
        <v>32</v>
      </c>
      <c r="F18" s="246">
        <v>9342.99</v>
      </c>
      <c r="G18" s="246"/>
      <c r="H18" s="250" t="s">
        <v>865</v>
      </c>
      <c r="I18" s="246">
        <v>100</v>
      </c>
    </row>
    <row r="19" spans="1:9" x14ac:dyDescent="0.2">
      <c r="A19" s="249">
        <v>102</v>
      </c>
      <c r="B19" s="157" t="s">
        <v>862</v>
      </c>
      <c r="C19" s="157" t="s">
        <v>863</v>
      </c>
      <c r="D19" s="157" t="s">
        <v>882</v>
      </c>
      <c r="E19" s="157" t="s">
        <v>32</v>
      </c>
      <c r="F19" s="246">
        <v>7500.82</v>
      </c>
      <c r="G19" s="246"/>
      <c r="H19" s="250" t="s">
        <v>865</v>
      </c>
      <c r="I19" s="246">
        <v>100</v>
      </c>
    </row>
    <row r="20" spans="1:9" x14ac:dyDescent="0.2">
      <c r="A20" s="249">
        <v>102</v>
      </c>
      <c r="B20" s="157" t="s">
        <v>862</v>
      </c>
      <c r="C20" s="157" t="s">
        <v>863</v>
      </c>
      <c r="D20" s="157" t="s">
        <v>883</v>
      </c>
      <c r="E20" s="157" t="s">
        <v>32</v>
      </c>
      <c r="F20" s="246">
        <v>10543.61</v>
      </c>
      <c r="G20" s="246"/>
      <c r="H20" s="250" t="s">
        <v>865</v>
      </c>
      <c r="I20" s="246">
        <v>100</v>
      </c>
    </row>
    <row r="21" spans="1:9" x14ac:dyDescent="0.2">
      <c r="A21" s="249">
        <v>102</v>
      </c>
      <c r="B21" s="157" t="s">
        <v>862</v>
      </c>
      <c r="C21" s="157" t="s">
        <v>863</v>
      </c>
      <c r="D21" s="157" t="s">
        <v>884</v>
      </c>
      <c r="E21" s="157" t="s">
        <v>32</v>
      </c>
      <c r="F21" s="246">
        <v>12744.72</v>
      </c>
      <c r="G21" s="246"/>
      <c r="H21" s="250" t="s">
        <v>865</v>
      </c>
      <c r="I21" s="246">
        <v>100</v>
      </c>
    </row>
    <row r="22" spans="1:9" x14ac:dyDescent="0.2">
      <c r="A22" s="249">
        <v>102</v>
      </c>
      <c r="B22" s="157" t="s">
        <v>862</v>
      </c>
      <c r="C22" s="157" t="s">
        <v>863</v>
      </c>
      <c r="D22" s="157" t="s">
        <v>885</v>
      </c>
      <c r="E22" s="157" t="s">
        <v>32</v>
      </c>
      <c r="F22" s="246">
        <v>8178.32</v>
      </c>
      <c r="G22" s="246"/>
      <c r="H22" s="250" t="s">
        <v>865</v>
      </c>
      <c r="I22" s="246">
        <v>100</v>
      </c>
    </row>
    <row r="23" spans="1:9" x14ac:dyDescent="0.2">
      <c r="A23" s="249">
        <v>102</v>
      </c>
      <c r="B23" s="157" t="s">
        <v>862</v>
      </c>
      <c r="C23" s="157" t="s">
        <v>863</v>
      </c>
      <c r="D23" s="157" t="s">
        <v>886</v>
      </c>
      <c r="E23" s="157" t="s">
        <v>32</v>
      </c>
      <c r="F23" s="246">
        <v>7785.83</v>
      </c>
      <c r="G23" s="246"/>
      <c r="H23" s="250" t="s">
        <v>865</v>
      </c>
      <c r="I23" s="246">
        <v>100</v>
      </c>
    </row>
    <row r="24" spans="1:9" x14ac:dyDescent="0.2">
      <c r="A24" s="249">
        <v>102</v>
      </c>
      <c r="B24" s="157" t="s">
        <v>862</v>
      </c>
      <c r="C24" s="157" t="s">
        <v>863</v>
      </c>
      <c r="D24" s="157" t="s">
        <v>887</v>
      </c>
      <c r="E24" s="157" t="s">
        <v>32</v>
      </c>
      <c r="F24" s="246">
        <v>6250.68</v>
      </c>
      <c r="G24" s="246"/>
      <c r="H24" s="250" t="s">
        <v>865</v>
      </c>
      <c r="I24" s="246">
        <v>100</v>
      </c>
    </row>
    <row r="25" spans="1:9" x14ac:dyDescent="0.2">
      <c r="A25" s="249">
        <v>102</v>
      </c>
      <c r="B25" s="157" t="s">
        <v>862</v>
      </c>
      <c r="C25" s="157" t="s">
        <v>863</v>
      </c>
      <c r="D25" s="157" t="s">
        <v>888</v>
      </c>
      <c r="E25" s="157" t="s">
        <v>32</v>
      </c>
      <c r="F25" s="246">
        <v>8786.34</v>
      </c>
      <c r="G25" s="246"/>
      <c r="H25" s="250" t="s">
        <v>865</v>
      </c>
      <c r="I25" s="246">
        <v>100</v>
      </c>
    </row>
    <row r="26" spans="1:9" x14ac:dyDescent="0.2">
      <c r="A26" s="249">
        <v>102</v>
      </c>
      <c r="B26" s="157" t="s">
        <v>862</v>
      </c>
      <c r="C26" s="157" t="s">
        <v>863</v>
      </c>
      <c r="D26" s="157" t="s">
        <v>889</v>
      </c>
      <c r="E26" s="157" t="s">
        <v>32</v>
      </c>
      <c r="F26" s="246">
        <v>10620.6</v>
      </c>
      <c r="G26" s="246"/>
      <c r="H26" s="250" t="s">
        <v>865</v>
      </c>
      <c r="I26" s="246">
        <v>100</v>
      </c>
    </row>
    <row r="27" spans="1:9" x14ac:dyDescent="0.2">
      <c r="A27" s="249">
        <v>102</v>
      </c>
      <c r="B27" s="157" t="s">
        <v>862</v>
      </c>
      <c r="C27" s="157" t="s">
        <v>863</v>
      </c>
      <c r="D27" s="157" t="s">
        <v>890</v>
      </c>
      <c r="E27" s="157" t="s">
        <v>32</v>
      </c>
      <c r="F27" s="246">
        <v>6815.27</v>
      </c>
      <c r="G27" s="246"/>
      <c r="H27" s="250" t="s">
        <v>865</v>
      </c>
      <c r="I27" s="246">
        <v>100</v>
      </c>
    </row>
    <row r="28" spans="1:9" x14ac:dyDescent="0.2">
      <c r="A28" s="249">
        <v>104</v>
      </c>
      <c r="B28" s="157" t="s">
        <v>862</v>
      </c>
      <c r="C28" s="157" t="s">
        <v>891</v>
      </c>
      <c r="D28" s="157" t="s">
        <v>892</v>
      </c>
      <c r="E28" s="157" t="s">
        <v>32</v>
      </c>
      <c r="F28" s="246">
        <v>5058.2700000000004</v>
      </c>
      <c r="G28" s="246"/>
      <c r="H28" s="250" t="s">
        <v>865</v>
      </c>
      <c r="I28" s="246">
        <v>100</v>
      </c>
    </row>
    <row r="29" spans="1:9" x14ac:dyDescent="0.2">
      <c r="A29" s="249">
        <v>104</v>
      </c>
      <c r="B29" s="157" t="s">
        <v>862</v>
      </c>
      <c r="C29" s="157" t="s">
        <v>891</v>
      </c>
      <c r="D29" s="157" t="s">
        <v>893</v>
      </c>
      <c r="E29" s="157" t="s">
        <v>32</v>
      </c>
      <c r="F29" s="246">
        <v>2890.44</v>
      </c>
      <c r="G29" s="246"/>
      <c r="H29" s="250" t="s">
        <v>865</v>
      </c>
      <c r="I29" s="246">
        <v>100</v>
      </c>
    </row>
    <row r="30" spans="1:9" x14ac:dyDescent="0.2">
      <c r="A30" s="249">
        <v>104</v>
      </c>
      <c r="B30" s="157" t="s">
        <v>862</v>
      </c>
      <c r="C30" s="157" t="s">
        <v>891</v>
      </c>
      <c r="D30" s="157" t="s">
        <v>894</v>
      </c>
      <c r="E30" s="157" t="s">
        <v>32</v>
      </c>
      <c r="F30" s="246">
        <v>6142.19</v>
      </c>
      <c r="G30" s="246"/>
      <c r="H30" s="250" t="s">
        <v>865</v>
      </c>
      <c r="I30" s="246">
        <v>100</v>
      </c>
    </row>
    <row r="31" spans="1:9" x14ac:dyDescent="0.2">
      <c r="A31" s="249">
        <v>104</v>
      </c>
      <c r="B31" s="157" t="s">
        <v>862</v>
      </c>
      <c r="C31" s="157" t="s">
        <v>891</v>
      </c>
      <c r="D31" s="157" t="s">
        <v>895</v>
      </c>
      <c r="E31" s="157" t="s">
        <v>32</v>
      </c>
      <c r="F31" s="246">
        <v>3613.05</v>
      </c>
      <c r="G31" s="246"/>
      <c r="H31" s="250" t="s">
        <v>865</v>
      </c>
      <c r="I31" s="246">
        <v>100</v>
      </c>
    </row>
    <row r="32" spans="1:9" x14ac:dyDescent="0.2">
      <c r="A32" s="249">
        <v>104</v>
      </c>
      <c r="B32" s="157" t="s">
        <v>862</v>
      </c>
      <c r="C32" s="157" t="s">
        <v>891</v>
      </c>
      <c r="D32" s="157" t="s">
        <v>896</v>
      </c>
      <c r="E32" s="157" t="s">
        <v>32</v>
      </c>
      <c r="F32" s="246">
        <v>3613.05</v>
      </c>
      <c r="G32" s="246"/>
      <c r="H32" s="250" t="s">
        <v>865</v>
      </c>
      <c r="I32" s="246">
        <v>100</v>
      </c>
    </row>
    <row r="33" spans="1:9" x14ac:dyDescent="0.2">
      <c r="A33" s="249">
        <v>104</v>
      </c>
      <c r="B33" s="157" t="s">
        <v>862</v>
      </c>
      <c r="C33" s="157" t="s">
        <v>891</v>
      </c>
      <c r="D33" s="157" t="s">
        <v>897</v>
      </c>
      <c r="E33" s="157" t="s">
        <v>32</v>
      </c>
      <c r="F33" s="246">
        <v>2167.83</v>
      </c>
      <c r="G33" s="246"/>
      <c r="H33" s="250" t="s">
        <v>865</v>
      </c>
      <c r="I33" s="246">
        <v>100</v>
      </c>
    </row>
    <row r="34" spans="1:9" x14ac:dyDescent="0.2">
      <c r="A34" s="249">
        <v>104</v>
      </c>
      <c r="B34" s="157" t="s">
        <v>862</v>
      </c>
      <c r="C34" s="157" t="s">
        <v>891</v>
      </c>
      <c r="D34" s="157" t="s">
        <v>898</v>
      </c>
      <c r="E34" s="157" t="s">
        <v>32</v>
      </c>
      <c r="F34" s="246">
        <v>4215.2299999999996</v>
      </c>
      <c r="G34" s="246"/>
      <c r="H34" s="250" t="s">
        <v>865</v>
      </c>
      <c r="I34" s="246">
        <v>100</v>
      </c>
    </row>
    <row r="35" spans="1:9" x14ac:dyDescent="0.2">
      <c r="A35" s="249">
        <v>104</v>
      </c>
      <c r="B35" s="157" t="s">
        <v>862</v>
      </c>
      <c r="C35" s="157" t="s">
        <v>891</v>
      </c>
      <c r="D35" s="157" t="s">
        <v>899</v>
      </c>
      <c r="E35" s="157" t="s">
        <v>32</v>
      </c>
      <c r="F35" s="246">
        <v>2408.6999999999998</v>
      </c>
      <c r="G35" s="246"/>
      <c r="H35" s="250" t="s">
        <v>865</v>
      </c>
      <c r="I35" s="246">
        <v>100</v>
      </c>
    </row>
    <row r="36" spans="1:9" x14ac:dyDescent="0.2">
      <c r="A36" s="249">
        <v>104</v>
      </c>
      <c r="B36" s="157" t="s">
        <v>862</v>
      </c>
      <c r="C36" s="157" t="s">
        <v>891</v>
      </c>
      <c r="D36" s="157" t="s">
        <v>900</v>
      </c>
      <c r="E36" s="157" t="s">
        <v>32</v>
      </c>
      <c r="F36" s="246">
        <v>5118.49</v>
      </c>
      <c r="G36" s="246"/>
      <c r="H36" s="250" t="s">
        <v>865</v>
      </c>
      <c r="I36" s="246">
        <v>100</v>
      </c>
    </row>
    <row r="37" spans="1:9" x14ac:dyDescent="0.2">
      <c r="A37" s="249">
        <v>104</v>
      </c>
      <c r="B37" s="157" t="s">
        <v>862</v>
      </c>
      <c r="C37" s="157" t="s">
        <v>891</v>
      </c>
      <c r="D37" s="157" t="s">
        <v>901</v>
      </c>
      <c r="E37" s="157" t="s">
        <v>32</v>
      </c>
      <c r="F37" s="246">
        <v>3010.88</v>
      </c>
      <c r="G37" s="246"/>
      <c r="H37" s="250" t="s">
        <v>865</v>
      </c>
      <c r="I37" s="246">
        <v>100</v>
      </c>
    </row>
    <row r="38" spans="1:9" x14ac:dyDescent="0.2">
      <c r="A38" s="249">
        <v>104</v>
      </c>
      <c r="B38" s="157" t="s">
        <v>862</v>
      </c>
      <c r="C38" s="157" t="s">
        <v>891</v>
      </c>
      <c r="D38" s="157" t="s">
        <v>902</v>
      </c>
      <c r="E38" s="157" t="s">
        <v>32</v>
      </c>
      <c r="F38" s="246">
        <v>3010.88</v>
      </c>
      <c r="G38" s="246"/>
      <c r="H38" s="250" t="s">
        <v>865</v>
      </c>
      <c r="I38" s="246">
        <v>100</v>
      </c>
    </row>
    <row r="39" spans="1:9" x14ac:dyDescent="0.2">
      <c r="A39" s="249">
        <v>104</v>
      </c>
      <c r="B39" s="157" t="s">
        <v>862</v>
      </c>
      <c r="C39" s="157" t="s">
        <v>891</v>
      </c>
      <c r="D39" s="157" t="s">
        <v>903</v>
      </c>
      <c r="E39" s="157" t="s">
        <v>32</v>
      </c>
      <c r="F39" s="246">
        <v>1806.53</v>
      </c>
      <c r="G39" s="246"/>
      <c r="H39" s="250" t="s">
        <v>865</v>
      </c>
      <c r="I39" s="246">
        <v>100</v>
      </c>
    </row>
    <row r="40" spans="1:9" x14ac:dyDescent="0.2">
      <c r="A40" s="249">
        <v>106</v>
      </c>
      <c r="B40" s="157" t="s">
        <v>862</v>
      </c>
      <c r="C40" s="157" t="s">
        <v>904</v>
      </c>
      <c r="D40" s="157" t="s">
        <v>905</v>
      </c>
      <c r="E40" s="157" t="s">
        <v>32</v>
      </c>
      <c r="F40" s="246">
        <v>2459.39</v>
      </c>
      <c r="G40" s="246"/>
      <c r="H40" s="250" t="s">
        <v>865</v>
      </c>
      <c r="I40" s="246">
        <v>100</v>
      </c>
    </row>
    <row r="41" spans="1:9" x14ac:dyDescent="0.2">
      <c r="A41" s="249">
        <v>106</v>
      </c>
      <c r="B41" s="157" t="s">
        <v>862</v>
      </c>
      <c r="C41" s="157" t="s">
        <v>904</v>
      </c>
      <c r="D41" s="157" t="s">
        <v>906</v>
      </c>
      <c r="E41" s="157" t="s">
        <v>32</v>
      </c>
      <c r="F41" s="246">
        <v>1372.68</v>
      </c>
      <c r="G41" s="246"/>
      <c r="H41" s="250" t="s">
        <v>865</v>
      </c>
      <c r="I41" s="246">
        <v>100</v>
      </c>
    </row>
    <row r="42" spans="1:9" x14ac:dyDescent="0.2">
      <c r="A42" s="249">
        <v>106</v>
      </c>
      <c r="B42" s="157" t="s">
        <v>862</v>
      </c>
      <c r="C42" s="157" t="s">
        <v>904</v>
      </c>
      <c r="D42" s="157" t="s">
        <v>907</v>
      </c>
      <c r="E42" s="157" t="s">
        <v>32</v>
      </c>
      <c r="F42" s="246">
        <v>3546.09</v>
      </c>
      <c r="G42" s="246"/>
      <c r="H42" s="250" t="s">
        <v>865</v>
      </c>
      <c r="I42" s="246">
        <v>100</v>
      </c>
    </row>
    <row r="43" spans="1:9" x14ac:dyDescent="0.2">
      <c r="A43" s="249">
        <v>106</v>
      </c>
      <c r="B43" s="157" t="s">
        <v>862</v>
      </c>
      <c r="C43" s="157" t="s">
        <v>904</v>
      </c>
      <c r="D43" s="157" t="s">
        <v>908</v>
      </c>
      <c r="E43" s="157" t="s">
        <v>32</v>
      </c>
      <c r="F43" s="246">
        <v>4118.04</v>
      </c>
      <c r="G43" s="246"/>
      <c r="H43" s="250" t="s">
        <v>865</v>
      </c>
      <c r="I43" s="246">
        <v>100</v>
      </c>
    </row>
    <row r="44" spans="1:9" x14ac:dyDescent="0.2">
      <c r="A44" s="249">
        <v>106</v>
      </c>
      <c r="B44" s="157" t="s">
        <v>862</v>
      </c>
      <c r="C44" s="157" t="s">
        <v>904</v>
      </c>
      <c r="D44" s="157" t="s">
        <v>909</v>
      </c>
      <c r="E44" s="157" t="s">
        <v>32</v>
      </c>
      <c r="F44" s="246">
        <v>5147.55</v>
      </c>
      <c r="G44" s="246"/>
      <c r="H44" s="250" t="s">
        <v>865</v>
      </c>
      <c r="I44" s="246">
        <v>100</v>
      </c>
    </row>
    <row r="45" spans="1:9" x14ac:dyDescent="0.2">
      <c r="A45" s="249">
        <v>106</v>
      </c>
      <c r="B45" s="157" t="s">
        <v>862</v>
      </c>
      <c r="C45" s="157" t="s">
        <v>904</v>
      </c>
      <c r="D45" s="157" t="s">
        <v>910</v>
      </c>
      <c r="E45" s="157" t="s">
        <v>32</v>
      </c>
      <c r="F45" s="246">
        <v>1086.71</v>
      </c>
      <c r="G45" s="246"/>
      <c r="H45" s="250" t="s">
        <v>865</v>
      </c>
      <c r="I45" s="246">
        <v>100</v>
      </c>
    </row>
    <row r="46" spans="1:9" x14ac:dyDescent="0.2">
      <c r="A46" s="249">
        <v>106</v>
      </c>
      <c r="B46" s="157" t="s">
        <v>862</v>
      </c>
      <c r="C46" s="157" t="s">
        <v>904</v>
      </c>
      <c r="D46" s="157" t="s">
        <v>911</v>
      </c>
      <c r="E46" s="157" t="s">
        <v>32</v>
      </c>
      <c r="F46" s="246">
        <v>2951.26</v>
      </c>
      <c r="G46" s="246"/>
      <c r="H46" s="250" t="s">
        <v>865</v>
      </c>
      <c r="I46" s="246">
        <v>100</v>
      </c>
    </row>
    <row r="47" spans="1:9" x14ac:dyDescent="0.2">
      <c r="A47" s="249">
        <v>106</v>
      </c>
      <c r="B47" s="157" t="s">
        <v>862</v>
      </c>
      <c r="C47" s="157" t="s">
        <v>904</v>
      </c>
      <c r="D47" s="157" t="s">
        <v>912</v>
      </c>
      <c r="E47" s="157" t="s">
        <v>32</v>
      </c>
      <c r="F47" s="246">
        <v>1647.22</v>
      </c>
      <c r="G47" s="246"/>
      <c r="H47" s="250" t="s">
        <v>865</v>
      </c>
      <c r="I47" s="246">
        <v>100</v>
      </c>
    </row>
    <row r="48" spans="1:9" x14ac:dyDescent="0.2">
      <c r="A48" s="249">
        <v>106</v>
      </c>
      <c r="B48" s="157" t="s">
        <v>862</v>
      </c>
      <c r="C48" s="157" t="s">
        <v>904</v>
      </c>
      <c r="D48" s="157" t="s">
        <v>913</v>
      </c>
      <c r="E48" s="157" t="s">
        <v>32</v>
      </c>
      <c r="F48" s="246">
        <v>4255.3100000000004</v>
      </c>
      <c r="G48" s="246"/>
      <c r="H48" s="250" t="s">
        <v>865</v>
      </c>
      <c r="I48" s="246">
        <v>100</v>
      </c>
    </row>
    <row r="49" spans="1:9" x14ac:dyDescent="0.2">
      <c r="A49" s="249">
        <v>106</v>
      </c>
      <c r="B49" s="157" t="s">
        <v>862</v>
      </c>
      <c r="C49" s="157" t="s">
        <v>904</v>
      </c>
      <c r="D49" s="157" t="s">
        <v>914</v>
      </c>
      <c r="E49" s="157" t="s">
        <v>32</v>
      </c>
      <c r="F49" s="246">
        <v>4941.6499999999996</v>
      </c>
      <c r="G49" s="246"/>
      <c r="H49" s="250" t="s">
        <v>865</v>
      </c>
      <c r="I49" s="246">
        <v>100</v>
      </c>
    </row>
    <row r="50" spans="1:9" x14ac:dyDescent="0.2">
      <c r="A50" s="249">
        <v>106</v>
      </c>
      <c r="B50" s="157" t="s">
        <v>862</v>
      </c>
      <c r="C50" s="157" t="s">
        <v>904</v>
      </c>
      <c r="D50" s="157" t="s">
        <v>915</v>
      </c>
      <c r="E50" s="157" t="s">
        <v>32</v>
      </c>
      <c r="F50" s="246">
        <v>6177.06</v>
      </c>
      <c r="G50" s="246"/>
      <c r="H50" s="250" t="s">
        <v>865</v>
      </c>
      <c r="I50" s="246">
        <v>100</v>
      </c>
    </row>
    <row r="51" spans="1:9" x14ac:dyDescent="0.2">
      <c r="A51" s="249">
        <v>106</v>
      </c>
      <c r="B51" s="157" t="s">
        <v>862</v>
      </c>
      <c r="C51" s="157" t="s">
        <v>904</v>
      </c>
      <c r="D51" s="157" t="s">
        <v>916</v>
      </c>
      <c r="E51" s="157" t="s">
        <v>32</v>
      </c>
      <c r="F51" s="246">
        <v>1304.05</v>
      </c>
      <c r="G51" s="246"/>
      <c r="H51" s="250" t="s">
        <v>865</v>
      </c>
      <c r="I51" s="246">
        <v>100</v>
      </c>
    </row>
    <row r="52" spans="1:9" x14ac:dyDescent="0.2">
      <c r="A52" s="249">
        <v>108</v>
      </c>
      <c r="B52" s="157" t="s">
        <v>862</v>
      </c>
      <c r="C52" s="157" t="s">
        <v>917</v>
      </c>
      <c r="D52" s="157" t="s">
        <v>918</v>
      </c>
      <c r="E52" s="157" t="s">
        <v>32</v>
      </c>
      <c r="F52" s="246">
        <v>2365.1999999999998</v>
      </c>
      <c r="G52" s="246"/>
      <c r="H52" s="250" t="s">
        <v>865</v>
      </c>
      <c r="I52" s="246">
        <v>100</v>
      </c>
    </row>
    <row r="53" spans="1:9" x14ac:dyDescent="0.2">
      <c r="A53" s="249">
        <v>108</v>
      </c>
      <c r="B53" s="157" t="s">
        <v>862</v>
      </c>
      <c r="C53" s="157" t="s">
        <v>917</v>
      </c>
      <c r="D53" s="157" t="s">
        <v>919</v>
      </c>
      <c r="E53" s="157" t="s">
        <v>32</v>
      </c>
      <c r="F53" s="246">
        <v>2838.24</v>
      </c>
      <c r="G53" s="246"/>
      <c r="H53" s="250" t="s">
        <v>865</v>
      </c>
      <c r="I53" s="246">
        <v>100</v>
      </c>
    </row>
    <row r="54" spans="1:9" x14ac:dyDescent="0.2">
      <c r="A54" s="249">
        <v>110</v>
      </c>
      <c r="B54" s="157" t="s">
        <v>862</v>
      </c>
      <c r="C54" s="157" t="s">
        <v>920</v>
      </c>
      <c r="D54" s="157" t="s">
        <v>921</v>
      </c>
      <c r="E54" s="157" t="s">
        <v>32</v>
      </c>
      <c r="F54" s="246">
        <v>2350.8000000000002</v>
      </c>
      <c r="G54" s="246"/>
      <c r="H54" s="250" t="s">
        <v>865</v>
      </c>
      <c r="I54" s="246">
        <v>100</v>
      </c>
    </row>
    <row r="55" spans="1:9" x14ac:dyDescent="0.2">
      <c r="A55" s="249">
        <v>110</v>
      </c>
      <c r="B55" s="157" t="s">
        <v>862</v>
      </c>
      <c r="C55" s="157" t="s">
        <v>920</v>
      </c>
      <c r="D55" s="157" t="s">
        <v>922</v>
      </c>
      <c r="E55" s="157" t="s">
        <v>32</v>
      </c>
      <c r="F55" s="246">
        <v>3526.2</v>
      </c>
      <c r="G55" s="246"/>
      <c r="H55" s="250" t="s">
        <v>865</v>
      </c>
      <c r="I55" s="246">
        <v>100</v>
      </c>
    </row>
    <row r="56" spans="1:9" x14ac:dyDescent="0.2">
      <c r="A56" s="249">
        <v>110</v>
      </c>
      <c r="B56" s="157" t="s">
        <v>862</v>
      </c>
      <c r="C56" s="157" t="s">
        <v>920</v>
      </c>
      <c r="D56" s="157" t="s">
        <v>923</v>
      </c>
      <c r="E56" s="157" t="s">
        <v>32</v>
      </c>
      <c r="F56" s="246">
        <v>2938.5</v>
      </c>
      <c r="G56" s="246"/>
      <c r="H56" s="250" t="s">
        <v>865</v>
      </c>
      <c r="I56" s="246">
        <v>100</v>
      </c>
    </row>
    <row r="57" spans="1:9" x14ac:dyDescent="0.2">
      <c r="A57" s="249">
        <v>110</v>
      </c>
      <c r="B57" s="157" t="s">
        <v>862</v>
      </c>
      <c r="C57" s="157" t="s">
        <v>920</v>
      </c>
      <c r="D57" s="157" t="s">
        <v>924</v>
      </c>
      <c r="E57" s="157" t="s">
        <v>32</v>
      </c>
      <c r="F57" s="246">
        <v>4113.8999999999996</v>
      </c>
      <c r="G57" s="246"/>
      <c r="H57" s="250" t="s">
        <v>865</v>
      </c>
      <c r="I57" s="246">
        <v>100</v>
      </c>
    </row>
    <row r="58" spans="1:9" x14ac:dyDescent="0.2">
      <c r="A58" s="249">
        <v>110</v>
      </c>
      <c r="B58" s="157" t="s">
        <v>862</v>
      </c>
      <c r="C58" s="157" t="s">
        <v>920</v>
      </c>
      <c r="D58" s="157" t="s">
        <v>925</v>
      </c>
      <c r="E58" s="157" t="s">
        <v>32</v>
      </c>
      <c r="F58" s="246">
        <v>1763.1</v>
      </c>
      <c r="G58" s="246"/>
      <c r="H58" s="250" t="s">
        <v>865</v>
      </c>
      <c r="I58" s="246">
        <v>100</v>
      </c>
    </row>
    <row r="59" spans="1:9" x14ac:dyDescent="0.2">
      <c r="A59" s="249">
        <v>110</v>
      </c>
      <c r="B59" s="157" t="s">
        <v>862</v>
      </c>
      <c r="C59" s="157" t="s">
        <v>920</v>
      </c>
      <c r="D59" s="157" t="s">
        <v>926</v>
      </c>
      <c r="E59" s="157" t="s">
        <v>32</v>
      </c>
      <c r="F59" s="246">
        <v>2820.96</v>
      </c>
      <c r="G59" s="246"/>
      <c r="H59" s="250" t="s">
        <v>865</v>
      </c>
      <c r="I59" s="246">
        <v>100</v>
      </c>
    </row>
    <row r="60" spans="1:9" x14ac:dyDescent="0.2">
      <c r="A60" s="249">
        <v>110</v>
      </c>
      <c r="B60" s="157" t="s">
        <v>862</v>
      </c>
      <c r="C60" s="157" t="s">
        <v>920</v>
      </c>
      <c r="D60" s="157" t="s">
        <v>927</v>
      </c>
      <c r="E60" s="157" t="s">
        <v>32</v>
      </c>
      <c r="F60" s="246">
        <v>4231.4399999999996</v>
      </c>
      <c r="G60" s="246"/>
      <c r="H60" s="250" t="s">
        <v>865</v>
      </c>
      <c r="I60" s="246">
        <v>100</v>
      </c>
    </row>
    <row r="61" spans="1:9" x14ac:dyDescent="0.2">
      <c r="A61" s="249">
        <v>110</v>
      </c>
      <c r="B61" s="157" t="s">
        <v>862</v>
      </c>
      <c r="C61" s="157" t="s">
        <v>920</v>
      </c>
      <c r="D61" s="157" t="s">
        <v>928</v>
      </c>
      <c r="E61" s="157" t="s">
        <v>32</v>
      </c>
      <c r="F61" s="246">
        <v>3526.2</v>
      </c>
      <c r="G61" s="246"/>
      <c r="H61" s="250" t="s">
        <v>865</v>
      </c>
      <c r="I61" s="246">
        <v>100</v>
      </c>
    </row>
    <row r="62" spans="1:9" x14ac:dyDescent="0.2">
      <c r="A62" s="249">
        <v>110</v>
      </c>
      <c r="B62" s="157" t="s">
        <v>862</v>
      </c>
      <c r="C62" s="157" t="s">
        <v>920</v>
      </c>
      <c r="D62" s="157" t="s">
        <v>929</v>
      </c>
      <c r="E62" s="157" t="s">
        <v>32</v>
      </c>
      <c r="F62" s="246">
        <v>4936.68</v>
      </c>
      <c r="G62" s="246"/>
      <c r="H62" s="250" t="s">
        <v>865</v>
      </c>
      <c r="I62" s="246">
        <v>100</v>
      </c>
    </row>
    <row r="63" spans="1:9" x14ac:dyDescent="0.2">
      <c r="A63" s="249">
        <v>110</v>
      </c>
      <c r="B63" s="157" t="s">
        <v>862</v>
      </c>
      <c r="C63" s="157" t="s">
        <v>920</v>
      </c>
      <c r="D63" s="157" t="s">
        <v>930</v>
      </c>
      <c r="E63" s="157" t="s">
        <v>32</v>
      </c>
      <c r="F63" s="246">
        <v>2115.7199999999998</v>
      </c>
      <c r="G63" s="246"/>
      <c r="H63" s="250" t="s">
        <v>865</v>
      </c>
      <c r="I63" s="246">
        <v>100</v>
      </c>
    </row>
    <row r="64" spans="1:9" x14ac:dyDescent="0.2">
      <c r="A64" s="249">
        <v>112</v>
      </c>
      <c r="B64" s="157" t="s">
        <v>862</v>
      </c>
      <c r="C64" s="157" t="s">
        <v>931</v>
      </c>
      <c r="D64" s="157" t="s">
        <v>932</v>
      </c>
      <c r="E64" s="157" t="s">
        <v>32</v>
      </c>
      <c r="F64" s="246">
        <v>823.61</v>
      </c>
      <c r="G64" s="246"/>
      <c r="H64" s="250" t="s">
        <v>865</v>
      </c>
      <c r="I64" s="246">
        <v>100</v>
      </c>
    </row>
    <row r="65" spans="1:9" x14ac:dyDescent="0.2">
      <c r="A65" s="249">
        <v>112</v>
      </c>
      <c r="B65" s="157" t="s">
        <v>862</v>
      </c>
      <c r="C65" s="157" t="s">
        <v>931</v>
      </c>
      <c r="D65" s="157" t="s">
        <v>933</v>
      </c>
      <c r="E65" s="157" t="s">
        <v>32</v>
      </c>
      <c r="F65" s="246">
        <v>549.07000000000005</v>
      </c>
      <c r="G65" s="246"/>
      <c r="H65" s="250" t="s">
        <v>865</v>
      </c>
      <c r="I65" s="246">
        <v>100</v>
      </c>
    </row>
    <row r="66" spans="1:9" x14ac:dyDescent="0.2">
      <c r="A66" s="249">
        <v>112</v>
      </c>
      <c r="B66" s="157" t="s">
        <v>862</v>
      </c>
      <c r="C66" s="157" t="s">
        <v>931</v>
      </c>
      <c r="D66" s="157" t="s">
        <v>934</v>
      </c>
      <c r="E66" s="157" t="s">
        <v>32</v>
      </c>
      <c r="F66" s="246">
        <v>1098.1400000000001</v>
      </c>
      <c r="G66" s="246"/>
      <c r="H66" s="250" t="s">
        <v>865</v>
      </c>
      <c r="I66" s="246">
        <v>100</v>
      </c>
    </row>
    <row r="67" spans="1:9" x14ac:dyDescent="0.2">
      <c r="A67" s="249">
        <v>112</v>
      </c>
      <c r="B67" s="157" t="s">
        <v>862</v>
      </c>
      <c r="C67" s="157" t="s">
        <v>931</v>
      </c>
      <c r="D67" s="157" t="s">
        <v>935</v>
      </c>
      <c r="E67" s="157" t="s">
        <v>32</v>
      </c>
      <c r="F67" s="246">
        <v>1372.68</v>
      </c>
      <c r="G67" s="246"/>
      <c r="H67" s="250" t="s">
        <v>865</v>
      </c>
      <c r="I67" s="246">
        <v>100</v>
      </c>
    </row>
    <row r="68" spans="1:9" x14ac:dyDescent="0.2">
      <c r="A68" s="249">
        <v>112</v>
      </c>
      <c r="B68" s="157" t="s">
        <v>862</v>
      </c>
      <c r="C68" s="157" t="s">
        <v>931</v>
      </c>
      <c r="D68" s="157" t="s">
        <v>936</v>
      </c>
      <c r="E68" s="157" t="s">
        <v>32</v>
      </c>
      <c r="F68" s="246">
        <v>1647.22</v>
      </c>
      <c r="G68" s="246"/>
      <c r="H68" s="250" t="s">
        <v>865</v>
      </c>
      <c r="I68" s="246">
        <v>100</v>
      </c>
    </row>
    <row r="69" spans="1:9" x14ac:dyDescent="0.2">
      <c r="A69" s="249">
        <v>112</v>
      </c>
      <c r="B69" s="157" t="s">
        <v>862</v>
      </c>
      <c r="C69" s="157" t="s">
        <v>931</v>
      </c>
      <c r="D69" s="157" t="s">
        <v>937</v>
      </c>
      <c r="E69" s="157" t="s">
        <v>32</v>
      </c>
      <c r="F69" s="246">
        <v>343.17</v>
      </c>
      <c r="G69" s="246"/>
      <c r="H69" s="250" t="s">
        <v>865</v>
      </c>
      <c r="I69" s="246">
        <v>100</v>
      </c>
    </row>
    <row r="70" spans="1:9" x14ac:dyDescent="0.2">
      <c r="A70" s="249">
        <v>112</v>
      </c>
      <c r="B70" s="157" t="s">
        <v>862</v>
      </c>
      <c r="C70" s="157" t="s">
        <v>931</v>
      </c>
      <c r="D70" s="157" t="s">
        <v>938</v>
      </c>
      <c r="E70" s="157" t="s">
        <v>32</v>
      </c>
      <c r="F70" s="246">
        <v>686.34</v>
      </c>
      <c r="G70" s="246"/>
      <c r="H70" s="250" t="s">
        <v>865</v>
      </c>
      <c r="I70" s="246">
        <v>100</v>
      </c>
    </row>
    <row r="71" spans="1:9" x14ac:dyDescent="0.2">
      <c r="A71" s="249">
        <v>112</v>
      </c>
      <c r="B71" s="157" t="s">
        <v>862</v>
      </c>
      <c r="C71" s="157" t="s">
        <v>931</v>
      </c>
      <c r="D71" s="157" t="s">
        <v>939</v>
      </c>
      <c r="E71" s="157" t="s">
        <v>32</v>
      </c>
      <c r="F71" s="246">
        <v>457.56</v>
      </c>
      <c r="G71" s="246"/>
      <c r="H71" s="250" t="s">
        <v>865</v>
      </c>
      <c r="I71" s="246">
        <v>100</v>
      </c>
    </row>
    <row r="72" spans="1:9" x14ac:dyDescent="0.2">
      <c r="A72" s="249">
        <v>112</v>
      </c>
      <c r="B72" s="157" t="s">
        <v>862</v>
      </c>
      <c r="C72" s="157" t="s">
        <v>931</v>
      </c>
      <c r="D72" s="157" t="s">
        <v>940</v>
      </c>
      <c r="E72" s="157" t="s">
        <v>32</v>
      </c>
      <c r="F72" s="246">
        <v>915.12</v>
      </c>
      <c r="G72" s="246"/>
      <c r="H72" s="250" t="s">
        <v>865</v>
      </c>
      <c r="I72" s="246">
        <v>100</v>
      </c>
    </row>
    <row r="73" spans="1:9" x14ac:dyDescent="0.2">
      <c r="A73" s="249">
        <v>112</v>
      </c>
      <c r="B73" s="157" t="s">
        <v>862</v>
      </c>
      <c r="C73" s="157" t="s">
        <v>931</v>
      </c>
      <c r="D73" s="157" t="s">
        <v>941</v>
      </c>
      <c r="E73" s="157" t="s">
        <v>32</v>
      </c>
      <c r="F73" s="246">
        <v>1143.9000000000001</v>
      </c>
      <c r="G73" s="246"/>
      <c r="H73" s="250" t="s">
        <v>865</v>
      </c>
      <c r="I73" s="246">
        <v>100</v>
      </c>
    </row>
    <row r="74" spans="1:9" x14ac:dyDescent="0.2">
      <c r="A74" s="249">
        <v>112</v>
      </c>
      <c r="B74" s="157" t="s">
        <v>862</v>
      </c>
      <c r="C74" s="157" t="s">
        <v>931</v>
      </c>
      <c r="D74" s="157" t="s">
        <v>942</v>
      </c>
      <c r="E74" s="157" t="s">
        <v>32</v>
      </c>
      <c r="F74" s="246">
        <v>1372.68</v>
      </c>
      <c r="G74" s="246"/>
      <c r="H74" s="250" t="s">
        <v>865</v>
      </c>
      <c r="I74" s="246">
        <v>100</v>
      </c>
    </row>
    <row r="75" spans="1:9" x14ac:dyDescent="0.2">
      <c r="A75" s="249">
        <v>112</v>
      </c>
      <c r="B75" s="157" t="s">
        <v>862</v>
      </c>
      <c r="C75" s="157" t="s">
        <v>931</v>
      </c>
      <c r="D75" s="157" t="s">
        <v>943</v>
      </c>
      <c r="E75" s="157" t="s">
        <v>32</v>
      </c>
      <c r="F75" s="246">
        <v>285.98</v>
      </c>
      <c r="G75" s="246"/>
      <c r="H75" s="250" t="s">
        <v>865</v>
      </c>
      <c r="I75" s="246">
        <v>100</v>
      </c>
    </row>
    <row r="76" spans="1:9" x14ac:dyDescent="0.2">
      <c r="A76" s="249">
        <v>114</v>
      </c>
      <c r="B76" s="157" t="s">
        <v>862</v>
      </c>
      <c r="C76" s="157" t="s">
        <v>944</v>
      </c>
      <c r="D76" s="157" t="s">
        <v>945</v>
      </c>
      <c r="E76" s="157" t="s">
        <v>32</v>
      </c>
      <c r="F76" s="246">
        <v>3613.05</v>
      </c>
      <c r="G76" s="246"/>
      <c r="H76" s="250" t="s">
        <v>865</v>
      </c>
      <c r="I76" s="246">
        <v>100</v>
      </c>
    </row>
    <row r="77" spans="1:9" x14ac:dyDescent="0.2">
      <c r="A77" s="249">
        <v>114</v>
      </c>
      <c r="B77" s="157" t="s">
        <v>862</v>
      </c>
      <c r="C77" s="157" t="s">
        <v>944</v>
      </c>
      <c r="D77" s="157" t="s">
        <v>946</v>
      </c>
      <c r="E77" s="157" t="s">
        <v>32</v>
      </c>
      <c r="F77" s="246">
        <v>2312.35</v>
      </c>
      <c r="G77" s="246"/>
      <c r="H77" s="250" t="s">
        <v>865</v>
      </c>
      <c r="I77" s="246">
        <v>100</v>
      </c>
    </row>
    <row r="78" spans="1:9" x14ac:dyDescent="0.2">
      <c r="A78" s="249">
        <v>114</v>
      </c>
      <c r="B78" s="157" t="s">
        <v>862</v>
      </c>
      <c r="C78" s="157" t="s">
        <v>944</v>
      </c>
      <c r="D78" s="157" t="s">
        <v>947</v>
      </c>
      <c r="E78" s="157" t="s">
        <v>32</v>
      </c>
      <c r="F78" s="246">
        <v>1806.53</v>
      </c>
      <c r="G78" s="246"/>
      <c r="H78" s="250" t="s">
        <v>865</v>
      </c>
      <c r="I78" s="246">
        <v>100</v>
      </c>
    </row>
    <row r="79" spans="1:9" x14ac:dyDescent="0.2">
      <c r="A79" s="249">
        <v>114</v>
      </c>
      <c r="B79" s="157" t="s">
        <v>862</v>
      </c>
      <c r="C79" s="157" t="s">
        <v>944</v>
      </c>
      <c r="D79" s="157" t="s">
        <v>948</v>
      </c>
      <c r="E79" s="157" t="s">
        <v>32</v>
      </c>
      <c r="F79" s="246">
        <v>3010.88</v>
      </c>
      <c r="G79" s="246"/>
      <c r="H79" s="250" t="s">
        <v>865</v>
      </c>
      <c r="I79" s="246">
        <v>100</v>
      </c>
    </row>
    <row r="80" spans="1:9" x14ac:dyDescent="0.2">
      <c r="A80" s="249">
        <v>114</v>
      </c>
      <c r="B80" s="157" t="s">
        <v>862</v>
      </c>
      <c r="C80" s="157" t="s">
        <v>944</v>
      </c>
      <c r="D80" s="157" t="s">
        <v>949</v>
      </c>
      <c r="E80" s="157" t="s">
        <v>32</v>
      </c>
      <c r="F80" s="246">
        <v>1926.96</v>
      </c>
      <c r="G80" s="246"/>
      <c r="H80" s="250" t="s">
        <v>865</v>
      </c>
      <c r="I80" s="246">
        <v>100</v>
      </c>
    </row>
    <row r="81" spans="1:9" x14ac:dyDescent="0.2">
      <c r="A81" s="249">
        <v>114</v>
      </c>
      <c r="B81" s="157" t="s">
        <v>862</v>
      </c>
      <c r="C81" s="157" t="s">
        <v>944</v>
      </c>
      <c r="D81" s="157" t="s">
        <v>950</v>
      </c>
      <c r="E81" s="157" t="s">
        <v>32</v>
      </c>
      <c r="F81" s="246">
        <v>1505.44</v>
      </c>
      <c r="G81" s="246"/>
      <c r="H81" s="250" t="s">
        <v>865</v>
      </c>
      <c r="I81" s="246">
        <v>100</v>
      </c>
    </row>
    <row r="82" spans="1:9" x14ac:dyDescent="0.2">
      <c r="A82" s="249">
        <v>116</v>
      </c>
      <c r="B82" s="157" t="s">
        <v>862</v>
      </c>
      <c r="C82" s="157" t="s">
        <v>951</v>
      </c>
      <c r="D82" s="157" t="s">
        <v>952</v>
      </c>
      <c r="E82" s="157" t="s">
        <v>32</v>
      </c>
      <c r="F82" s="246">
        <v>2408.6999999999998</v>
      </c>
      <c r="G82" s="246"/>
      <c r="H82" s="250" t="s">
        <v>865</v>
      </c>
      <c r="I82" s="246">
        <v>100</v>
      </c>
    </row>
    <row r="83" spans="1:9" x14ac:dyDescent="0.2">
      <c r="A83" s="249">
        <v>116</v>
      </c>
      <c r="B83" s="157" t="s">
        <v>862</v>
      </c>
      <c r="C83" s="157" t="s">
        <v>951</v>
      </c>
      <c r="D83" s="157" t="s">
        <v>953</v>
      </c>
      <c r="E83" s="157" t="s">
        <v>32</v>
      </c>
      <c r="F83" s="246">
        <v>3010.88</v>
      </c>
      <c r="G83" s="246"/>
      <c r="H83" s="250" t="s">
        <v>865</v>
      </c>
      <c r="I83" s="246">
        <v>100</v>
      </c>
    </row>
    <row r="84" spans="1:9" x14ac:dyDescent="0.2">
      <c r="A84" s="249">
        <v>116</v>
      </c>
      <c r="B84" s="157" t="s">
        <v>862</v>
      </c>
      <c r="C84" s="157" t="s">
        <v>951</v>
      </c>
      <c r="D84" s="157" t="s">
        <v>954</v>
      </c>
      <c r="E84" s="157" t="s">
        <v>32</v>
      </c>
      <c r="F84" s="246">
        <v>2890.44</v>
      </c>
      <c r="G84" s="246"/>
      <c r="H84" s="250" t="s">
        <v>865</v>
      </c>
      <c r="I84" s="246">
        <v>100</v>
      </c>
    </row>
    <row r="85" spans="1:9" x14ac:dyDescent="0.2">
      <c r="A85" s="249">
        <v>116</v>
      </c>
      <c r="B85" s="157" t="s">
        <v>862</v>
      </c>
      <c r="C85" s="157" t="s">
        <v>951</v>
      </c>
      <c r="D85" s="157" t="s">
        <v>955</v>
      </c>
      <c r="E85" s="157" t="s">
        <v>32</v>
      </c>
      <c r="F85" s="246">
        <v>3613.05</v>
      </c>
      <c r="G85" s="246"/>
      <c r="H85" s="250" t="s">
        <v>865</v>
      </c>
      <c r="I85" s="246">
        <v>100</v>
      </c>
    </row>
    <row r="86" spans="1:9" x14ac:dyDescent="0.2">
      <c r="A86" s="249">
        <v>116</v>
      </c>
      <c r="B86" s="157" t="s">
        <v>862</v>
      </c>
      <c r="C86" s="157" t="s">
        <v>951</v>
      </c>
      <c r="D86" s="157" t="s">
        <v>956</v>
      </c>
      <c r="E86" s="157" t="s">
        <v>32</v>
      </c>
      <c r="F86" s="246">
        <v>3251.75</v>
      </c>
      <c r="G86" s="246"/>
      <c r="H86" s="250" t="s">
        <v>865</v>
      </c>
      <c r="I86" s="246">
        <v>100</v>
      </c>
    </row>
    <row r="87" spans="1:9" x14ac:dyDescent="0.2">
      <c r="A87" s="249">
        <v>116</v>
      </c>
      <c r="B87" s="157" t="s">
        <v>862</v>
      </c>
      <c r="C87" s="157" t="s">
        <v>951</v>
      </c>
      <c r="D87" s="157" t="s">
        <v>957</v>
      </c>
      <c r="E87" s="157" t="s">
        <v>32</v>
      </c>
      <c r="F87" s="246">
        <v>3974.36</v>
      </c>
      <c r="G87" s="246"/>
      <c r="H87" s="250" t="s">
        <v>865</v>
      </c>
      <c r="I87" s="246">
        <v>100</v>
      </c>
    </row>
    <row r="88" spans="1:9" x14ac:dyDescent="0.2">
      <c r="A88" s="249">
        <v>116</v>
      </c>
      <c r="B88" s="157" t="s">
        <v>862</v>
      </c>
      <c r="C88" s="157" t="s">
        <v>951</v>
      </c>
      <c r="D88" s="157" t="s">
        <v>958</v>
      </c>
      <c r="E88" s="157" t="s">
        <v>32</v>
      </c>
      <c r="F88" s="246">
        <v>2167.83</v>
      </c>
      <c r="G88" s="246"/>
      <c r="H88" s="250" t="s">
        <v>865</v>
      </c>
      <c r="I88" s="246">
        <v>100</v>
      </c>
    </row>
    <row r="89" spans="1:9" x14ac:dyDescent="0.2">
      <c r="A89" s="249">
        <v>116</v>
      </c>
      <c r="B89" s="157" t="s">
        <v>862</v>
      </c>
      <c r="C89" s="157" t="s">
        <v>951</v>
      </c>
      <c r="D89" s="157" t="s">
        <v>959</v>
      </c>
      <c r="E89" s="157" t="s">
        <v>32</v>
      </c>
      <c r="F89" s="246">
        <v>2709.79</v>
      </c>
      <c r="G89" s="246"/>
      <c r="H89" s="250" t="s">
        <v>865</v>
      </c>
      <c r="I89" s="246">
        <v>100</v>
      </c>
    </row>
    <row r="90" spans="1:9" x14ac:dyDescent="0.2">
      <c r="A90" s="249">
        <v>116</v>
      </c>
      <c r="B90" s="157" t="s">
        <v>862</v>
      </c>
      <c r="C90" s="157" t="s">
        <v>951</v>
      </c>
      <c r="D90" s="157" t="s">
        <v>960</v>
      </c>
      <c r="E90" s="157" t="s">
        <v>32</v>
      </c>
      <c r="F90" s="246">
        <v>3311.96</v>
      </c>
      <c r="G90" s="246"/>
      <c r="H90" s="250" t="s">
        <v>865</v>
      </c>
      <c r="I90" s="246">
        <v>100</v>
      </c>
    </row>
    <row r="91" spans="1:9" x14ac:dyDescent="0.2">
      <c r="A91" s="249">
        <v>116</v>
      </c>
      <c r="B91" s="157" t="s">
        <v>862</v>
      </c>
      <c r="C91" s="157" t="s">
        <v>951</v>
      </c>
      <c r="D91" s="157" t="s">
        <v>961</v>
      </c>
      <c r="E91" s="157" t="s">
        <v>32</v>
      </c>
      <c r="F91" s="246">
        <v>1806.53</v>
      </c>
      <c r="G91" s="246"/>
      <c r="H91" s="250" t="s">
        <v>865</v>
      </c>
      <c r="I91" s="246">
        <v>100</v>
      </c>
    </row>
    <row r="92" spans="1:9" x14ac:dyDescent="0.2">
      <c r="A92" s="249">
        <v>118</v>
      </c>
      <c r="B92" s="157" t="s">
        <v>862</v>
      </c>
      <c r="C92" s="157" t="s">
        <v>962</v>
      </c>
      <c r="D92" s="157" t="s">
        <v>963</v>
      </c>
      <c r="E92" s="157" t="s">
        <v>32</v>
      </c>
      <c r="F92" s="246">
        <v>5127.21</v>
      </c>
      <c r="G92" s="246"/>
      <c r="H92" s="250" t="s">
        <v>865</v>
      </c>
      <c r="I92" s="246">
        <v>100</v>
      </c>
    </row>
    <row r="93" spans="1:9" x14ac:dyDescent="0.2">
      <c r="A93" s="249">
        <v>118</v>
      </c>
      <c r="B93" s="157" t="s">
        <v>862</v>
      </c>
      <c r="C93" s="157" t="s">
        <v>962</v>
      </c>
      <c r="D93" s="157" t="s">
        <v>964</v>
      </c>
      <c r="E93" s="157" t="s">
        <v>32</v>
      </c>
      <c r="F93" s="246">
        <v>3262.77</v>
      </c>
      <c r="G93" s="246"/>
      <c r="H93" s="250" t="s">
        <v>865</v>
      </c>
      <c r="I93" s="246">
        <v>100</v>
      </c>
    </row>
    <row r="94" spans="1:9" x14ac:dyDescent="0.2">
      <c r="A94" s="249">
        <v>118</v>
      </c>
      <c r="B94" s="157" t="s">
        <v>862</v>
      </c>
      <c r="C94" s="157" t="s">
        <v>962</v>
      </c>
      <c r="D94" s="157" t="s">
        <v>965</v>
      </c>
      <c r="E94" s="157" t="s">
        <v>32</v>
      </c>
      <c r="F94" s="246">
        <v>4272.68</v>
      </c>
      <c r="G94" s="246"/>
      <c r="H94" s="250" t="s">
        <v>865</v>
      </c>
      <c r="I94" s="246">
        <v>100</v>
      </c>
    </row>
    <row r="95" spans="1:9" x14ac:dyDescent="0.2">
      <c r="A95" s="249">
        <v>118</v>
      </c>
      <c r="B95" s="157" t="s">
        <v>862</v>
      </c>
      <c r="C95" s="157" t="s">
        <v>962</v>
      </c>
      <c r="D95" s="157" t="s">
        <v>966</v>
      </c>
      <c r="E95" s="157" t="s">
        <v>32</v>
      </c>
      <c r="F95" s="246">
        <v>2718.98</v>
      </c>
      <c r="G95" s="246"/>
      <c r="H95" s="250" t="s">
        <v>865</v>
      </c>
      <c r="I95" s="246">
        <v>100</v>
      </c>
    </row>
    <row r="96" spans="1:9" x14ac:dyDescent="0.2">
      <c r="A96" s="249">
        <v>128</v>
      </c>
      <c r="B96" s="157" t="s">
        <v>862</v>
      </c>
      <c r="C96" s="157" t="s">
        <v>967</v>
      </c>
      <c r="D96" s="157" t="s">
        <v>968</v>
      </c>
      <c r="E96" s="157" t="s">
        <v>32</v>
      </c>
      <c r="F96" s="246">
        <v>6480.75</v>
      </c>
      <c r="G96" s="246"/>
      <c r="H96" s="250" t="s">
        <v>865</v>
      </c>
      <c r="I96" s="246">
        <v>100</v>
      </c>
    </row>
    <row r="97" spans="1:9" x14ac:dyDescent="0.2">
      <c r="A97" s="249">
        <v>128</v>
      </c>
      <c r="B97" s="157" t="s">
        <v>862</v>
      </c>
      <c r="C97" s="157" t="s">
        <v>967</v>
      </c>
      <c r="D97" s="157" t="s">
        <v>969</v>
      </c>
      <c r="E97" s="157" t="s">
        <v>32</v>
      </c>
      <c r="F97" s="246">
        <v>4941.7700000000004</v>
      </c>
      <c r="G97" s="246"/>
      <c r="H97" s="250" t="s">
        <v>865</v>
      </c>
      <c r="I97" s="246">
        <v>100</v>
      </c>
    </row>
    <row r="98" spans="1:9" x14ac:dyDescent="0.2">
      <c r="A98" s="249">
        <v>128</v>
      </c>
      <c r="B98" s="157" t="s">
        <v>862</v>
      </c>
      <c r="C98" s="157" t="s">
        <v>967</v>
      </c>
      <c r="D98" s="157" t="s">
        <v>970</v>
      </c>
      <c r="E98" s="157" t="s">
        <v>32</v>
      </c>
      <c r="F98" s="246">
        <v>2951.4</v>
      </c>
      <c r="G98" s="246"/>
      <c r="H98" s="250" t="s">
        <v>865</v>
      </c>
      <c r="I98" s="246">
        <v>100</v>
      </c>
    </row>
    <row r="99" spans="1:9" x14ac:dyDescent="0.2">
      <c r="A99" s="249">
        <v>128</v>
      </c>
      <c r="B99" s="157" t="s">
        <v>862</v>
      </c>
      <c r="C99" s="157" t="s">
        <v>967</v>
      </c>
      <c r="D99" s="157" t="s">
        <v>971</v>
      </c>
      <c r="E99" s="157" t="s">
        <v>32</v>
      </c>
      <c r="F99" s="246">
        <v>5697.89</v>
      </c>
      <c r="G99" s="246"/>
      <c r="H99" s="250" t="s">
        <v>865</v>
      </c>
      <c r="I99" s="246">
        <v>100</v>
      </c>
    </row>
    <row r="100" spans="1:9" x14ac:dyDescent="0.2">
      <c r="A100" s="249">
        <v>128</v>
      </c>
      <c r="B100" s="157" t="s">
        <v>862</v>
      </c>
      <c r="C100" s="157" t="s">
        <v>967</v>
      </c>
      <c r="D100" s="157" t="s">
        <v>972</v>
      </c>
      <c r="E100" s="157" t="s">
        <v>32</v>
      </c>
      <c r="F100" s="246">
        <v>5177.09</v>
      </c>
      <c r="G100" s="246"/>
      <c r="H100" s="250" t="s">
        <v>865</v>
      </c>
      <c r="I100" s="246">
        <v>100</v>
      </c>
    </row>
    <row r="101" spans="1:9" x14ac:dyDescent="0.2">
      <c r="A101" s="249">
        <v>128</v>
      </c>
      <c r="B101" s="157" t="s">
        <v>862</v>
      </c>
      <c r="C101" s="157" t="s">
        <v>967</v>
      </c>
      <c r="D101" s="157" t="s">
        <v>973</v>
      </c>
      <c r="E101" s="157" t="s">
        <v>32</v>
      </c>
      <c r="F101" s="246">
        <v>3793.48</v>
      </c>
      <c r="G101" s="246"/>
      <c r="H101" s="250" t="s">
        <v>865</v>
      </c>
      <c r="I101" s="246">
        <v>100</v>
      </c>
    </row>
    <row r="102" spans="1:9" x14ac:dyDescent="0.2">
      <c r="A102" s="249">
        <v>128</v>
      </c>
      <c r="B102" s="157" t="s">
        <v>862</v>
      </c>
      <c r="C102" s="157" t="s">
        <v>967</v>
      </c>
      <c r="D102" s="157" t="s">
        <v>974</v>
      </c>
      <c r="E102" s="157" t="s">
        <v>32</v>
      </c>
      <c r="F102" s="246">
        <v>2246.2399999999998</v>
      </c>
      <c r="G102" s="246"/>
      <c r="H102" s="250" t="s">
        <v>865</v>
      </c>
      <c r="I102" s="246">
        <v>100</v>
      </c>
    </row>
    <row r="103" spans="1:9" x14ac:dyDescent="0.2">
      <c r="A103" s="249">
        <v>128</v>
      </c>
      <c r="B103" s="157" t="s">
        <v>862</v>
      </c>
      <c r="C103" s="157" t="s">
        <v>967</v>
      </c>
      <c r="D103" s="157" t="s">
        <v>975</v>
      </c>
      <c r="E103" s="157" t="s">
        <v>32</v>
      </c>
      <c r="F103" s="246">
        <v>4236.6000000000004</v>
      </c>
      <c r="G103" s="246"/>
      <c r="H103" s="250" t="s">
        <v>865</v>
      </c>
      <c r="I103" s="246">
        <v>100</v>
      </c>
    </row>
    <row r="104" spans="1:9" x14ac:dyDescent="0.2">
      <c r="A104" s="249">
        <v>128</v>
      </c>
      <c r="B104" s="157" t="s">
        <v>862</v>
      </c>
      <c r="C104" s="157" t="s">
        <v>967</v>
      </c>
      <c r="D104" s="157" t="s">
        <v>976</v>
      </c>
      <c r="E104" s="157" t="s">
        <v>32</v>
      </c>
      <c r="F104" s="246">
        <v>3946.59</v>
      </c>
      <c r="G104" s="246"/>
      <c r="H104" s="250" t="s">
        <v>865</v>
      </c>
      <c r="I104" s="246">
        <v>100</v>
      </c>
    </row>
    <row r="105" spans="1:9" x14ac:dyDescent="0.2">
      <c r="A105" s="249">
        <v>128</v>
      </c>
      <c r="B105" s="157" t="s">
        <v>862</v>
      </c>
      <c r="C105" s="157" t="s">
        <v>967</v>
      </c>
      <c r="D105" s="157" t="s">
        <v>977</v>
      </c>
      <c r="E105" s="157" t="s">
        <v>32</v>
      </c>
      <c r="F105" s="246">
        <v>1803.12</v>
      </c>
      <c r="G105" s="246"/>
      <c r="H105" s="250" t="s">
        <v>865</v>
      </c>
      <c r="I105" s="246">
        <v>100</v>
      </c>
    </row>
    <row r="106" spans="1:9" x14ac:dyDescent="0.2">
      <c r="A106" s="249">
        <v>128</v>
      </c>
      <c r="B106" s="157" t="s">
        <v>862</v>
      </c>
      <c r="C106" s="157" t="s">
        <v>967</v>
      </c>
      <c r="D106" s="157" t="s">
        <v>978</v>
      </c>
      <c r="E106" s="157" t="s">
        <v>32</v>
      </c>
      <c r="F106" s="246">
        <v>3241.42</v>
      </c>
      <c r="G106" s="246"/>
      <c r="H106" s="250" t="s">
        <v>865</v>
      </c>
      <c r="I106" s="246">
        <v>100</v>
      </c>
    </row>
    <row r="107" spans="1:9" x14ac:dyDescent="0.2">
      <c r="A107" s="249">
        <v>128</v>
      </c>
      <c r="B107" s="157" t="s">
        <v>862</v>
      </c>
      <c r="C107" s="157" t="s">
        <v>967</v>
      </c>
      <c r="D107" s="157" t="s">
        <v>979</v>
      </c>
      <c r="E107" s="157" t="s">
        <v>32</v>
      </c>
      <c r="F107" s="246">
        <v>2798.3</v>
      </c>
      <c r="G107" s="246"/>
      <c r="H107" s="250" t="s">
        <v>865</v>
      </c>
      <c r="I107" s="246">
        <v>100</v>
      </c>
    </row>
    <row r="108" spans="1:9" x14ac:dyDescent="0.2">
      <c r="A108" s="249">
        <v>128</v>
      </c>
      <c r="B108" s="157" t="s">
        <v>862</v>
      </c>
      <c r="C108" s="157" t="s">
        <v>967</v>
      </c>
      <c r="D108" s="157" t="s">
        <v>980</v>
      </c>
      <c r="E108" s="157" t="s">
        <v>32</v>
      </c>
      <c r="F108" s="246">
        <v>7776.9</v>
      </c>
      <c r="G108" s="246"/>
      <c r="H108" s="250" t="s">
        <v>865</v>
      </c>
      <c r="I108" s="246">
        <v>100</v>
      </c>
    </row>
    <row r="109" spans="1:9" x14ac:dyDescent="0.2">
      <c r="A109" s="249">
        <v>128</v>
      </c>
      <c r="B109" s="157" t="s">
        <v>862</v>
      </c>
      <c r="C109" s="157" t="s">
        <v>967</v>
      </c>
      <c r="D109" s="157" t="s">
        <v>981</v>
      </c>
      <c r="E109" s="157" t="s">
        <v>32</v>
      </c>
      <c r="F109" s="246">
        <v>5930.12</v>
      </c>
      <c r="G109" s="246"/>
      <c r="H109" s="250" t="s">
        <v>865</v>
      </c>
      <c r="I109" s="246">
        <v>100</v>
      </c>
    </row>
    <row r="110" spans="1:9" x14ac:dyDescent="0.2">
      <c r="A110" s="249">
        <v>128</v>
      </c>
      <c r="B110" s="157" t="s">
        <v>862</v>
      </c>
      <c r="C110" s="157" t="s">
        <v>967</v>
      </c>
      <c r="D110" s="157" t="s">
        <v>982</v>
      </c>
      <c r="E110" s="157" t="s">
        <v>32</v>
      </c>
      <c r="F110" s="246">
        <v>3541.68</v>
      </c>
      <c r="G110" s="246"/>
      <c r="H110" s="250" t="s">
        <v>865</v>
      </c>
      <c r="I110" s="246">
        <v>100</v>
      </c>
    </row>
    <row r="111" spans="1:9" x14ac:dyDescent="0.2">
      <c r="A111" s="249">
        <v>128</v>
      </c>
      <c r="B111" s="157" t="s">
        <v>862</v>
      </c>
      <c r="C111" s="157" t="s">
        <v>967</v>
      </c>
      <c r="D111" s="157" t="s">
        <v>983</v>
      </c>
      <c r="E111" s="157" t="s">
        <v>32</v>
      </c>
      <c r="F111" s="246">
        <v>6837.47</v>
      </c>
      <c r="G111" s="246"/>
      <c r="H111" s="250" t="s">
        <v>865</v>
      </c>
      <c r="I111" s="246">
        <v>100</v>
      </c>
    </row>
    <row r="112" spans="1:9" x14ac:dyDescent="0.2">
      <c r="A112" s="249">
        <v>128</v>
      </c>
      <c r="B112" s="157" t="s">
        <v>862</v>
      </c>
      <c r="C112" s="157" t="s">
        <v>967</v>
      </c>
      <c r="D112" s="157" t="s">
        <v>984</v>
      </c>
      <c r="E112" s="157" t="s">
        <v>32</v>
      </c>
      <c r="F112" s="246">
        <v>6212.51</v>
      </c>
      <c r="G112" s="246"/>
      <c r="H112" s="250" t="s">
        <v>865</v>
      </c>
      <c r="I112" s="246">
        <v>100</v>
      </c>
    </row>
    <row r="113" spans="1:9" x14ac:dyDescent="0.2">
      <c r="A113" s="249">
        <v>128</v>
      </c>
      <c r="B113" s="157" t="s">
        <v>862</v>
      </c>
      <c r="C113" s="157" t="s">
        <v>967</v>
      </c>
      <c r="D113" s="157" t="s">
        <v>985</v>
      </c>
      <c r="E113" s="157" t="s">
        <v>32</v>
      </c>
      <c r="F113" s="246">
        <v>4552.18</v>
      </c>
      <c r="G113" s="246"/>
      <c r="H113" s="250" t="s">
        <v>865</v>
      </c>
      <c r="I113" s="246">
        <v>100</v>
      </c>
    </row>
    <row r="114" spans="1:9" x14ac:dyDescent="0.2">
      <c r="A114" s="249">
        <v>128</v>
      </c>
      <c r="B114" s="157" t="s">
        <v>862</v>
      </c>
      <c r="C114" s="157" t="s">
        <v>967</v>
      </c>
      <c r="D114" s="157" t="s">
        <v>986</v>
      </c>
      <c r="E114" s="157" t="s">
        <v>32</v>
      </c>
      <c r="F114" s="246">
        <v>2695.48</v>
      </c>
      <c r="G114" s="246"/>
      <c r="H114" s="250" t="s">
        <v>865</v>
      </c>
      <c r="I114" s="246">
        <v>100</v>
      </c>
    </row>
    <row r="115" spans="1:9" x14ac:dyDescent="0.2">
      <c r="A115" s="249">
        <v>128</v>
      </c>
      <c r="B115" s="157" t="s">
        <v>862</v>
      </c>
      <c r="C115" s="157" t="s">
        <v>967</v>
      </c>
      <c r="D115" s="157" t="s">
        <v>987</v>
      </c>
      <c r="E115" s="157" t="s">
        <v>32</v>
      </c>
      <c r="F115" s="246">
        <v>5083.92</v>
      </c>
      <c r="G115" s="246"/>
      <c r="H115" s="250" t="s">
        <v>865</v>
      </c>
      <c r="I115" s="246">
        <v>100</v>
      </c>
    </row>
    <row r="116" spans="1:9" x14ac:dyDescent="0.2">
      <c r="A116" s="249">
        <v>128</v>
      </c>
      <c r="B116" s="157" t="s">
        <v>862</v>
      </c>
      <c r="C116" s="157" t="s">
        <v>967</v>
      </c>
      <c r="D116" s="157" t="s">
        <v>988</v>
      </c>
      <c r="E116" s="157" t="s">
        <v>32</v>
      </c>
      <c r="F116" s="246">
        <v>4735.8999999999996</v>
      </c>
      <c r="G116" s="246"/>
      <c r="H116" s="250" t="s">
        <v>865</v>
      </c>
      <c r="I116" s="246">
        <v>100</v>
      </c>
    </row>
    <row r="117" spans="1:9" x14ac:dyDescent="0.2">
      <c r="A117" s="249">
        <v>128</v>
      </c>
      <c r="B117" s="157" t="s">
        <v>862</v>
      </c>
      <c r="C117" s="157" t="s">
        <v>967</v>
      </c>
      <c r="D117" s="157" t="s">
        <v>989</v>
      </c>
      <c r="E117" s="157" t="s">
        <v>32</v>
      </c>
      <c r="F117" s="246">
        <v>2163.7399999999998</v>
      </c>
      <c r="G117" s="246"/>
      <c r="H117" s="250" t="s">
        <v>865</v>
      </c>
      <c r="I117" s="246">
        <v>100</v>
      </c>
    </row>
    <row r="118" spans="1:9" x14ac:dyDescent="0.2">
      <c r="A118" s="249">
        <v>128</v>
      </c>
      <c r="B118" s="157" t="s">
        <v>862</v>
      </c>
      <c r="C118" s="157" t="s">
        <v>967</v>
      </c>
      <c r="D118" s="157" t="s">
        <v>990</v>
      </c>
      <c r="E118" s="157" t="s">
        <v>32</v>
      </c>
      <c r="F118" s="246">
        <v>3889.7</v>
      </c>
      <c r="G118" s="246"/>
      <c r="H118" s="250" t="s">
        <v>865</v>
      </c>
      <c r="I118" s="246">
        <v>100</v>
      </c>
    </row>
    <row r="119" spans="1:9" x14ac:dyDescent="0.2">
      <c r="A119" s="249">
        <v>128</v>
      </c>
      <c r="B119" s="157" t="s">
        <v>862</v>
      </c>
      <c r="C119" s="157" t="s">
        <v>967</v>
      </c>
      <c r="D119" s="157" t="s">
        <v>991</v>
      </c>
      <c r="E119" s="157" t="s">
        <v>32</v>
      </c>
      <c r="F119" s="246">
        <v>3357.96</v>
      </c>
      <c r="G119" s="246"/>
      <c r="H119" s="250" t="s">
        <v>865</v>
      </c>
      <c r="I119" s="246">
        <v>100</v>
      </c>
    </row>
    <row r="120" spans="1:9" x14ac:dyDescent="0.2">
      <c r="A120" s="249">
        <v>130</v>
      </c>
      <c r="B120" s="157" t="s">
        <v>862</v>
      </c>
      <c r="C120" s="157" t="s">
        <v>992</v>
      </c>
      <c r="D120" s="157" t="s">
        <v>993</v>
      </c>
      <c r="E120" s="157" t="s">
        <v>32</v>
      </c>
      <c r="F120" s="246">
        <v>2947.95</v>
      </c>
      <c r="G120" s="246"/>
      <c r="H120" s="250" t="s">
        <v>865</v>
      </c>
      <c r="I120" s="246">
        <v>100</v>
      </c>
    </row>
    <row r="121" spans="1:9" x14ac:dyDescent="0.2">
      <c r="A121" s="249">
        <v>130</v>
      </c>
      <c r="B121" s="157" t="s">
        <v>862</v>
      </c>
      <c r="C121" s="157" t="s">
        <v>992</v>
      </c>
      <c r="D121" s="157" t="s">
        <v>994</v>
      </c>
      <c r="E121" s="157" t="s">
        <v>32</v>
      </c>
      <c r="F121" s="246">
        <v>2120.67</v>
      </c>
      <c r="G121" s="246"/>
      <c r="H121" s="250" t="s">
        <v>865</v>
      </c>
      <c r="I121" s="246">
        <v>100</v>
      </c>
    </row>
    <row r="122" spans="1:9" x14ac:dyDescent="0.2">
      <c r="A122" s="249">
        <v>130</v>
      </c>
      <c r="B122" s="157" t="s">
        <v>862</v>
      </c>
      <c r="C122" s="157" t="s">
        <v>992</v>
      </c>
      <c r="D122" s="157" t="s">
        <v>995</v>
      </c>
      <c r="E122" s="157" t="s">
        <v>32</v>
      </c>
      <c r="F122" s="246">
        <v>3537.54</v>
      </c>
      <c r="G122" s="246"/>
      <c r="H122" s="250" t="s">
        <v>865</v>
      </c>
      <c r="I122" s="246">
        <v>100</v>
      </c>
    </row>
    <row r="123" spans="1:9" x14ac:dyDescent="0.2">
      <c r="A123" s="249">
        <v>130</v>
      </c>
      <c r="B123" s="157" t="s">
        <v>862</v>
      </c>
      <c r="C123" s="157" t="s">
        <v>992</v>
      </c>
      <c r="D123" s="157" t="s">
        <v>996</v>
      </c>
      <c r="E123" s="157" t="s">
        <v>32</v>
      </c>
      <c r="F123" s="246">
        <v>2544.8000000000002</v>
      </c>
      <c r="G123" s="246"/>
      <c r="H123" s="250" t="s">
        <v>865</v>
      </c>
      <c r="I123" s="246">
        <v>100</v>
      </c>
    </row>
    <row r="124" spans="1:9" x14ac:dyDescent="0.2">
      <c r="A124" s="249">
        <v>136</v>
      </c>
      <c r="B124" s="157" t="s">
        <v>862</v>
      </c>
      <c r="C124" s="157" t="s">
        <v>997</v>
      </c>
      <c r="D124" s="157" t="s">
        <v>998</v>
      </c>
      <c r="E124" s="157" t="s">
        <v>32</v>
      </c>
      <c r="F124" s="246">
        <v>5384.46</v>
      </c>
      <c r="G124" s="246"/>
      <c r="H124" s="250" t="s">
        <v>865</v>
      </c>
      <c r="I124" s="246">
        <v>100</v>
      </c>
    </row>
    <row r="125" spans="1:9" x14ac:dyDescent="0.2">
      <c r="A125" s="249">
        <v>136</v>
      </c>
      <c r="B125" s="157" t="s">
        <v>862</v>
      </c>
      <c r="C125" s="157" t="s">
        <v>997</v>
      </c>
      <c r="D125" s="157" t="s">
        <v>999</v>
      </c>
      <c r="E125" s="157" t="s">
        <v>32</v>
      </c>
      <c r="F125" s="246">
        <v>6537.91</v>
      </c>
      <c r="G125" s="246"/>
      <c r="H125" s="250" t="s">
        <v>865</v>
      </c>
      <c r="I125" s="246">
        <v>100</v>
      </c>
    </row>
    <row r="126" spans="1:9" x14ac:dyDescent="0.2">
      <c r="A126" s="249">
        <v>136</v>
      </c>
      <c r="B126" s="157" t="s">
        <v>862</v>
      </c>
      <c r="C126" s="157" t="s">
        <v>997</v>
      </c>
      <c r="D126" s="157" t="s">
        <v>1000</v>
      </c>
      <c r="E126" s="157" t="s">
        <v>32</v>
      </c>
      <c r="F126" s="246">
        <v>7691.36</v>
      </c>
      <c r="G126" s="246"/>
      <c r="H126" s="250" t="s">
        <v>865</v>
      </c>
      <c r="I126" s="246">
        <v>100</v>
      </c>
    </row>
    <row r="127" spans="1:9" x14ac:dyDescent="0.2">
      <c r="A127" s="249">
        <v>136</v>
      </c>
      <c r="B127" s="157" t="s">
        <v>862</v>
      </c>
      <c r="C127" s="157" t="s">
        <v>997</v>
      </c>
      <c r="D127" s="157" t="s">
        <v>1001</v>
      </c>
      <c r="E127" s="157" t="s">
        <v>32</v>
      </c>
      <c r="F127" s="246">
        <v>4231.01</v>
      </c>
      <c r="G127" s="246"/>
      <c r="H127" s="250" t="s">
        <v>865</v>
      </c>
      <c r="I127" s="246">
        <v>100</v>
      </c>
    </row>
    <row r="128" spans="1:9" x14ac:dyDescent="0.2">
      <c r="A128" s="249">
        <v>136</v>
      </c>
      <c r="B128" s="157" t="s">
        <v>862</v>
      </c>
      <c r="C128" s="157" t="s">
        <v>997</v>
      </c>
      <c r="D128" s="157" t="s">
        <v>1002</v>
      </c>
      <c r="E128" s="157" t="s">
        <v>32</v>
      </c>
      <c r="F128" s="246">
        <v>3242.63</v>
      </c>
      <c r="G128" s="246"/>
      <c r="H128" s="250" t="s">
        <v>865</v>
      </c>
      <c r="I128" s="246">
        <v>100</v>
      </c>
    </row>
    <row r="129" spans="1:9" x14ac:dyDescent="0.2">
      <c r="A129" s="249">
        <v>136</v>
      </c>
      <c r="B129" s="157" t="s">
        <v>862</v>
      </c>
      <c r="C129" s="157" t="s">
        <v>997</v>
      </c>
      <c r="D129" s="157" t="s">
        <v>1003</v>
      </c>
      <c r="E129" s="157" t="s">
        <v>32</v>
      </c>
      <c r="F129" s="246">
        <v>4396.07</v>
      </c>
      <c r="G129" s="246"/>
      <c r="H129" s="250" t="s">
        <v>865</v>
      </c>
      <c r="I129" s="246">
        <v>100</v>
      </c>
    </row>
    <row r="130" spans="1:9" x14ac:dyDescent="0.2">
      <c r="A130" s="249">
        <v>136</v>
      </c>
      <c r="B130" s="157" t="s">
        <v>862</v>
      </c>
      <c r="C130" s="157" t="s">
        <v>997</v>
      </c>
      <c r="D130" s="157" t="s">
        <v>1004</v>
      </c>
      <c r="E130" s="157" t="s">
        <v>32</v>
      </c>
      <c r="F130" s="246">
        <v>5549.52</v>
      </c>
      <c r="G130" s="246"/>
      <c r="H130" s="250" t="s">
        <v>865</v>
      </c>
      <c r="I130" s="246">
        <v>100</v>
      </c>
    </row>
    <row r="131" spans="1:9" x14ac:dyDescent="0.2">
      <c r="A131" s="249">
        <v>136</v>
      </c>
      <c r="B131" s="157" t="s">
        <v>862</v>
      </c>
      <c r="C131" s="157" t="s">
        <v>997</v>
      </c>
      <c r="D131" s="157" t="s">
        <v>1005</v>
      </c>
      <c r="E131" s="157" t="s">
        <v>32</v>
      </c>
      <c r="F131" s="246">
        <v>2089.1799999999998</v>
      </c>
      <c r="G131" s="246"/>
      <c r="H131" s="250" t="s">
        <v>865</v>
      </c>
      <c r="I131" s="246">
        <v>100</v>
      </c>
    </row>
    <row r="132" spans="1:9" x14ac:dyDescent="0.2">
      <c r="A132" s="249">
        <v>136</v>
      </c>
      <c r="B132" s="157" t="s">
        <v>862</v>
      </c>
      <c r="C132" s="157" t="s">
        <v>997</v>
      </c>
      <c r="D132" s="157" t="s">
        <v>1006</v>
      </c>
      <c r="E132" s="157" t="s">
        <v>32</v>
      </c>
      <c r="F132" s="246">
        <v>4313.54</v>
      </c>
      <c r="G132" s="246"/>
      <c r="H132" s="250" t="s">
        <v>865</v>
      </c>
      <c r="I132" s="246">
        <v>100</v>
      </c>
    </row>
    <row r="133" spans="1:9" x14ac:dyDescent="0.2">
      <c r="A133" s="249">
        <v>136</v>
      </c>
      <c r="B133" s="157" t="s">
        <v>862</v>
      </c>
      <c r="C133" s="157" t="s">
        <v>997</v>
      </c>
      <c r="D133" s="157" t="s">
        <v>1007</v>
      </c>
      <c r="E133" s="157" t="s">
        <v>32</v>
      </c>
      <c r="F133" s="246">
        <v>5466.99</v>
      </c>
      <c r="G133" s="246"/>
      <c r="H133" s="250" t="s">
        <v>865</v>
      </c>
      <c r="I133" s="246">
        <v>100</v>
      </c>
    </row>
    <row r="134" spans="1:9" x14ac:dyDescent="0.2">
      <c r="A134" s="249">
        <v>136</v>
      </c>
      <c r="B134" s="157" t="s">
        <v>862</v>
      </c>
      <c r="C134" s="157" t="s">
        <v>997</v>
      </c>
      <c r="D134" s="157" t="s">
        <v>1008</v>
      </c>
      <c r="E134" s="157" t="s">
        <v>32</v>
      </c>
      <c r="F134" s="246">
        <v>6620.44</v>
      </c>
      <c r="G134" s="246"/>
      <c r="H134" s="250" t="s">
        <v>865</v>
      </c>
      <c r="I134" s="246">
        <v>100</v>
      </c>
    </row>
    <row r="135" spans="1:9" x14ac:dyDescent="0.2">
      <c r="A135" s="249">
        <v>136</v>
      </c>
      <c r="B135" s="157" t="s">
        <v>862</v>
      </c>
      <c r="C135" s="157" t="s">
        <v>997</v>
      </c>
      <c r="D135" s="157" t="s">
        <v>1009</v>
      </c>
      <c r="E135" s="157" t="s">
        <v>32</v>
      </c>
      <c r="F135" s="246">
        <v>3160.1</v>
      </c>
      <c r="G135" s="246"/>
      <c r="H135" s="250" t="s">
        <v>865</v>
      </c>
      <c r="I135" s="246">
        <v>100</v>
      </c>
    </row>
    <row r="136" spans="1:9" x14ac:dyDescent="0.2">
      <c r="A136" s="249">
        <v>136</v>
      </c>
      <c r="B136" s="157" t="s">
        <v>862</v>
      </c>
      <c r="C136" s="157" t="s">
        <v>997</v>
      </c>
      <c r="D136" s="157" t="s">
        <v>1010</v>
      </c>
      <c r="E136" s="157" t="s">
        <v>32</v>
      </c>
      <c r="F136" s="246">
        <v>6461.35</v>
      </c>
      <c r="G136" s="246"/>
      <c r="H136" s="250" t="s">
        <v>865</v>
      </c>
      <c r="I136" s="246">
        <v>100</v>
      </c>
    </row>
    <row r="137" spans="1:9" x14ac:dyDescent="0.2">
      <c r="A137" s="249">
        <v>136</v>
      </c>
      <c r="B137" s="157" t="s">
        <v>862</v>
      </c>
      <c r="C137" s="157" t="s">
        <v>997</v>
      </c>
      <c r="D137" s="157" t="s">
        <v>1011</v>
      </c>
      <c r="E137" s="157" t="s">
        <v>32</v>
      </c>
      <c r="F137" s="246">
        <v>7845.49</v>
      </c>
      <c r="G137" s="246"/>
      <c r="H137" s="250" t="s">
        <v>865</v>
      </c>
      <c r="I137" s="246">
        <v>100</v>
      </c>
    </row>
    <row r="138" spans="1:9" x14ac:dyDescent="0.2">
      <c r="A138" s="249">
        <v>136</v>
      </c>
      <c r="B138" s="157" t="s">
        <v>862</v>
      </c>
      <c r="C138" s="157" t="s">
        <v>997</v>
      </c>
      <c r="D138" s="157" t="s">
        <v>1012</v>
      </c>
      <c r="E138" s="157" t="s">
        <v>32</v>
      </c>
      <c r="F138" s="246">
        <v>9229.6299999999992</v>
      </c>
      <c r="G138" s="246"/>
      <c r="H138" s="250" t="s">
        <v>865</v>
      </c>
      <c r="I138" s="246">
        <v>100</v>
      </c>
    </row>
    <row r="139" spans="1:9" x14ac:dyDescent="0.2">
      <c r="A139" s="249">
        <v>136</v>
      </c>
      <c r="B139" s="157" t="s">
        <v>862</v>
      </c>
      <c r="C139" s="157" t="s">
        <v>997</v>
      </c>
      <c r="D139" s="157" t="s">
        <v>1013</v>
      </c>
      <c r="E139" s="157" t="s">
        <v>32</v>
      </c>
      <c r="F139" s="246">
        <v>5077.22</v>
      </c>
      <c r="G139" s="246"/>
      <c r="H139" s="250" t="s">
        <v>865</v>
      </c>
      <c r="I139" s="246">
        <v>100</v>
      </c>
    </row>
    <row r="140" spans="1:9" x14ac:dyDescent="0.2">
      <c r="A140" s="249">
        <v>136</v>
      </c>
      <c r="B140" s="157" t="s">
        <v>862</v>
      </c>
      <c r="C140" s="157" t="s">
        <v>997</v>
      </c>
      <c r="D140" s="157" t="s">
        <v>1014</v>
      </c>
      <c r="E140" s="157" t="s">
        <v>32</v>
      </c>
      <c r="F140" s="246">
        <v>3891.15</v>
      </c>
      <c r="G140" s="246"/>
      <c r="H140" s="250" t="s">
        <v>865</v>
      </c>
      <c r="I140" s="246">
        <v>100</v>
      </c>
    </row>
    <row r="141" spans="1:9" x14ac:dyDescent="0.2">
      <c r="A141" s="249">
        <v>136</v>
      </c>
      <c r="B141" s="157" t="s">
        <v>862</v>
      </c>
      <c r="C141" s="157" t="s">
        <v>997</v>
      </c>
      <c r="D141" s="157" t="s">
        <v>1015</v>
      </c>
      <c r="E141" s="157" t="s">
        <v>32</v>
      </c>
      <c r="F141" s="246">
        <v>5275.29</v>
      </c>
      <c r="G141" s="246"/>
      <c r="H141" s="250" t="s">
        <v>865</v>
      </c>
      <c r="I141" s="246">
        <v>100</v>
      </c>
    </row>
    <row r="142" spans="1:9" x14ac:dyDescent="0.2">
      <c r="A142" s="249">
        <v>136</v>
      </c>
      <c r="B142" s="157" t="s">
        <v>862</v>
      </c>
      <c r="C142" s="157" t="s">
        <v>997</v>
      </c>
      <c r="D142" s="157" t="s">
        <v>1016</v>
      </c>
      <c r="E142" s="157" t="s">
        <v>32</v>
      </c>
      <c r="F142" s="246">
        <v>6659.42</v>
      </c>
      <c r="G142" s="246"/>
      <c r="H142" s="250" t="s">
        <v>865</v>
      </c>
      <c r="I142" s="246">
        <v>100</v>
      </c>
    </row>
    <row r="143" spans="1:9" x14ac:dyDescent="0.2">
      <c r="A143" s="249">
        <v>136</v>
      </c>
      <c r="B143" s="157" t="s">
        <v>862</v>
      </c>
      <c r="C143" s="157" t="s">
        <v>997</v>
      </c>
      <c r="D143" s="157" t="s">
        <v>1017</v>
      </c>
      <c r="E143" s="157" t="s">
        <v>32</v>
      </c>
      <c r="F143" s="246">
        <v>2507.0100000000002</v>
      </c>
      <c r="G143" s="246"/>
      <c r="H143" s="250" t="s">
        <v>865</v>
      </c>
      <c r="I143" s="246">
        <v>100</v>
      </c>
    </row>
    <row r="144" spans="1:9" x14ac:dyDescent="0.2">
      <c r="A144" s="249">
        <v>136</v>
      </c>
      <c r="B144" s="157" t="s">
        <v>862</v>
      </c>
      <c r="C144" s="157" t="s">
        <v>997</v>
      </c>
      <c r="D144" s="157" t="s">
        <v>1018</v>
      </c>
      <c r="E144" s="157" t="s">
        <v>32</v>
      </c>
      <c r="F144" s="246">
        <v>5176.25</v>
      </c>
      <c r="G144" s="246"/>
      <c r="H144" s="250" t="s">
        <v>865</v>
      </c>
      <c r="I144" s="246">
        <v>100</v>
      </c>
    </row>
    <row r="145" spans="1:9" x14ac:dyDescent="0.2">
      <c r="A145" s="249">
        <v>136</v>
      </c>
      <c r="B145" s="157" t="s">
        <v>862</v>
      </c>
      <c r="C145" s="157" t="s">
        <v>997</v>
      </c>
      <c r="D145" s="157" t="s">
        <v>1019</v>
      </c>
      <c r="E145" s="157" t="s">
        <v>32</v>
      </c>
      <c r="F145" s="246">
        <v>6560.39</v>
      </c>
      <c r="G145" s="246"/>
      <c r="H145" s="250" t="s">
        <v>865</v>
      </c>
      <c r="I145" s="246">
        <v>100</v>
      </c>
    </row>
    <row r="146" spans="1:9" x14ac:dyDescent="0.2">
      <c r="A146" s="249">
        <v>136</v>
      </c>
      <c r="B146" s="157" t="s">
        <v>862</v>
      </c>
      <c r="C146" s="157" t="s">
        <v>997</v>
      </c>
      <c r="D146" s="157" t="s">
        <v>1020</v>
      </c>
      <c r="E146" s="157" t="s">
        <v>32</v>
      </c>
      <c r="F146" s="246">
        <v>7944.53</v>
      </c>
      <c r="G146" s="246"/>
      <c r="H146" s="250" t="s">
        <v>865</v>
      </c>
      <c r="I146" s="246">
        <v>100</v>
      </c>
    </row>
    <row r="147" spans="1:9" x14ac:dyDescent="0.2">
      <c r="A147" s="249">
        <v>136</v>
      </c>
      <c r="B147" s="157" t="s">
        <v>862</v>
      </c>
      <c r="C147" s="157" t="s">
        <v>997</v>
      </c>
      <c r="D147" s="157" t="s">
        <v>1021</v>
      </c>
      <c r="E147" s="157" t="s">
        <v>32</v>
      </c>
      <c r="F147" s="246">
        <v>3792.11</v>
      </c>
      <c r="G147" s="246"/>
      <c r="H147" s="250" t="s">
        <v>865</v>
      </c>
      <c r="I147" s="246">
        <v>100</v>
      </c>
    </row>
    <row r="148" spans="1:9" x14ac:dyDescent="0.2">
      <c r="A148" s="249">
        <v>138</v>
      </c>
      <c r="B148" s="157" t="s">
        <v>862</v>
      </c>
      <c r="C148" s="157" t="s">
        <v>1022</v>
      </c>
      <c r="D148" s="157" t="s">
        <v>1023</v>
      </c>
      <c r="E148" s="157" t="s">
        <v>32</v>
      </c>
      <c r="F148" s="246">
        <v>4434.75</v>
      </c>
      <c r="G148" s="246"/>
      <c r="H148" s="250" t="s">
        <v>865</v>
      </c>
      <c r="I148" s="246">
        <v>100</v>
      </c>
    </row>
    <row r="149" spans="1:9" x14ac:dyDescent="0.2">
      <c r="A149" s="249">
        <v>138</v>
      </c>
      <c r="B149" s="157" t="s">
        <v>862</v>
      </c>
      <c r="C149" s="157" t="s">
        <v>1022</v>
      </c>
      <c r="D149" s="157" t="s">
        <v>1024</v>
      </c>
      <c r="E149" s="157" t="s">
        <v>32</v>
      </c>
      <c r="F149" s="246">
        <v>3784.32</v>
      </c>
      <c r="G149" s="246"/>
      <c r="H149" s="250" t="s">
        <v>865</v>
      </c>
      <c r="I149" s="246">
        <v>100</v>
      </c>
    </row>
    <row r="150" spans="1:9" x14ac:dyDescent="0.2">
      <c r="A150" s="249">
        <v>138</v>
      </c>
      <c r="B150" s="157" t="s">
        <v>862</v>
      </c>
      <c r="C150" s="157" t="s">
        <v>1022</v>
      </c>
      <c r="D150" s="157" t="s">
        <v>1025</v>
      </c>
      <c r="E150" s="157" t="s">
        <v>32</v>
      </c>
      <c r="F150" s="246">
        <v>5321.7</v>
      </c>
      <c r="G150" s="246"/>
      <c r="H150" s="250" t="s">
        <v>865</v>
      </c>
      <c r="I150" s="246">
        <v>100</v>
      </c>
    </row>
    <row r="151" spans="1:9" x14ac:dyDescent="0.2">
      <c r="A151" s="249">
        <v>138</v>
      </c>
      <c r="B151" s="157" t="s">
        <v>862</v>
      </c>
      <c r="C151" s="157" t="s">
        <v>1022</v>
      </c>
      <c r="D151" s="157" t="s">
        <v>1026</v>
      </c>
      <c r="E151" s="157" t="s">
        <v>32</v>
      </c>
      <c r="F151" s="246">
        <v>4541.18</v>
      </c>
      <c r="G151" s="246"/>
      <c r="H151" s="250" t="s">
        <v>865</v>
      </c>
      <c r="I151" s="246">
        <v>100</v>
      </c>
    </row>
    <row r="152" spans="1:9" x14ac:dyDescent="0.2">
      <c r="A152" s="249">
        <v>142</v>
      </c>
      <c r="B152" s="157" t="s">
        <v>862</v>
      </c>
      <c r="C152" s="157" t="s">
        <v>1027</v>
      </c>
      <c r="D152" s="157" t="s">
        <v>1028</v>
      </c>
      <c r="E152" s="157" t="s">
        <v>32</v>
      </c>
      <c r="F152" s="246">
        <v>2161.89</v>
      </c>
      <c r="G152" s="246"/>
      <c r="H152" s="250" t="s">
        <v>865</v>
      </c>
      <c r="I152" s="246">
        <v>100</v>
      </c>
    </row>
    <row r="153" spans="1:9" x14ac:dyDescent="0.2">
      <c r="A153" s="249">
        <v>142</v>
      </c>
      <c r="B153" s="157" t="s">
        <v>862</v>
      </c>
      <c r="C153" s="157" t="s">
        <v>1027</v>
      </c>
      <c r="D153" s="157" t="s">
        <v>1029</v>
      </c>
      <c r="E153" s="157" t="s">
        <v>32</v>
      </c>
      <c r="F153" s="246">
        <v>2642.31</v>
      </c>
      <c r="G153" s="246"/>
      <c r="H153" s="250" t="s">
        <v>865</v>
      </c>
      <c r="I153" s="246">
        <v>100</v>
      </c>
    </row>
    <row r="154" spans="1:9" x14ac:dyDescent="0.2">
      <c r="A154" s="249">
        <v>142</v>
      </c>
      <c r="B154" s="157" t="s">
        <v>862</v>
      </c>
      <c r="C154" s="157" t="s">
        <v>1027</v>
      </c>
      <c r="D154" s="157" t="s">
        <v>1030</v>
      </c>
      <c r="E154" s="157" t="s">
        <v>32</v>
      </c>
      <c r="F154" s="246">
        <v>3122.73</v>
      </c>
      <c r="G154" s="246"/>
      <c r="H154" s="250" t="s">
        <v>865</v>
      </c>
      <c r="I154" s="246">
        <v>100</v>
      </c>
    </row>
    <row r="155" spans="1:9" x14ac:dyDescent="0.2">
      <c r="A155" s="249">
        <v>142</v>
      </c>
      <c r="B155" s="157" t="s">
        <v>862</v>
      </c>
      <c r="C155" s="157" t="s">
        <v>1027</v>
      </c>
      <c r="D155" s="157" t="s">
        <v>1031</v>
      </c>
      <c r="E155" s="157" t="s">
        <v>32</v>
      </c>
      <c r="F155" s="246">
        <v>2594.27</v>
      </c>
      <c r="G155" s="246"/>
      <c r="H155" s="250" t="s">
        <v>865</v>
      </c>
      <c r="I155" s="246">
        <v>100</v>
      </c>
    </row>
    <row r="156" spans="1:9" x14ac:dyDescent="0.2">
      <c r="A156" s="249">
        <v>142</v>
      </c>
      <c r="B156" s="157" t="s">
        <v>862</v>
      </c>
      <c r="C156" s="157" t="s">
        <v>1027</v>
      </c>
      <c r="D156" s="157" t="s">
        <v>1032</v>
      </c>
      <c r="E156" s="157" t="s">
        <v>32</v>
      </c>
      <c r="F156" s="246">
        <v>3170.77</v>
      </c>
      <c r="G156" s="246"/>
      <c r="H156" s="250" t="s">
        <v>865</v>
      </c>
      <c r="I156" s="246">
        <v>100</v>
      </c>
    </row>
    <row r="157" spans="1:9" x14ac:dyDescent="0.2">
      <c r="A157" s="249">
        <v>142</v>
      </c>
      <c r="B157" s="157" t="s">
        <v>862</v>
      </c>
      <c r="C157" s="157" t="s">
        <v>1027</v>
      </c>
      <c r="D157" s="157" t="s">
        <v>1033</v>
      </c>
      <c r="E157" s="157" t="s">
        <v>32</v>
      </c>
      <c r="F157" s="246">
        <v>3747.28</v>
      </c>
      <c r="G157" s="246"/>
      <c r="H157" s="250" t="s">
        <v>865</v>
      </c>
      <c r="I157" s="246">
        <v>100</v>
      </c>
    </row>
    <row r="158" spans="1:9" x14ac:dyDescent="0.2">
      <c r="A158" s="249">
        <v>146</v>
      </c>
      <c r="B158" s="157" t="s">
        <v>862</v>
      </c>
      <c r="C158" s="157" t="s">
        <v>1034</v>
      </c>
      <c r="D158" s="157" t="s">
        <v>1035</v>
      </c>
      <c r="E158" s="157" t="s">
        <v>32</v>
      </c>
      <c r="F158" s="246">
        <v>3026.65</v>
      </c>
      <c r="G158" s="246"/>
      <c r="H158" s="250" t="s">
        <v>865</v>
      </c>
      <c r="I158" s="246">
        <v>100</v>
      </c>
    </row>
    <row r="159" spans="1:9" x14ac:dyDescent="0.2">
      <c r="A159" s="249">
        <v>146</v>
      </c>
      <c r="B159" s="157" t="s">
        <v>862</v>
      </c>
      <c r="C159" s="157" t="s">
        <v>1034</v>
      </c>
      <c r="D159" s="157" t="s">
        <v>1036</v>
      </c>
      <c r="E159" s="157" t="s">
        <v>32</v>
      </c>
      <c r="F159" s="246">
        <v>4395.84</v>
      </c>
      <c r="G159" s="246"/>
      <c r="H159" s="250" t="s">
        <v>865</v>
      </c>
      <c r="I159" s="246">
        <v>100</v>
      </c>
    </row>
    <row r="160" spans="1:9" x14ac:dyDescent="0.2">
      <c r="A160" s="249">
        <v>146</v>
      </c>
      <c r="B160" s="157" t="s">
        <v>862</v>
      </c>
      <c r="C160" s="157" t="s">
        <v>1034</v>
      </c>
      <c r="D160" s="157" t="s">
        <v>1037</v>
      </c>
      <c r="E160" s="157" t="s">
        <v>32</v>
      </c>
      <c r="F160" s="246">
        <v>2522.21</v>
      </c>
      <c r="G160" s="246"/>
      <c r="H160" s="250" t="s">
        <v>865</v>
      </c>
      <c r="I160" s="246">
        <v>100</v>
      </c>
    </row>
    <row r="161" spans="1:9" x14ac:dyDescent="0.2">
      <c r="A161" s="249">
        <v>146</v>
      </c>
      <c r="B161" s="157" t="s">
        <v>862</v>
      </c>
      <c r="C161" s="157" t="s">
        <v>1034</v>
      </c>
      <c r="D161" s="157" t="s">
        <v>1038</v>
      </c>
      <c r="E161" s="157" t="s">
        <v>32</v>
      </c>
      <c r="F161" s="246">
        <v>3663.2</v>
      </c>
      <c r="G161" s="246"/>
      <c r="H161" s="250" t="s">
        <v>865</v>
      </c>
      <c r="I161" s="246">
        <v>100</v>
      </c>
    </row>
    <row r="162" spans="1:9" x14ac:dyDescent="0.2">
      <c r="A162" s="249">
        <v>201</v>
      </c>
      <c r="B162" s="157" t="s">
        <v>862</v>
      </c>
      <c r="C162" s="157" t="s">
        <v>1039</v>
      </c>
      <c r="D162" s="157" t="s">
        <v>1040</v>
      </c>
      <c r="E162" s="157" t="s">
        <v>32</v>
      </c>
      <c r="F162" s="246">
        <v>16630.28</v>
      </c>
      <c r="G162" s="246"/>
      <c r="H162" s="250" t="s">
        <v>865</v>
      </c>
      <c r="I162" s="246">
        <v>100</v>
      </c>
    </row>
    <row r="163" spans="1:9" x14ac:dyDescent="0.2">
      <c r="A163" s="249">
        <v>201</v>
      </c>
      <c r="B163" s="157" t="s">
        <v>862</v>
      </c>
      <c r="C163" s="157" t="s">
        <v>1039</v>
      </c>
      <c r="D163" s="157" t="s">
        <v>1041</v>
      </c>
      <c r="E163" s="157" t="s">
        <v>32</v>
      </c>
      <c r="F163" s="246">
        <v>24003.86</v>
      </c>
      <c r="G163" s="246"/>
      <c r="H163" s="250" t="s">
        <v>865</v>
      </c>
      <c r="I163" s="246">
        <v>100</v>
      </c>
    </row>
    <row r="164" spans="1:9" x14ac:dyDescent="0.2">
      <c r="A164" s="249">
        <v>201</v>
      </c>
      <c r="B164" s="157" t="s">
        <v>862</v>
      </c>
      <c r="C164" s="157" t="s">
        <v>1039</v>
      </c>
      <c r="D164" s="157" t="s">
        <v>1042</v>
      </c>
      <c r="E164" s="157" t="s">
        <v>32</v>
      </c>
      <c r="F164" s="246">
        <v>12692.63</v>
      </c>
      <c r="G164" s="246"/>
      <c r="H164" s="250" t="s">
        <v>865</v>
      </c>
      <c r="I164" s="246">
        <v>100</v>
      </c>
    </row>
    <row r="165" spans="1:9" x14ac:dyDescent="0.2">
      <c r="A165" s="249">
        <v>201</v>
      </c>
      <c r="B165" s="157" t="s">
        <v>862</v>
      </c>
      <c r="C165" s="157" t="s">
        <v>1039</v>
      </c>
      <c r="D165" s="157" t="s">
        <v>1043</v>
      </c>
      <c r="E165" s="157" t="s">
        <v>32</v>
      </c>
      <c r="F165" s="246">
        <v>13521.08</v>
      </c>
      <c r="G165" s="246"/>
      <c r="H165" s="250" t="s">
        <v>865</v>
      </c>
      <c r="I165" s="246">
        <v>100</v>
      </c>
    </row>
    <row r="166" spans="1:9" x14ac:dyDescent="0.2">
      <c r="A166" s="249">
        <v>201</v>
      </c>
      <c r="B166" s="157" t="s">
        <v>862</v>
      </c>
      <c r="C166" s="157" t="s">
        <v>1039</v>
      </c>
      <c r="D166" s="157" t="s">
        <v>1044</v>
      </c>
      <c r="E166" s="157" t="s">
        <v>32</v>
      </c>
      <c r="F166" s="246">
        <v>19340.060000000001</v>
      </c>
      <c r="G166" s="246"/>
      <c r="H166" s="250" t="s">
        <v>865</v>
      </c>
      <c r="I166" s="246">
        <v>100</v>
      </c>
    </row>
    <row r="167" spans="1:9" x14ac:dyDescent="0.2">
      <c r="A167" s="249">
        <v>201</v>
      </c>
      <c r="B167" s="157" t="s">
        <v>862</v>
      </c>
      <c r="C167" s="157" t="s">
        <v>1039</v>
      </c>
      <c r="D167" s="157" t="s">
        <v>1045</v>
      </c>
      <c r="E167" s="157" t="s">
        <v>32</v>
      </c>
      <c r="F167" s="246">
        <v>19428.560000000001</v>
      </c>
      <c r="G167" s="246"/>
      <c r="H167" s="250" t="s">
        <v>865</v>
      </c>
      <c r="I167" s="246">
        <v>100</v>
      </c>
    </row>
    <row r="168" spans="1:9" x14ac:dyDescent="0.2">
      <c r="A168" s="249">
        <v>201</v>
      </c>
      <c r="B168" s="157" t="s">
        <v>862</v>
      </c>
      <c r="C168" s="157" t="s">
        <v>1039</v>
      </c>
      <c r="D168" s="157" t="s">
        <v>1046</v>
      </c>
      <c r="E168" s="157" t="s">
        <v>32</v>
      </c>
      <c r="F168" s="246">
        <v>26646.68</v>
      </c>
      <c r="G168" s="246"/>
      <c r="H168" s="250" t="s">
        <v>865</v>
      </c>
      <c r="I168" s="246">
        <v>100</v>
      </c>
    </row>
    <row r="169" spans="1:9" x14ac:dyDescent="0.2">
      <c r="A169" s="249">
        <v>201</v>
      </c>
      <c r="B169" s="157" t="s">
        <v>862</v>
      </c>
      <c r="C169" s="157" t="s">
        <v>1039</v>
      </c>
      <c r="D169" s="157" t="s">
        <v>1047</v>
      </c>
      <c r="E169" s="157" t="s">
        <v>32</v>
      </c>
      <c r="F169" s="246">
        <v>34793.61</v>
      </c>
      <c r="G169" s="246"/>
      <c r="H169" s="250" t="s">
        <v>865</v>
      </c>
      <c r="I169" s="246">
        <v>100</v>
      </c>
    </row>
    <row r="170" spans="1:9" x14ac:dyDescent="0.2">
      <c r="A170" s="249">
        <v>201</v>
      </c>
      <c r="B170" s="157" t="s">
        <v>862</v>
      </c>
      <c r="C170" s="157" t="s">
        <v>1039</v>
      </c>
      <c r="D170" s="157" t="s">
        <v>1048</v>
      </c>
      <c r="E170" s="157" t="s">
        <v>32</v>
      </c>
      <c r="F170" s="246">
        <v>49679.6</v>
      </c>
      <c r="G170" s="246"/>
      <c r="H170" s="250" t="s">
        <v>865</v>
      </c>
      <c r="I170" s="246">
        <v>100</v>
      </c>
    </row>
    <row r="171" spans="1:9" x14ac:dyDescent="0.2">
      <c r="A171" s="249">
        <v>201</v>
      </c>
      <c r="B171" s="157" t="s">
        <v>862</v>
      </c>
      <c r="C171" s="157" t="s">
        <v>1039</v>
      </c>
      <c r="D171" s="157" t="s">
        <v>1049</v>
      </c>
      <c r="E171" s="157" t="s">
        <v>32</v>
      </c>
      <c r="F171" s="246">
        <v>31684.41</v>
      </c>
      <c r="G171" s="246"/>
      <c r="H171" s="250" t="s">
        <v>865</v>
      </c>
      <c r="I171" s="246">
        <v>100</v>
      </c>
    </row>
    <row r="172" spans="1:9" x14ac:dyDescent="0.2">
      <c r="A172" s="249">
        <v>201</v>
      </c>
      <c r="B172" s="157" t="s">
        <v>862</v>
      </c>
      <c r="C172" s="157" t="s">
        <v>1039</v>
      </c>
      <c r="D172" s="157" t="s">
        <v>1050</v>
      </c>
      <c r="E172" s="157" t="s">
        <v>32</v>
      </c>
      <c r="F172" s="246">
        <v>45015.8</v>
      </c>
      <c r="G172" s="246"/>
      <c r="H172" s="250" t="s">
        <v>865</v>
      </c>
      <c r="I172" s="246">
        <v>100</v>
      </c>
    </row>
    <row r="173" spans="1:9" x14ac:dyDescent="0.2">
      <c r="A173" s="249">
        <v>201</v>
      </c>
      <c r="B173" s="157" t="s">
        <v>862</v>
      </c>
      <c r="C173" s="157" t="s">
        <v>1039</v>
      </c>
      <c r="D173" s="157" t="s">
        <v>1051</v>
      </c>
      <c r="E173" s="157" t="s">
        <v>32</v>
      </c>
      <c r="F173" s="246">
        <v>37591.89</v>
      </c>
      <c r="G173" s="246"/>
      <c r="H173" s="250" t="s">
        <v>865</v>
      </c>
      <c r="I173" s="246">
        <v>100</v>
      </c>
    </row>
    <row r="174" spans="1:9" x14ac:dyDescent="0.2">
      <c r="A174" s="249">
        <v>201</v>
      </c>
      <c r="B174" s="157" t="s">
        <v>862</v>
      </c>
      <c r="C174" s="157" t="s">
        <v>1039</v>
      </c>
      <c r="D174" s="157" t="s">
        <v>1052</v>
      </c>
      <c r="E174" s="157" t="s">
        <v>32</v>
      </c>
      <c r="F174" s="246">
        <v>19956.330000000002</v>
      </c>
      <c r="G174" s="246"/>
      <c r="H174" s="250" t="s">
        <v>865</v>
      </c>
      <c r="I174" s="246">
        <v>100</v>
      </c>
    </row>
    <row r="175" spans="1:9" x14ac:dyDescent="0.2">
      <c r="A175" s="249">
        <v>201</v>
      </c>
      <c r="B175" s="157" t="s">
        <v>862</v>
      </c>
      <c r="C175" s="157" t="s">
        <v>1039</v>
      </c>
      <c r="D175" s="157" t="s">
        <v>1053</v>
      </c>
      <c r="E175" s="157" t="s">
        <v>32</v>
      </c>
      <c r="F175" s="246">
        <v>28804.63</v>
      </c>
      <c r="G175" s="246"/>
      <c r="H175" s="250" t="s">
        <v>865</v>
      </c>
      <c r="I175" s="246">
        <v>100</v>
      </c>
    </row>
    <row r="176" spans="1:9" x14ac:dyDescent="0.2">
      <c r="A176" s="249">
        <v>201</v>
      </c>
      <c r="B176" s="157" t="s">
        <v>862</v>
      </c>
      <c r="C176" s="157" t="s">
        <v>1039</v>
      </c>
      <c r="D176" s="157" t="s">
        <v>1054</v>
      </c>
      <c r="E176" s="157" t="s">
        <v>32</v>
      </c>
      <c r="F176" s="246">
        <v>15231.15</v>
      </c>
      <c r="G176" s="246"/>
      <c r="H176" s="250" t="s">
        <v>865</v>
      </c>
      <c r="I176" s="246">
        <v>100</v>
      </c>
    </row>
    <row r="177" spans="1:9" x14ac:dyDescent="0.2">
      <c r="A177" s="249">
        <v>201</v>
      </c>
      <c r="B177" s="157" t="s">
        <v>862</v>
      </c>
      <c r="C177" s="157" t="s">
        <v>1039</v>
      </c>
      <c r="D177" s="157" t="s">
        <v>1055</v>
      </c>
      <c r="E177" s="157" t="s">
        <v>32</v>
      </c>
      <c r="F177" s="246">
        <v>16225.29</v>
      </c>
      <c r="G177" s="246"/>
      <c r="H177" s="250" t="s">
        <v>865</v>
      </c>
      <c r="I177" s="246">
        <v>100</v>
      </c>
    </row>
    <row r="178" spans="1:9" x14ac:dyDescent="0.2">
      <c r="A178" s="249">
        <v>201</v>
      </c>
      <c r="B178" s="157" t="s">
        <v>862</v>
      </c>
      <c r="C178" s="157" t="s">
        <v>1039</v>
      </c>
      <c r="D178" s="157" t="s">
        <v>1056</v>
      </c>
      <c r="E178" s="157" t="s">
        <v>32</v>
      </c>
      <c r="F178" s="246">
        <v>23208.07</v>
      </c>
      <c r="G178" s="246"/>
      <c r="H178" s="250" t="s">
        <v>865</v>
      </c>
      <c r="I178" s="246">
        <v>100</v>
      </c>
    </row>
    <row r="179" spans="1:9" x14ac:dyDescent="0.2">
      <c r="A179" s="249">
        <v>201</v>
      </c>
      <c r="B179" s="157" t="s">
        <v>862</v>
      </c>
      <c r="C179" s="157" t="s">
        <v>1039</v>
      </c>
      <c r="D179" s="157" t="s">
        <v>1057</v>
      </c>
      <c r="E179" s="157" t="s">
        <v>32</v>
      </c>
      <c r="F179" s="246">
        <v>23314.27</v>
      </c>
      <c r="G179" s="246"/>
      <c r="H179" s="250" t="s">
        <v>865</v>
      </c>
      <c r="I179" s="246">
        <v>100</v>
      </c>
    </row>
    <row r="180" spans="1:9" x14ac:dyDescent="0.2">
      <c r="A180" s="249">
        <v>201</v>
      </c>
      <c r="B180" s="157" t="s">
        <v>862</v>
      </c>
      <c r="C180" s="157" t="s">
        <v>1039</v>
      </c>
      <c r="D180" s="157" t="s">
        <v>1058</v>
      </c>
      <c r="E180" s="157" t="s">
        <v>32</v>
      </c>
      <c r="F180" s="246">
        <v>31976.01</v>
      </c>
      <c r="G180" s="246"/>
      <c r="H180" s="250" t="s">
        <v>865</v>
      </c>
      <c r="I180" s="246">
        <v>100</v>
      </c>
    </row>
    <row r="181" spans="1:9" x14ac:dyDescent="0.2">
      <c r="A181" s="249">
        <v>201</v>
      </c>
      <c r="B181" s="157" t="s">
        <v>862</v>
      </c>
      <c r="C181" s="157" t="s">
        <v>1039</v>
      </c>
      <c r="D181" s="157" t="s">
        <v>1059</v>
      </c>
      <c r="E181" s="157" t="s">
        <v>32</v>
      </c>
      <c r="F181" s="246">
        <v>41752.33</v>
      </c>
      <c r="G181" s="246"/>
      <c r="H181" s="250" t="s">
        <v>865</v>
      </c>
      <c r="I181" s="246">
        <v>100</v>
      </c>
    </row>
    <row r="182" spans="1:9" x14ac:dyDescent="0.2">
      <c r="A182" s="249">
        <v>201</v>
      </c>
      <c r="B182" s="157" t="s">
        <v>862</v>
      </c>
      <c r="C182" s="157" t="s">
        <v>1039</v>
      </c>
      <c r="D182" s="157" t="s">
        <v>1060</v>
      </c>
      <c r="E182" s="157" t="s">
        <v>32</v>
      </c>
      <c r="F182" s="246">
        <v>59615.51</v>
      </c>
      <c r="G182" s="246"/>
      <c r="H182" s="250" t="s">
        <v>865</v>
      </c>
      <c r="I182" s="246">
        <v>100</v>
      </c>
    </row>
    <row r="183" spans="1:9" x14ac:dyDescent="0.2">
      <c r="A183" s="249">
        <v>201</v>
      </c>
      <c r="B183" s="157" t="s">
        <v>862</v>
      </c>
      <c r="C183" s="157" t="s">
        <v>1039</v>
      </c>
      <c r="D183" s="157" t="s">
        <v>1061</v>
      </c>
      <c r="E183" s="157" t="s">
        <v>32</v>
      </c>
      <c r="F183" s="246">
        <v>38021.29</v>
      </c>
      <c r="G183" s="246"/>
      <c r="H183" s="250" t="s">
        <v>865</v>
      </c>
      <c r="I183" s="246">
        <v>100</v>
      </c>
    </row>
    <row r="184" spans="1:9" x14ac:dyDescent="0.2">
      <c r="A184" s="249">
        <v>201</v>
      </c>
      <c r="B184" s="157" t="s">
        <v>862</v>
      </c>
      <c r="C184" s="157" t="s">
        <v>1039</v>
      </c>
      <c r="D184" s="157" t="s">
        <v>1062</v>
      </c>
      <c r="E184" s="157" t="s">
        <v>32</v>
      </c>
      <c r="F184" s="246">
        <v>54018.95</v>
      </c>
      <c r="G184" s="246"/>
      <c r="H184" s="250" t="s">
        <v>865</v>
      </c>
      <c r="I184" s="246">
        <v>100</v>
      </c>
    </row>
    <row r="185" spans="1:9" x14ac:dyDescent="0.2">
      <c r="A185" s="249">
        <v>201</v>
      </c>
      <c r="B185" s="157" t="s">
        <v>862</v>
      </c>
      <c r="C185" s="157" t="s">
        <v>1039</v>
      </c>
      <c r="D185" s="157" t="s">
        <v>1063</v>
      </c>
      <c r="E185" s="157" t="s">
        <v>32</v>
      </c>
      <c r="F185" s="246">
        <v>45110.27</v>
      </c>
      <c r="G185" s="246"/>
      <c r="H185" s="250" t="s">
        <v>865</v>
      </c>
      <c r="I185" s="246">
        <v>100</v>
      </c>
    </row>
    <row r="186" spans="1:9" x14ac:dyDescent="0.2">
      <c r="A186" s="249">
        <v>202</v>
      </c>
      <c r="B186" s="157" t="s">
        <v>862</v>
      </c>
      <c r="C186" s="157" t="s">
        <v>1064</v>
      </c>
      <c r="D186" s="157" t="s">
        <v>1065</v>
      </c>
      <c r="E186" s="157" t="s">
        <v>32</v>
      </c>
      <c r="F186" s="246">
        <v>26632.91</v>
      </c>
      <c r="G186" s="246"/>
      <c r="H186" s="250" t="s">
        <v>865</v>
      </c>
      <c r="I186" s="246">
        <v>100</v>
      </c>
    </row>
    <row r="187" spans="1:9" x14ac:dyDescent="0.2">
      <c r="A187" s="249">
        <v>202</v>
      </c>
      <c r="B187" s="157" t="s">
        <v>862</v>
      </c>
      <c r="C187" s="157" t="s">
        <v>1064</v>
      </c>
      <c r="D187" s="157" t="s">
        <v>1066</v>
      </c>
      <c r="E187" s="157" t="s">
        <v>32</v>
      </c>
      <c r="F187" s="246">
        <v>29479.09</v>
      </c>
      <c r="G187" s="246"/>
      <c r="H187" s="250" t="s">
        <v>865</v>
      </c>
      <c r="I187" s="246">
        <v>100</v>
      </c>
    </row>
    <row r="188" spans="1:9" x14ac:dyDescent="0.2">
      <c r="A188" s="249">
        <v>202</v>
      </c>
      <c r="B188" s="157" t="s">
        <v>862</v>
      </c>
      <c r="C188" s="157" t="s">
        <v>1064</v>
      </c>
      <c r="D188" s="157" t="s">
        <v>1067</v>
      </c>
      <c r="E188" s="157" t="s">
        <v>32</v>
      </c>
      <c r="F188" s="246">
        <v>2168.31</v>
      </c>
      <c r="G188" s="246"/>
      <c r="H188" s="250" t="s">
        <v>865</v>
      </c>
      <c r="I188" s="246">
        <v>100</v>
      </c>
    </row>
    <row r="189" spans="1:9" x14ac:dyDescent="0.2">
      <c r="A189" s="249">
        <v>202</v>
      </c>
      <c r="B189" s="157" t="s">
        <v>862</v>
      </c>
      <c r="C189" s="157" t="s">
        <v>1064</v>
      </c>
      <c r="D189" s="157" t="s">
        <v>1068</v>
      </c>
      <c r="E189" s="157" t="s">
        <v>32</v>
      </c>
      <c r="F189" s="246">
        <v>6745.5</v>
      </c>
      <c r="G189" s="246"/>
      <c r="H189" s="250" t="s">
        <v>865</v>
      </c>
      <c r="I189" s="246">
        <v>100</v>
      </c>
    </row>
    <row r="190" spans="1:9" x14ac:dyDescent="0.2">
      <c r="A190" s="249">
        <v>202</v>
      </c>
      <c r="B190" s="157" t="s">
        <v>862</v>
      </c>
      <c r="C190" s="157" t="s">
        <v>1064</v>
      </c>
      <c r="D190" s="157" t="s">
        <v>1069</v>
      </c>
      <c r="E190" s="157" t="s">
        <v>32</v>
      </c>
      <c r="F190" s="246">
        <v>8191.15</v>
      </c>
      <c r="G190" s="246"/>
      <c r="H190" s="250" t="s">
        <v>865</v>
      </c>
      <c r="I190" s="246">
        <v>100</v>
      </c>
    </row>
    <row r="191" spans="1:9" x14ac:dyDescent="0.2">
      <c r="A191" s="249">
        <v>202</v>
      </c>
      <c r="B191" s="157" t="s">
        <v>862</v>
      </c>
      <c r="C191" s="157" t="s">
        <v>1064</v>
      </c>
      <c r="D191" s="157" t="s">
        <v>1070</v>
      </c>
      <c r="E191" s="157" t="s">
        <v>32</v>
      </c>
      <c r="F191" s="246">
        <v>11910.12</v>
      </c>
      <c r="G191" s="246"/>
      <c r="H191" s="250" t="s">
        <v>865</v>
      </c>
      <c r="I191" s="246">
        <v>100</v>
      </c>
    </row>
    <row r="192" spans="1:9" x14ac:dyDescent="0.2">
      <c r="A192" s="249">
        <v>202</v>
      </c>
      <c r="B192" s="157" t="s">
        <v>862</v>
      </c>
      <c r="C192" s="157" t="s">
        <v>1064</v>
      </c>
      <c r="D192" s="157" t="s">
        <v>1071</v>
      </c>
      <c r="E192" s="157" t="s">
        <v>32</v>
      </c>
      <c r="F192" s="246">
        <v>14337.89</v>
      </c>
      <c r="G192" s="246"/>
      <c r="H192" s="250" t="s">
        <v>865</v>
      </c>
      <c r="I192" s="246">
        <v>100</v>
      </c>
    </row>
    <row r="193" spans="1:9" x14ac:dyDescent="0.2">
      <c r="A193" s="249">
        <v>202</v>
      </c>
      <c r="B193" s="157" t="s">
        <v>862</v>
      </c>
      <c r="C193" s="157" t="s">
        <v>1064</v>
      </c>
      <c r="D193" s="157" t="s">
        <v>1072</v>
      </c>
      <c r="E193" s="157" t="s">
        <v>32</v>
      </c>
      <c r="F193" s="246">
        <v>2894.25</v>
      </c>
      <c r="G193" s="246"/>
      <c r="H193" s="250" t="s">
        <v>865</v>
      </c>
      <c r="I193" s="246">
        <v>100</v>
      </c>
    </row>
    <row r="194" spans="1:9" x14ac:dyDescent="0.2">
      <c r="A194" s="249">
        <v>202</v>
      </c>
      <c r="B194" s="157" t="s">
        <v>862</v>
      </c>
      <c r="C194" s="157" t="s">
        <v>1064</v>
      </c>
      <c r="D194" s="157" t="s">
        <v>1073</v>
      </c>
      <c r="E194" s="157" t="s">
        <v>32</v>
      </c>
      <c r="F194" s="246">
        <v>20147.53</v>
      </c>
      <c r="G194" s="246"/>
      <c r="H194" s="250" t="s">
        <v>865</v>
      </c>
      <c r="I194" s="246">
        <v>100</v>
      </c>
    </row>
    <row r="195" spans="1:9" x14ac:dyDescent="0.2">
      <c r="A195" s="249">
        <v>202</v>
      </c>
      <c r="B195" s="157" t="s">
        <v>862</v>
      </c>
      <c r="C195" s="157" t="s">
        <v>1064</v>
      </c>
      <c r="D195" s="157" t="s">
        <v>1074</v>
      </c>
      <c r="E195" s="157" t="s">
        <v>32</v>
      </c>
      <c r="F195" s="246">
        <v>20557.669999999998</v>
      </c>
      <c r="G195" s="246"/>
      <c r="H195" s="250" t="s">
        <v>865</v>
      </c>
      <c r="I195" s="246">
        <v>100</v>
      </c>
    </row>
    <row r="196" spans="1:9" x14ac:dyDescent="0.2">
      <c r="A196" s="249">
        <v>202</v>
      </c>
      <c r="B196" s="157" t="s">
        <v>862</v>
      </c>
      <c r="C196" s="157" t="s">
        <v>1064</v>
      </c>
      <c r="D196" s="157" t="s">
        <v>1075</v>
      </c>
      <c r="E196" s="157" t="s">
        <v>32</v>
      </c>
      <c r="F196" s="246">
        <v>27783.11</v>
      </c>
      <c r="G196" s="246"/>
      <c r="H196" s="250" t="s">
        <v>865</v>
      </c>
      <c r="I196" s="246">
        <v>100</v>
      </c>
    </row>
    <row r="197" spans="1:9" x14ac:dyDescent="0.2">
      <c r="A197" s="249">
        <v>202</v>
      </c>
      <c r="B197" s="157" t="s">
        <v>862</v>
      </c>
      <c r="C197" s="157" t="s">
        <v>1064</v>
      </c>
      <c r="D197" s="157" t="s">
        <v>1076</v>
      </c>
      <c r="E197" s="157" t="s">
        <v>32</v>
      </c>
      <c r="F197" s="246">
        <v>27862.22</v>
      </c>
      <c r="G197" s="246"/>
      <c r="H197" s="250" t="s">
        <v>865</v>
      </c>
      <c r="I197" s="246">
        <v>100</v>
      </c>
    </row>
    <row r="198" spans="1:9" x14ac:dyDescent="0.2">
      <c r="A198" s="249">
        <v>202</v>
      </c>
      <c r="B198" s="157" t="s">
        <v>862</v>
      </c>
      <c r="C198" s="157" t="s">
        <v>1064</v>
      </c>
      <c r="D198" s="157" t="s">
        <v>1077</v>
      </c>
      <c r="E198" s="157" t="s">
        <v>32</v>
      </c>
      <c r="F198" s="246">
        <v>22194.09</v>
      </c>
      <c r="G198" s="246"/>
      <c r="H198" s="250" t="s">
        <v>865</v>
      </c>
      <c r="I198" s="246">
        <v>100</v>
      </c>
    </row>
    <row r="199" spans="1:9" x14ac:dyDescent="0.2">
      <c r="A199" s="249">
        <v>202</v>
      </c>
      <c r="B199" s="157" t="s">
        <v>862</v>
      </c>
      <c r="C199" s="157" t="s">
        <v>1064</v>
      </c>
      <c r="D199" s="157" t="s">
        <v>1078</v>
      </c>
      <c r="E199" s="157" t="s">
        <v>32</v>
      </c>
      <c r="F199" s="246">
        <v>24565.91</v>
      </c>
      <c r="G199" s="246"/>
      <c r="H199" s="250" t="s">
        <v>865</v>
      </c>
      <c r="I199" s="246">
        <v>100</v>
      </c>
    </row>
    <row r="200" spans="1:9" x14ac:dyDescent="0.2">
      <c r="A200" s="249">
        <v>202</v>
      </c>
      <c r="B200" s="157" t="s">
        <v>862</v>
      </c>
      <c r="C200" s="157" t="s">
        <v>1064</v>
      </c>
      <c r="D200" s="157" t="s">
        <v>1079</v>
      </c>
      <c r="E200" s="157" t="s">
        <v>32</v>
      </c>
      <c r="F200" s="246">
        <v>1806.93</v>
      </c>
      <c r="G200" s="246"/>
      <c r="H200" s="250" t="s">
        <v>865</v>
      </c>
      <c r="I200" s="246">
        <v>100</v>
      </c>
    </row>
    <row r="201" spans="1:9" x14ac:dyDescent="0.2">
      <c r="A201" s="249">
        <v>202</v>
      </c>
      <c r="B201" s="157" t="s">
        <v>862</v>
      </c>
      <c r="C201" s="157" t="s">
        <v>1064</v>
      </c>
      <c r="D201" s="157" t="s">
        <v>1080</v>
      </c>
      <c r="E201" s="157" t="s">
        <v>32</v>
      </c>
      <c r="F201" s="246">
        <v>5621.25</v>
      </c>
      <c r="G201" s="246"/>
      <c r="H201" s="250" t="s">
        <v>865</v>
      </c>
      <c r="I201" s="246">
        <v>100</v>
      </c>
    </row>
    <row r="202" spans="1:9" x14ac:dyDescent="0.2">
      <c r="A202" s="249">
        <v>202</v>
      </c>
      <c r="B202" s="157" t="s">
        <v>862</v>
      </c>
      <c r="C202" s="157" t="s">
        <v>1064</v>
      </c>
      <c r="D202" s="157" t="s">
        <v>1081</v>
      </c>
      <c r="E202" s="157" t="s">
        <v>32</v>
      </c>
      <c r="F202" s="246">
        <v>6825.96</v>
      </c>
      <c r="G202" s="246"/>
      <c r="H202" s="250" t="s">
        <v>865</v>
      </c>
      <c r="I202" s="246">
        <v>100</v>
      </c>
    </row>
    <row r="203" spans="1:9" x14ac:dyDescent="0.2">
      <c r="A203" s="249">
        <v>202</v>
      </c>
      <c r="B203" s="157" t="s">
        <v>862</v>
      </c>
      <c r="C203" s="157" t="s">
        <v>1064</v>
      </c>
      <c r="D203" s="157" t="s">
        <v>1082</v>
      </c>
      <c r="E203" s="157" t="s">
        <v>32</v>
      </c>
      <c r="F203" s="246">
        <v>9925.1</v>
      </c>
      <c r="G203" s="246"/>
      <c r="H203" s="250" t="s">
        <v>865</v>
      </c>
      <c r="I203" s="246">
        <v>100</v>
      </c>
    </row>
    <row r="204" spans="1:9" x14ac:dyDescent="0.2">
      <c r="A204" s="249">
        <v>202</v>
      </c>
      <c r="B204" s="157" t="s">
        <v>862</v>
      </c>
      <c r="C204" s="157" t="s">
        <v>1064</v>
      </c>
      <c r="D204" s="157" t="s">
        <v>1083</v>
      </c>
      <c r="E204" s="157" t="s">
        <v>32</v>
      </c>
      <c r="F204" s="246">
        <v>11948.24</v>
      </c>
      <c r="G204" s="246"/>
      <c r="H204" s="250" t="s">
        <v>865</v>
      </c>
      <c r="I204" s="246">
        <v>100</v>
      </c>
    </row>
    <row r="205" spans="1:9" x14ac:dyDescent="0.2">
      <c r="A205" s="249">
        <v>202</v>
      </c>
      <c r="B205" s="157" t="s">
        <v>862</v>
      </c>
      <c r="C205" s="157" t="s">
        <v>1064</v>
      </c>
      <c r="D205" s="157" t="s">
        <v>1084</v>
      </c>
      <c r="E205" s="157" t="s">
        <v>32</v>
      </c>
      <c r="F205" s="246">
        <v>2411.87</v>
      </c>
      <c r="G205" s="246"/>
      <c r="H205" s="250" t="s">
        <v>865</v>
      </c>
      <c r="I205" s="246">
        <v>100</v>
      </c>
    </row>
    <row r="206" spans="1:9" x14ac:dyDescent="0.2">
      <c r="A206" s="249">
        <v>202</v>
      </c>
      <c r="B206" s="157" t="s">
        <v>862</v>
      </c>
      <c r="C206" s="157" t="s">
        <v>1064</v>
      </c>
      <c r="D206" s="157" t="s">
        <v>1085</v>
      </c>
      <c r="E206" s="157" t="s">
        <v>32</v>
      </c>
      <c r="F206" s="246">
        <v>16789.61</v>
      </c>
      <c r="G206" s="246"/>
      <c r="H206" s="250" t="s">
        <v>865</v>
      </c>
      <c r="I206" s="246">
        <v>100</v>
      </c>
    </row>
    <row r="207" spans="1:9" x14ac:dyDescent="0.2">
      <c r="A207" s="249">
        <v>202</v>
      </c>
      <c r="B207" s="157" t="s">
        <v>862</v>
      </c>
      <c r="C207" s="157" t="s">
        <v>1064</v>
      </c>
      <c r="D207" s="157" t="s">
        <v>1086</v>
      </c>
      <c r="E207" s="157" t="s">
        <v>32</v>
      </c>
      <c r="F207" s="246">
        <v>17131.39</v>
      </c>
      <c r="G207" s="246"/>
      <c r="H207" s="250" t="s">
        <v>865</v>
      </c>
      <c r="I207" s="246">
        <v>100</v>
      </c>
    </row>
    <row r="208" spans="1:9" x14ac:dyDescent="0.2">
      <c r="A208" s="249">
        <v>202</v>
      </c>
      <c r="B208" s="157" t="s">
        <v>862</v>
      </c>
      <c r="C208" s="157" t="s">
        <v>1064</v>
      </c>
      <c r="D208" s="157" t="s">
        <v>1087</v>
      </c>
      <c r="E208" s="157" t="s">
        <v>32</v>
      </c>
      <c r="F208" s="246">
        <v>23152.59</v>
      </c>
      <c r="G208" s="246"/>
      <c r="H208" s="250" t="s">
        <v>865</v>
      </c>
      <c r="I208" s="246">
        <v>100</v>
      </c>
    </row>
    <row r="209" spans="1:9" x14ac:dyDescent="0.2">
      <c r="A209" s="249">
        <v>202</v>
      </c>
      <c r="B209" s="157" t="s">
        <v>862</v>
      </c>
      <c r="C209" s="157" t="s">
        <v>1064</v>
      </c>
      <c r="D209" s="157" t="s">
        <v>1088</v>
      </c>
      <c r="E209" s="157" t="s">
        <v>32</v>
      </c>
      <c r="F209" s="246">
        <v>23218.52</v>
      </c>
      <c r="G209" s="246"/>
      <c r="H209" s="250" t="s">
        <v>865</v>
      </c>
      <c r="I209" s="246">
        <v>100</v>
      </c>
    </row>
    <row r="210" spans="1:9" x14ac:dyDescent="0.2">
      <c r="A210" s="249">
        <v>216</v>
      </c>
      <c r="B210" s="157" t="s">
        <v>862</v>
      </c>
      <c r="C210" s="157" t="s">
        <v>1089</v>
      </c>
      <c r="D210" s="157" t="s">
        <v>1090</v>
      </c>
      <c r="E210" s="157" t="s">
        <v>32</v>
      </c>
      <c r="F210" s="246">
        <v>124.49</v>
      </c>
      <c r="G210" s="246"/>
      <c r="H210" s="250" t="s">
        <v>865</v>
      </c>
      <c r="I210" s="246">
        <v>100</v>
      </c>
    </row>
    <row r="211" spans="1:9" x14ac:dyDescent="0.2">
      <c r="A211" s="249">
        <v>216</v>
      </c>
      <c r="B211" s="157" t="s">
        <v>862</v>
      </c>
      <c r="C211" s="157" t="s">
        <v>1089</v>
      </c>
      <c r="D211" s="157" t="s">
        <v>1091</v>
      </c>
      <c r="E211" s="157" t="s">
        <v>32</v>
      </c>
      <c r="F211" s="246">
        <v>245.39</v>
      </c>
      <c r="G211" s="246"/>
      <c r="H211" s="250" t="s">
        <v>865</v>
      </c>
      <c r="I211" s="246">
        <v>100</v>
      </c>
    </row>
    <row r="212" spans="1:9" x14ac:dyDescent="0.2">
      <c r="A212" s="249">
        <v>216</v>
      </c>
      <c r="B212" s="157" t="s">
        <v>862</v>
      </c>
      <c r="C212" s="157" t="s">
        <v>1089</v>
      </c>
      <c r="D212" s="157" t="s">
        <v>1092</v>
      </c>
      <c r="E212" s="157" t="s">
        <v>32</v>
      </c>
      <c r="F212" s="246">
        <v>152.11000000000001</v>
      </c>
      <c r="G212" s="246"/>
      <c r="H212" s="250" t="s">
        <v>865</v>
      </c>
      <c r="I212" s="246">
        <v>100</v>
      </c>
    </row>
    <row r="213" spans="1:9" x14ac:dyDescent="0.2">
      <c r="A213" s="249">
        <v>216</v>
      </c>
      <c r="B213" s="157" t="s">
        <v>862</v>
      </c>
      <c r="C213" s="157" t="s">
        <v>1089</v>
      </c>
      <c r="D213" s="157" t="s">
        <v>1093</v>
      </c>
      <c r="E213" s="157" t="s">
        <v>32</v>
      </c>
      <c r="F213" s="246">
        <v>86.93</v>
      </c>
      <c r="G213" s="246"/>
      <c r="H213" s="250" t="s">
        <v>865</v>
      </c>
      <c r="I213" s="246">
        <v>100</v>
      </c>
    </row>
    <row r="214" spans="1:9" x14ac:dyDescent="0.2">
      <c r="A214" s="249">
        <v>216</v>
      </c>
      <c r="B214" s="157" t="s">
        <v>862</v>
      </c>
      <c r="C214" s="157" t="s">
        <v>1089</v>
      </c>
      <c r="D214" s="157" t="s">
        <v>1094</v>
      </c>
      <c r="E214" s="157" t="s">
        <v>32</v>
      </c>
      <c r="F214" s="246">
        <v>176.73</v>
      </c>
      <c r="G214" s="246"/>
      <c r="H214" s="250" t="s">
        <v>865</v>
      </c>
      <c r="I214" s="246">
        <v>100</v>
      </c>
    </row>
    <row r="215" spans="1:9" x14ac:dyDescent="0.2">
      <c r="A215" s="249">
        <v>216</v>
      </c>
      <c r="B215" s="157" t="s">
        <v>862</v>
      </c>
      <c r="C215" s="157" t="s">
        <v>1089</v>
      </c>
      <c r="D215" s="157" t="s">
        <v>1095</v>
      </c>
      <c r="E215" s="157" t="s">
        <v>32</v>
      </c>
      <c r="F215" s="246">
        <v>114.55</v>
      </c>
      <c r="G215" s="246"/>
      <c r="H215" s="250" t="s">
        <v>865</v>
      </c>
      <c r="I215" s="246">
        <v>100</v>
      </c>
    </row>
    <row r="216" spans="1:9" x14ac:dyDescent="0.2">
      <c r="A216" s="249">
        <v>216</v>
      </c>
      <c r="B216" s="157" t="s">
        <v>862</v>
      </c>
      <c r="C216" s="157" t="s">
        <v>1089</v>
      </c>
      <c r="D216" s="157" t="s">
        <v>1096</v>
      </c>
      <c r="E216" s="157" t="s">
        <v>32</v>
      </c>
      <c r="F216" s="246">
        <v>149.38999999999999</v>
      </c>
      <c r="G216" s="246"/>
      <c r="H216" s="250" t="s">
        <v>865</v>
      </c>
      <c r="I216" s="246">
        <v>100</v>
      </c>
    </row>
    <row r="217" spans="1:9" x14ac:dyDescent="0.2">
      <c r="A217" s="249">
        <v>216</v>
      </c>
      <c r="B217" s="157" t="s">
        <v>862</v>
      </c>
      <c r="C217" s="157" t="s">
        <v>1089</v>
      </c>
      <c r="D217" s="157" t="s">
        <v>1097</v>
      </c>
      <c r="E217" s="157" t="s">
        <v>32</v>
      </c>
      <c r="F217" s="246">
        <v>294.45999999999998</v>
      </c>
      <c r="G217" s="246"/>
      <c r="H217" s="250" t="s">
        <v>865</v>
      </c>
      <c r="I217" s="246">
        <v>100</v>
      </c>
    </row>
    <row r="218" spans="1:9" x14ac:dyDescent="0.2">
      <c r="A218" s="249">
        <v>216</v>
      </c>
      <c r="B218" s="157" t="s">
        <v>862</v>
      </c>
      <c r="C218" s="157" t="s">
        <v>1089</v>
      </c>
      <c r="D218" s="157" t="s">
        <v>1098</v>
      </c>
      <c r="E218" s="157" t="s">
        <v>32</v>
      </c>
      <c r="F218" s="246">
        <v>182.53</v>
      </c>
      <c r="G218" s="246"/>
      <c r="H218" s="250" t="s">
        <v>865</v>
      </c>
      <c r="I218" s="246">
        <v>100</v>
      </c>
    </row>
    <row r="219" spans="1:9" x14ac:dyDescent="0.2">
      <c r="A219" s="249">
        <v>216</v>
      </c>
      <c r="B219" s="157" t="s">
        <v>862</v>
      </c>
      <c r="C219" s="157" t="s">
        <v>1089</v>
      </c>
      <c r="D219" s="157" t="s">
        <v>1099</v>
      </c>
      <c r="E219" s="157" t="s">
        <v>32</v>
      </c>
      <c r="F219" s="246">
        <v>104.32</v>
      </c>
      <c r="G219" s="246"/>
      <c r="H219" s="250" t="s">
        <v>865</v>
      </c>
      <c r="I219" s="246">
        <v>100</v>
      </c>
    </row>
    <row r="220" spans="1:9" x14ac:dyDescent="0.2">
      <c r="A220" s="249">
        <v>216</v>
      </c>
      <c r="B220" s="157" t="s">
        <v>862</v>
      </c>
      <c r="C220" s="157" t="s">
        <v>1089</v>
      </c>
      <c r="D220" s="157" t="s">
        <v>1100</v>
      </c>
      <c r="E220" s="157" t="s">
        <v>32</v>
      </c>
      <c r="F220" s="246">
        <v>212.08</v>
      </c>
      <c r="G220" s="246"/>
      <c r="H220" s="250" t="s">
        <v>865</v>
      </c>
      <c r="I220" s="246">
        <v>100</v>
      </c>
    </row>
    <row r="221" spans="1:9" x14ac:dyDescent="0.2">
      <c r="A221" s="249">
        <v>216</v>
      </c>
      <c r="B221" s="157" t="s">
        <v>862</v>
      </c>
      <c r="C221" s="157" t="s">
        <v>1089</v>
      </c>
      <c r="D221" s="157" t="s">
        <v>1101</v>
      </c>
      <c r="E221" s="157" t="s">
        <v>32</v>
      </c>
      <c r="F221" s="246">
        <v>137.46</v>
      </c>
      <c r="G221" s="246"/>
      <c r="H221" s="250" t="s">
        <v>865</v>
      </c>
      <c r="I221" s="246">
        <v>100</v>
      </c>
    </row>
    <row r="222" spans="1:9" x14ac:dyDescent="0.2">
      <c r="A222" s="249">
        <v>216</v>
      </c>
      <c r="B222" s="157" t="s">
        <v>862</v>
      </c>
      <c r="C222" s="157" t="s">
        <v>1089</v>
      </c>
      <c r="D222" s="157" t="s">
        <v>1102</v>
      </c>
      <c r="E222" s="157" t="s">
        <v>32</v>
      </c>
      <c r="F222" s="246">
        <v>20.86</v>
      </c>
      <c r="G222" s="246"/>
      <c r="H222" s="250" t="s">
        <v>865</v>
      </c>
      <c r="I222" s="246">
        <v>100</v>
      </c>
    </row>
    <row r="223" spans="1:9" x14ac:dyDescent="0.2">
      <c r="A223" s="249">
        <v>216</v>
      </c>
      <c r="B223" s="157" t="s">
        <v>862</v>
      </c>
      <c r="C223" s="157" t="s">
        <v>1089</v>
      </c>
      <c r="D223" s="157" t="s">
        <v>1103</v>
      </c>
      <c r="E223" s="157" t="s">
        <v>32</v>
      </c>
      <c r="F223" s="246">
        <v>72.66</v>
      </c>
      <c r="G223" s="246"/>
      <c r="H223" s="250" t="s">
        <v>865</v>
      </c>
      <c r="I223" s="246">
        <v>100</v>
      </c>
    </row>
    <row r="224" spans="1:9" x14ac:dyDescent="0.2">
      <c r="A224" s="249">
        <v>216</v>
      </c>
      <c r="B224" s="157" t="s">
        <v>862</v>
      </c>
      <c r="C224" s="157" t="s">
        <v>1089</v>
      </c>
      <c r="D224" s="157" t="s">
        <v>1104</v>
      </c>
      <c r="E224" s="157" t="s">
        <v>32</v>
      </c>
      <c r="F224" s="246">
        <v>44.68</v>
      </c>
      <c r="G224" s="246"/>
      <c r="H224" s="250" t="s">
        <v>865</v>
      </c>
      <c r="I224" s="246">
        <v>100</v>
      </c>
    </row>
    <row r="225" spans="1:9" x14ac:dyDescent="0.2">
      <c r="A225" s="249">
        <v>216</v>
      </c>
      <c r="B225" s="157" t="s">
        <v>862</v>
      </c>
      <c r="C225" s="157" t="s">
        <v>1089</v>
      </c>
      <c r="D225" s="157" t="s">
        <v>1105</v>
      </c>
      <c r="E225" s="157" t="s">
        <v>32</v>
      </c>
      <c r="F225" s="246">
        <v>149.38999999999999</v>
      </c>
      <c r="G225" s="246"/>
      <c r="H225" s="250" t="s">
        <v>865</v>
      </c>
      <c r="I225" s="246">
        <v>100</v>
      </c>
    </row>
    <row r="226" spans="1:9" x14ac:dyDescent="0.2">
      <c r="A226" s="249">
        <v>216</v>
      </c>
      <c r="B226" s="157" t="s">
        <v>862</v>
      </c>
      <c r="C226" s="157" t="s">
        <v>1089</v>
      </c>
      <c r="D226" s="157" t="s">
        <v>1106</v>
      </c>
      <c r="E226" s="157" t="s">
        <v>32</v>
      </c>
      <c r="F226" s="246">
        <v>294.45999999999998</v>
      </c>
      <c r="G226" s="246"/>
      <c r="H226" s="250" t="s">
        <v>865</v>
      </c>
      <c r="I226" s="246">
        <v>100</v>
      </c>
    </row>
    <row r="227" spans="1:9" x14ac:dyDescent="0.2">
      <c r="A227" s="249">
        <v>216</v>
      </c>
      <c r="B227" s="157" t="s">
        <v>862</v>
      </c>
      <c r="C227" s="157" t="s">
        <v>1089</v>
      </c>
      <c r="D227" s="157" t="s">
        <v>1107</v>
      </c>
      <c r="E227" s="157" t="s">
        <v>32</v>
      </c>
      <c r="F227" s="246">
        <v>182.53</v>
      </c>
      <c r="G227" s="246"/>
      <c r="H227" s="250" t="s">
        <v>865</v>
      </c>
      <c r="I227" s="246">
        <v>100</v>
      </c>
    </row>
    <row r="228" spans="1:9" x14ac:dyDescent="0.2">
      <c r="A228" s="249">
        <v>216</v>
      </c>
      <c r="B228" s="157" t="s">
        <v>862</v>
      </c>
      <c r="C228" s="157" t="s">
        <v>1089</v>
      </c>
      <c r="D228" s="157" t="s">
        <v>1108</v>
      </c>
      <c r="E228" s="157" t="s">
        <v>32</v>
      </c>
      <c r="F228" s="246">
        <v>104.32</v>
      </c>
      <c r="G228" s="246"/>
      <c r="H228" s="250" t="s">
        <v>865</v>
      </c>
      <c r="I228" s="246">
        <v>100</v>
      </c>
    </row>
    <row r="229" spans="1:9" x14ac:dyDescent="0.2">
      <c r="A229" s="249">
        <v>216</v>
      </c>
      <c r="B229" s="157" t="s">
        <v>862</v>
      </c>
      <c r="C229" s="157" t="s">
        <v>1089</v>
      </c>
      <c r="D229" s="157" t="s">
        <v>1109</v>
      </c>
      <c r="E229" s="157" t="s">
        <v>32</v>
      </c>
      <c r="F229" s="246">
        <v>212.08</v>
      </c>
      <c r="G229" s="246"/>
      <c r="H229" s="250" t="s">
        <v>865</v>
      </c>
      <c r="I229" s="246">
        <v>100</v>
      </c>
    </row>
    <row r="230" spans="1:9" x14ac:dyDescent="0.2">
      <c r="A230" s="249">
        <v>216</v>
      </c>
      <c r="B230" s="157" t="s">
        <v>862</v>
      </c>
      <c r="C230" s="157" t="s">
        <v>1089</v>
      </c>
      <c r="D230" s="157" t="s">
        <v>1110</v>
      </c>
      <c r="E230" s="157" t="s">
        <v>32</v>
      </c>
      <c r="F230" s="246">
        <v>137.46</v>
      </c>
      <c r="G230" s="246"/>
      <c r="H230" s="250" t="s">
        <v>865</v>
      </c>
      <c r="I230" s="246">
        <v>100</v>
      </c>
    </row>
    <row r="231" spans="1:9" x14ac:dyDescent="0.2">
      <c r="A231" s="249">
        <v>216</v>
      </c>
      <c r="B231" s="157" t="s">
        <v>862</v>
      </c>
      <c r="C231" s="157" t="s">
        <v>1089</v>
      </c>
      <c r="D231" s="157" t="s">
        <v>1111</v>
      </c>
      <c r="E231" s="157" t="s">
        <v>32</v>
      </c>
      <c r="F231" s="246">
        <v>20.86</v>
      </c>
      <c r="G231" s="246"/>
      <c r="H231" s="250" t="s">
        <v>865</v>
      </c>
      <c r="I231" s="246">
        <v>100</v>
      </c>
    </row>
    <row r="232" spans="1:9" x14ac:dyDescent="0.2">
      <c r="A232" s="249">
        <v>216</v>
      </c>
      <c r="B232" s="157" t="s">
        <v>862</v>
      </c>
      <c r="C232" s="157" t="s">
        <v>1089</v>
      </c>
      <c r="D232" s="157" t="s">
        <v>1112</v>
      </c>
      <c r="E232" s="157" t="s">
        <v>32</v>
      </c>
      <c r="F232" s="246">
        <v>72.66</v>
      </c>
      <c r="G232" s="246"/>
      <c r="H232" s="250" t="s">
        <v>865</v>
      </c>
      <c r="I232" s="246">
        <v>100</v>
      </c>
    </row>
    <row r="233" spans="1:9" x14ac:dyDescent="0.2">
      <c r="A233" s="249">
        <v>216</v>
      </c>
      <c r="B233" s="157" t="s">
        <v>862</v>
      </c>
      <c r="C233" s="157" t="s">
        <v>1089</v>
      </c>
      <c r="D233" s="157" t="s">
        <v>1113</v>
      </c>
      <c r="E233" s="157" t="s">
        <v>32</v>
      </c>
      <c r="F233" s="246">
        <v>44.68</v>
      </c>
      <c r="G233" s="246"/>
      <c r="H233" s="250" t="s">
        <v>865</v>
      </c>
      <c r="I233" s="246">
        <v>100</v>
      </c>
    </row>
    <row r="234" spans="1:9" x14ac:dyDescent="0.2">
      <c r="A234" s="249">
        <v>216</v>
      </c>
      <c r="B234" s="157" t="s">
        <v>862</v>
      </c>
      <c r="C234" s="157" t="s">
        <v>1089</v>
      </c>
      <c r="D234" s="157" t="s">
        <v>1114</v>
      </c>
      <c r="E234" s="157" t="s">
        <v>32</v>
      </c>
      <c r="F234" s="246">
        <v>17.39</v>
      </c>
      <c r="G234" s="246"/>
      <c r="H234" s="250" t="s">
        <v>865</v>
      </c>
      <c r="I234" s="246">
        <v>100</v>
      </c>
    </row>
    <row r="235" spans="1:9" x14ac:dyDescent="0.2">
      <c r="A235" s="249">
        <v>216</v>
      </c>
      <c r="B235" s="157" t="s">
        <v>862</v>
      </c>
      <c r="C235" s="157" t="s">
        <v>1089</v>
      </c>
      <c r="D235" s="157" t="s">
        <v>1115</v>
      </c>
      <c r="E235" s="157" t="s">
        <v>32</v>
      </c>
      <c r="F235" s="246">
        <v>60.55</v>
      </c>
      <c r="G235" s="246"/>
      <c r="H235" s="250" t="s">
        <v>865</v>
      </c>
      <c r="I235" s="246">
        <v>100</v>
      </c>
    </row>
    <row r="236" spans="1:9" x14ac:dyDescent="0.2">
      <c r="A236" s="249">
        <v>216</v>
      </c>
      <c r="B236" s="157" t="s">
        <v>862</v>
      </c>
      <c r="C236" s="157" t="s">
        <v>1089</v>
      </c>
      <c r="D236" s="157" t="s">
        <v>1116</v>
      </c>
      <c r="E236" s="157" t="s">
        <v>32</v>
      </c>
      <c r="F236" s="246">
        <v>37.229999999999997</v>
      </c>
      <c r="G236" s="246"/>
      <c r="H236" s="250" t="s">
        <v>865</v>
      </c>
      <c r="I236" s="246">
        <v>100</v>
      </c>
    </row>
    <row r="237" spans="1:9" x14ac:dyDescent="0.2">
      <c r="A237" s="249">
        <v>309</v>
      </c>
      <c r="B237" s="157" t="s">
        <v>862</v>
      </c>
      <c r="C237" s="157" t="s">
        <v>558</v>
      </c>
      <c r="D237" s="157" t="s">
        <v>1117</v>
      </c>
      <c r="E237" s="157" t="s">
        <v>1118</v>
      </c>
      <c r="F237" s="246">
        <v>10.8</v>
      </c>
      <c r="G237" s="246"/>
      <c r="H237" s="250" t="s">
        <v>865</v>
      </c>
      <c r="I237" s="246">
        <v>100</v>
      </c>
    </row>
    <row r="238" spans="1:9" x14ac:dyDescent="0.2">
      <c r="A238" s="249">
        <v>309</v>
      </c>
      <c r="B238" s="157" t="s">
        <v>862</v>
      </c>
      <c r="C238" s="157" t="s">
        <v>558</v>
      </c>
      <c r="D238" s="157" t="s">
        <v>1119</v>
      </c>
      <c r="E238" s="157" t="s">
        <v>1118</v>
      </c>
      <c r="F238" s="246">
        <v>12.96</v>
      </c>
      <c r="G238" s="246"/>
      <c r="H238" s="250" t="s">
        <v>865</v>
      </c>
      <c r="I238" s="246">
        <v>100</v>
      </c>
    </row>
    <row r="239" spans="1:9" x14ac:dyDescent="0.2">
      <c r="A239" s="249">
        <v>309</v>
      </c>
      <c r="B239" s="157" t="s">
        <v>862</v>
      </c>
      <c r="C239" s="157" t="s">
        <v>558</v>
      </c>
      <c r="D239" s="157" t="s">
        <v>1120</v>
      </c>
      <c r="E239" s="157" t="s">
        <v>1118</v>
      </c>
      <c r="F239" s="246">
        <v>12.96</v>
      </c>
      <c r="G239" s="246"/>
      <c r="H239" s="250" t="s">
        <v>865</v>
      </c>
      <c r="I239" s="246">
        <v>100</v>
      </c>
    </row>
    <row r="240" spans="1:9" x14ac:dyDescent="0.2">
      <c r="A240" s="249">
        <v>313</v>
      </c>
      <c r="B240" s="157" t="s">
        <v>862</v>
      </c>
      <c r="C240" s="157" t="s">
        <v>253</v>
      </c>
      <c r="D240" s="157" t="s">
        <v>1121</v>
      </c>
      <c r="E240" s="157" t="s">
        <v>1122</v>
      </c>
      <c r="F240" s="246">
        <v>1.94</v>
      </c>
      <c r="G240" s="246"/>
      <c r="H240" s="250" t="s">
        <v>865</v>
      </c>
      <c r="I240" s="246">
        <v>100</v>
      </c>
    </row>
    <row r="241" spans="1:9" x14ac:dyDescent="0.2">
      <c r="A241" s="249">
        <v>313</v>
      </c>
      <c r="B241" s="157" t="s">
        <v>862</v>
      </c>
      <c r="C241" s="157" t="s">
        <v>253</v>
      </c>
      <c r="D241" s="157" t="s">
        <v>1123</v>
      </c>
      <c r="E241" s="157" t="s">
        <v>1122</v>
      </c>
      <c r="F241" s="246">
        <v>2.5299999999999998</v>
      </c>
      <c r="G241" s="246"/>
      <c r="H241" s="250" t="s">
        <v>865</v>
      </c>
      <c r="I241" s="246">
        <v>100</v>
      </c>
    </row>
    <row r="242" spans="1:9" x14ac:dyDescent="0.2">
      <c r="A242" s="249">
        <v>313</v>
      </c>
      <c r="B242" s="157" t="s">
        <v>862</v>
      </c>
      <c r="C242" s="157" t="s">
        <v>253</v>
      </c>
      <c r="D242" s="157" t="s">
        <v>1124</v>
      </c>
      <c r="E242" s="157" t="s">
        <v>1122</v>
      </c>
      <c r="F242" s="246">
        <v>1.89</v>
      </c>
      <c r="G242" s="246"/>
      <c r="H242" s="250" t="s">
        <v>865</v>
      </c>
      <c r="I242" s="246">
        <v>100</v>
      </c>
    </row>
    <row r="243" spans="1:9" x14ac:dyDescent="0.2">
      <c r="A243" s="249">
        <v>313</v>
      </c>
      <c r="B243" s="157" t="s">
        <v>862</v>
      </c>
      <c r="C243" s="157" t="s">
        <v>253</v>
      </c>
      <c r="D243" s="157" t="s">
        <v>1125</v>
      </c>
      <c r="E243" s="157" t="s">
        <v>1122</v>
      </c>
      <c r="F243" s="246">
        <v>5.99</v>
      </c>
      <c r="G243" s="246"/>
      <c r="H243" s="250" t="s">
        <v>865</v>
      </c>
      <c r="I243" s="246">
        <v>100</v>
      </c>
    </row>
    <row r="244" spans="1:9" x14ac:dyDescent="0.2">
      <c r="A244" s="249">
        <v>313</v>
      </c>
      <c r="B244" s="157" t="s">
        <v>862</v>
      </c>
      <c r="C244" s="157" t="s">
        <v>253</v>
      </c>
      <c r="D244" s="157" t="s">
        <v>1126</v>
      </c>
      <c r="E244" s="157" t="s">
        <v>1118</v>
      </c>
      <c r="F244" s="246">
        <v>22.36</v>
      </c>
      <c r="G244" s="246"/>
      <c r="H244" s="250" t="s">
        <v>865</v>
      </c>
      <c r="I244" s="246">
        <v>100</v>
      </c>
    </row>
    <row r="245" spans="1:9" x14ac:dyDescent="0.2">
      <c r="A245" s="249">
        <v>313</v>
      </c>
      <c r="B245" s="157" t="s">
        <v>862</v>
      </c>
      <c r="C245" s="157" t="s">
        <v>253</v>
      </c>
      <c r="D245" s="157" t="s">
        <v>1127</v>
      </c>
      <c r="E245" s="157" t="s">
        <v>1118</v>
      </c>
      <c r="F245" s="246">
        <v>19.18</v>
      </c>
      <c r="G245" s="246"/>
      <c r="H245" s="250" t="s">
        <v>865</v>
      </c>
      <c r="I245" s="246">
        <v>100</v>
      </c>
    </row>
    <row r="246" spans="1:9" x14ac:dyDescent="0.2">
      <c r="A246" s="249">
        <v>313</v>
      </c>
      <c r="B246" s="157" t="s">
        <v>862</v>
      </c>
      <c r="C246" s="157" t="s">
        <v>253</v>
      </c>
      <c r="D246" s="157" t="s">
        <v>1128</v>
      </c>
      <c r="E246" s="157" t="s">
        <v>1118</v>
      </c>
      <c r="F246" s="246">
        <v>10.61</v>
      </c>
      <c r="G246" s="246"/>
      <c r="H246" s="250" t="s">
        <v>865</v>
      </c>
      <c r="I246" s="246">
        <v>100</v>
      </c>
    </row>
    <row r="247" spans="1:9" x14ac:dyDescent="0.2">
      <c r="A247" s="249">
        <v>313</v>
      </c>
      <c r="B247" s="157" t="s">
        <v>862</v>
      </c>
      <c r="C247" s="157" t="s">
        <v>253</v>
      </c>
      <c r="D247" s="157" t="s">
        <v>1129</v>
      </c>
      <c r="E247" s="157" t="s">
        <v>1118</v>
      </c>
      <c r="F247" s="246">
        <v>6</v>
      </c>
      <c r="G247" s="246"/>
      <c r="H247" s="250" t="s">
        <v>865</v>
      </c>
      <c r="I247" s="246">
        <v>100</v>
      </c>
    </row>
    <row r="248" spans="1:9" x14ac:dyDescent="0.2">
      <c r="A248" s="249">
        <v>313</v>
      </c>
      <c r="B248" s="157" t="s">
        <v>862</v>
      </c>
      <c r="C248" s="157" t="s">
        <v>253</v>
      </c>
      <c r="D248" s="157" t="s">
        <v>1130</v>
      </c>
      <c r="E248" s="157" t="s">
        <v>1118</v>
      </c>
      <c r="F248" s="246">
        <v>8.6</v>
      </c>
      <c r="G248" s="246"/>
      <c r="H248" s="250" t="s">
        <v>865</v>
      </c>
      <c r="I248" s="246">
        <v>100</v>
      </c>
    </row>
    <row r="249" spans="1:9" x14ac:dyDescent="0.2">
      <c r="A249" s="249">
        <v>313</v>
      </c>
      <c r="B249" s="157" t="s">
        <v>862</v>
      </c>
      <c r="C249" s="157" t="s">
        <v>253</v>
      </c>
      <c r="D249" s="157" t="s">
        <v>1131</v>
      </c>
      <c r="E249" s="157" t="s">
        <v>1118</v>
      </c>
      <c r="F249" s="246">
        <v>6.14</v>
      </c>
      <c r="G249" s="246"/>
      <c r="H249" s="250" t="s">
        <v>865</v>
      </c>
      <c r="I249" s="246">
        <v>100</v>
      </c>
    </row>
    <row r="250" spans="1:9" x14ac:dyDescent="0.2">
      <c r="A250" s="249">
        <v>313</v>
      </c>
      <c r="B250" s="157" t="s">
        <v>862</v>
      </c>
      <c r="C250" s="157" t="s">
        <v>253</v>
      </c>
      <c r="D250" s="157" t="s">
        <v>1132</v>
      </c>
      <c r="E250" s="157" t="s">
        <v>1122</v>
      </c>
      <c r="F250" s="246">
        <v>2.38</v>
      </c>
      <c r="G250" s="246"/>
      <c r="H250" s="250" t="s">
        <v>865</v>
      </c>
      <c r="I250" s="246">
        <v>100</v>
      </c>
    </row>
    <row r="251" spans="1:9" x14ac:dyDescent="0.2">
      <c r="A251" s="249">
        <v>313</v>
      </c>
      <c r="B251" s="157" t="s">
        <v>862</v>
      </c>
      <c r="C251" s="157" t="s">
        <v>253</v>
      </c>
      <c r="D251" s="157" t="s">
        <v>1133</v>
      </c>
      <c r="E251" s="157" t="s">
        <v>1122</v>
      </c>
      <c r="F251" s="246">
        <v>2.23</v>
      </c>
      <c r="G251" s="246"/>
      <c r="H251" s="250" t="s">
        <v>865</v>
      </c>
      <c r="I251" s="246">
        <v>100</v>
      </c>
    </row>
    <row r="252" spans="1:9" x14ac:dyDescent="0.2">
      <c r="A252" s="249">
        <v>313</v>
      </c>
      <c r="B252" s="157" t="s">
        <v>862</v>
      </c>
      <c r="C252" s="157" t="s">
        <v>253</v>
      </c>
      <c r="D252" s="157" t="s">
        <v>1134</v>
      </c>
      <c r="E252" s="157" t="s">
        <v>1122</v>
      </c>
      <c r="F252" s="246">
        <v>1.69</v>
      </c>
      <c r="G252" s="246"/>
      <c r="H252" s="250" t="s">
        <v>865</v>
      </c>
      <c r="I252" s="246">
        <v>100</v>
      </c>
    </row>
    <row r="253" spans="1:9" x14ac:dyDescent="0.2">
      <c r="A253" s="249">
        <v>313</v>
      </c>
      <c r="B253" s="157" t="s">
        <v>862</v>
      </c>
      <c r="C253" s="157" t="s">
        <v>253</v>
      </c>
      <c r="D253" s="157" t="s">
        <v>1135</v>
      </c>
      <c r="E253" s="157" t="s">
        <v>1122</v>
      </c>
      <c r="F253" s="246">
        <v>1.49</v>
      </c>
      <c r="G253" s="246"/>
      <c r="H253" s="250" t="s">
        <v>865</v>
      </c>
      <c r="I253" s="246">
        <v>100</v>
      </c>
    </row>
    <row r="254" spans="1:9" x14ac:dyDescent="0.2">
      <c r="A254" s="249">
        <v>313</v>
      </c>
      <c r="B254" s="157" t="s">
        <v>862</v>
      </c>
      <c r="C254" s="157" t="s">
        <v>253</v>
      </c>
      <c r="D254" s="157" t="s">
        <v>1136</v>
      </c>
      <c r="E254" s="157" t="s">
        <v>1122</v>
      </c>
      <c r="F254" s="246">
        <v>1.34</v>
      </c>
      <c r="G254" s="246"/>
      <c r="H254" s="250" t="s">
        <v>865</v>
      </c>
      <c r="I254" s="246">
        <v>100</v>
      </c>
    </row>
    <row r="255" spans="1:9" x14ac:dyDescent="0.2">
      <c r="A255" s="249">
        <v>313</v>
      </c>
      <c r="B255" s="157" t="s">
        <v>862</v>
      </c>
      <c r="C255" s="157" t="s">
        <v>253</v>
      </c>
      <c r="D255" s="157" t="s">
        <v>1137</v>
      </c>
      <c r="E255" s="157" t="s">
        <v>1122</v>
      </c>
      <c r="F255" s="246">
        <v>3.01</v>
      </c>
      <c r="G255" s="246"/>
      <c r="H255" s="250" t="s">
        <v>865</v>
      </c>
      <c r="I255" s="246">
        <v>100</v>
      </c>
    </row>
    <row r="256" spans="1:9" x14ac:dyDescent="0.2">
      <c r="A256" s="249">
        <v>313</v>
      </c>
      <c r="B256" s="157" t="s">
        <v>862</v>
      </c>
      <c r="C256" s="157" t="s">
        <v>253</v>
      </c>
      <c r="D256" s="157" t="s">
        <v>1138</v>
      </c>
      <c r="E256" s="157" t="s">
        <v>1122</v>
      </c>
      <c r="F256" s="246">
        <v>7.03</v>
      </c>
      <c r="G256" s="246"/>
      <c r="H256" s="250" t="s">
        <v>865</v>
      </c>
      <c r="I256" s="246">
        <v>100</v>
      </c>
    </row>
    <row r="257" spans="1:9" x14ac:dyDescent="0.2">
      <c r="A257" s="249">
        <v>313</v>
      </c>
      <c r="B257" s="157" t="s">
        <v>862</v>
      </c>
      <c r="C257" s="157" t="s">
        <v>253</v>
      </c>
      <c r="D257" s="157" t="s">
        <v>1139</v>
      </c>
      <c r="E257" s="157" t="s">
        <v>1122</v>
      </c>
      <c r="F257" s="246">
        <v>3.31</v>
      </c>
      <c r="G257" s="246"/>
      <c r="H257" s="250" t="s">
        <v>865</v>
      </c>
      <c r="I257" s="246">
        <v>100</v>
      </c>
    </row>
    <row r="258" spans="1:9" x14ac:dyDescent="0.2">
      <c r="A258" s="249">
        <v>313</v>
      </c>
      <c r="B258" s="157" t="s">
        <v>862</v>
      </c>
      <c r="C258" s="157" t="s">
        <v>253</v>
      </c>
      <c r="D258" s="157" t="s">
        <v>1140</v>
      </c>
      <c r="E258" s="157" t="s">
        <v>1122</v>
      </c>
      <c r="F258" s="246">
        <v>2.21</v>
      </c>
      <c r="G258" s="246"/>
      <c r="H258" s="250" t="s">
        <v>865</v>
      </c>
      <c r="I258" s="246">
        <v>100</v>
      </c>
    </row>
    <row r="259" spans="1:9" x14ac:dyDescent="0.2">
      <c r="A259" s="249">
        <v>313</v>
      </c>
      <c r="B259" s="157" t="s">
        <v>862</v>
      </c>
      <c r="C259" s="157" t="s">
        <v>253</v>
      </c>
      <c r="D259" s="157" t="s">
        <v>1141</v>
      </c>
      <c r="E259" s="157" t="s">
        <v>1122</v>
      </c>
      <c r="F259" s="246">
        <v>2.89</v>
      </c>
      <c r="G259" s="246"/>
      <c r="H259" s="250" t="s">
        <v>865</v>
      </c>
      <c r="I259" s="246">
        <v>100</v>
      </c>
    </row>
    <row r="260" spans="1:9" x14ac:dyDescent="0.2">
      <c r="A260" s="249">
        <v>313</v>
      </c>
      <c r="B260" s="157" t="s">
        <v>862</v>
      </c>
      <c r="C260" s="157" t="s">
        <v>253</v>
      </c>
      <c r="D260" s="157" t="s">
        <v>1142</v>
      </c>
      <c r="E260" s="157" t="s">
        <v>1122</v>
      </c>
      <c r="F260" s="246">
        <v>0.23</v>
      </c>
      <c r="G260" s="246"/>
      <c r="H260" s="250" t="s">
        <v>865</v>
      </c>
      <c r="I260" s="246">
        <v>100</v>
      </c>
    </row>
    <row r="261" spans="1:9" x14ac:dyDescent="0.2">
      <c r="A261" s="249">
        <v>313</v>
      </c>
      <c r="B261" s="157" t="s">
        <v>862</v>
      </c>
      <c r="C261" s="157" t="s">
        <v>253</v>
      </c>
      <c r="D261" s="157" t="s">
        <v>1143</v>
      </c>
      <c r="E261" s="157" t="s">
        <v>1122</v>
      </c>
      <c r="F261" s="246">
        <v>0.28000000000000003</v>
      </c>
      <c r="G261" s="246"/>
      <c r="H261" s="250" t="s">
        <v>865</v>
      </c>
      <c r="I261" s="246">
        <v>100</v>
      </c>
    </row>
    <row r="262" spans="1:9" x14ac:dyDescent="0.2">
      <c r="A262" s="249">
        <v>313</v>
      </c>
      <c r="B262" s="157" t="s">
        <v>862</v>
      </c>
      <c r="C262" s="157" t="s">
        <v>253</v>
      </c>
      <c r="D262" s="157" t="s">
        <v>1144</v>
      </c>
      <c r="E262" s="157" t="s">
        <v>1122</v>
      </c>
      <c r="F262" s="246">
        <v>2.3199999999999998</v>
      </c>
      <c r="G262" s="246"/>
      <c r="H262" s="250" t="s">
        <v>865</v>
      </c>
      <c r="I262" s="246">
        <v>100</v>
      </c>
    </row>
    <row r="263" spans="1:9" x14ac:dyDescent="0.2">
      <c r="A263" s="249">
        <v>313</v>
      </c>
      <c r="B263" s="157" t="s">
        <v>862</v>
      </c>
      <c r="C263" s="157" t="s">
        <v>253</v>
      </c>
      <c r="D263" s="157" t="s">
        <v>1145</v>
      </c>
      <c r="E263" s="157" t="s">
        <v>1122</v>
      </c>
      <c r="F263" s="246">
        <v>3.04</v>
      </c>
      <c r="G263" s="246"/>
      <c r="H263" s="250" t="s">
        <v>865</v>
      </c>
      <c r="I263" s="246">
        <v>100</v>
      </c>
    </row>
    <row r="264" spans="1:9" x14ac:dyDescent="0.2">
      <c r="A264" s="249">
        <v>313</v>
      </c>
      <c r="B264" s="157" t="s">
        <v>862</v>
      </c>
      <c r="C264" s="157" t="s">
        <v>253</v>
      </c>
      <c r="D264" s="157" t="s">
        <v>1146</v>
      </c>
      <c r="E264" s="157" t="s">
        <v>1122</v>
      </c>
      <c r="F264" s="246">
        <v>2.2599999999999998</v>
      </c>
      <c r="G264" s="246"/>
      <c r="H264" s="250" t="s">
        <v>865</v>
      </c>
      <c r="I264" s="246">
        <v>100</v>
      </c>
    </row>
    <row r="265" spans="1:9" x14ac:dyDescent="0.2">
      <c r="A265" s="249">
        <v>313</v>
      </c>
      <c r="B265" s="157" t="s">
        <v>862</v>
      </c>
      <c r="C265" s="157" t="s">
        <v>253</v>
      </c>
      <c r="D265" s="157" t="s">
        <v>1147</v>
      </c>
      <c r="E265" s="157" t="s">
        <v>1122</v>
      </c>
      <c r="F265" s="246">
        <v>7.19</v>
      </c>
      <c r="G265" s="246"/>
      <c r="H265" s="250" t="s">
        <v>865</v>
      </c>
      <c r="I265" s="246">
        <v>100</v>
      </c>
    </row>
    <row r="266" spans="1:9" x14ac:dyDescent="0.2">
      <c r="A266" s="249">
        <v>313</v>
      </c>
      <c r="B266" s="157" t="s">
        <v>862</v>
      </c>
      <c r="C266" s="157" t="s">
        <v>253</v>
      </c>
      <c r="D266" s="157" t="s">
        <v>1148</v>
      </c>
      <c r="E266" s="157" t="s">
        <v>1118</v>
      </c>
      <c r="F266" s="246">
        <v>26.83</v>
      </c>
      <c r="G266" s="246"/>
      <c r="H266" s="250" t="s">
        <v>865</v>
      </c>
      <c r="I266" s="246">
        <v>100</v>
      </c>
    </row>
    <row r="267" spans="1:9" x14ac:dyDescent="0.2">
      <c r="A267" s="249">
        <v>313</v>
      </c>
      <c r="B267" s="157" t="s">
        <v>862</v>
      </c>
      <c r="C267" s="157" t="s">
        <v>253</v>
      </c>
      <c r="D267" s="157" t="s">
        <v>1149</v>
      </c>
      <c r="E267" s="157" t="s">
        <v>1118</v>
      </c>
      <c r="F267" s="246">
        <v>23.01</v>
      </c>
      <c r="G267" s="246"/>
      <c r="H267" s="250" t="s">
        <v>865</v>
      </c>
      <c r="I267" s="246">
        <v>100</v>
      </c>
    </row>
    <row r="268" spans="1:9" x14ac:dyDescent="0.2">
      <c r="A268" s="249">
        <v>313</v>
      </c>
      <c r="B268" s="157" t="s">
        <v>862</v>
      </c>
      <c r="C268" s="157" t="s">
        <v>253</v>
      </c>
      <c r="D268" s="157" t="s">
        <v>1150</v>
      </c>
      <c r="E268" s="157" t="s">
        <v>1118</v>
      </c>
      <c r="F268" s="246">
        <v>12.74</v>
      </c>
      <c r="G268" s="246"/>
      <c r="H268" s="250" t="s">
        <v>865</v>
      </c>
      <c r="I268" s="246">
        <v>100</v>
      </c>
    </row>
    <row r="269" spans="1:9" x14ac:dyDescent="0.2">
      <c r="A269" s="249">
        <v>313</v>
      </c>
      <c r="B269" s="157" t="s">
        <v>862</v>
      </c>
      <c r="C269" s="157" t="s">
        <v>253</v>
      </c>
      <c r="D269" s="157" t="s">
        <v>1151</v>
      </c>
      <c r="E269" s="157" t="s">
        <v>1118</v>
      </c>
      <c r="F269" s="246">
        <v>7.2</v>
      </c>
      <c r="G269" s="246"/>
      <c r="H269" s="250" t="s">
        <v>865</v>
      </c>
      <c r="I269" s="246">
        <v>100</v>
      </c>
    </row>
    <row r="270" spans="1:9" x14ac:dyDescent="0.2">
      <c r="A270" s="249">
        <v>313</v>
      </c>
      <c r="B270" s="157" t="s">
        <v>862</v>
      </c>
      <c r="C270" s="157" t="s">
        <v>253</v>
      </c>
      <c r="D270" s="157" t="s">
        <v>1152</v>
      </c>
      <c r="E270" s="157" t="s">
        <v>1118</v>
      </c>
      <c r="F270" s="246">
        <v>10.32</v>
      </c>
      <c r="G270" s="246"/>
      <c r="H270" s="250" t="s">
        <v>865</v>
      </c>
      <c r="I270" s="246">
        <v>100</v>
      </c>
    </row>
    <row r="271" spans="1:9" x14ac:dyDescent="0.2">
      <c r="A271" s="249">
        <v>313</v>
      </c>
      <c r="B271" s="157" t="s">
        <v>862</v>
      </c>
      <c r="C271" s="157" t="s">
        <v>253</v>
      </c>
      <c r="D271" s="157" t="s">
        <v>1153</v>
      </c>
      <c r="E271" s="157" t="s">
        <v>1118</v>
      </c>
      <c r="F271" s="246">
        <v>7.37</v>
      </c>
      <c r="G271" s="246"/>
      <c r="H271" s="250" t="s">
        <v>865</v>
      </c>
      <c r="I271" s="246">
        <v>100</v>
      </c>
    </row>
    <row r="272" spans="1:9" x14ac:dyDescent="0.2">
      <c r="A272" s="249">
        <v>313</v>
      </c>
      <c r="B272" s="157" t="s">
        <v>862</v>
      </c>
      <c r="C272" s="157" t="s">
        <v>253</v>
      </c>
      <c r="D272" s="157" t="s">
        <v>1154</v>
      </c>
      <c r="E272" s="157" t="s">
        <v>1122</v>
      </c>
      <c r="F272" s="246">
        <v>2.86</v>
      </c>
      <c r="G272" s="246"/>
      <c r="H272" s="250" t="s">
        <v>865</v>
      </c>
      <c r="I272" s="246">
        <v>100</v>
      </c>
    </row>
    <row r="273" spans="1:9" x14ac:dyDescent="0.2">
      <c r="A273" s="249">
        <v>313</v>
      </c>
      <c r="B273" s="157" t="s">
        <v>862</v>
      </c>
      <c r="C273" s="157" t="s">
        <v>253</v>
      </c>
      <c r="D273" s="157" t="s">
        <v>1155</v>
      </c>
      <c r="E273" s="157" t="s">
        <v>1122</v>
      </c>
      <c r="F273" s="246">
        <v>2.67</v>
      </c>
      <c r="G273" s="246"/>
      <c r="H273" s="250" t="s">
        <v>865</v>
      </c>
      <c r="I273" s="246">
        <v>100</v>
      </c>
    </row>
    <row r="274" spans="1:9" x14ac:dyDescent="0.2">
      <c r="A274" s="249">
        <v>313</v>
      </c>
      <c r="B274" s="157" t="s">
        <v>862</v>
      </c>
      <c r="C274" s="157" t="s">
        <v>253</v>
      </c>
      <c r="D274" s="157" t="s">
        <v>1156</v>
      </c>
      <c r="E274" s="157" t="s">
        <v>1122</v>
      </c>
      <c r="F274" s="246">
        <v>2.0299999999999998</v>
      </c>
      <c r="G274" s="246"/>
      <c r="H274" s="250" t="s">
        <v>865</v>
      </c>
      <c r="I274" s="246">
        <v>100</v>
      </c>
    </row>
    <row r="275" spans="1:9" x14ac:dyDescent="0.2">
      <c r="A275" s="249">
        <v>313</v>
      </c>
      <c r="B275" s="157" t="s">
        <v>862</v>
      </c>
      <c r="C275" s="157" t="s">
        <v>253</v>
      </c>
      <c r="D275" s="157" t="s">
        <v>1157</v>
      </c>
      <c r="E275" s="157" t="s">
        <v>1122</v>
      </c>
      <c r="F275" s="246">
        <v>1.78</v>
      </c>
      <c r="G275" s="246"/>
      <c r="H275" s="250" t="s">
        <v>865</v>
      </c>
      <c r="I275" s="246">
        <v>100</v>
      </c>
    </row>
    <row r="276" spans="1:9" x14ac:dyDescent="0.2">
      <c r="A276" s="249">
        <v>313</v>
      </c>
      <c r="B276" s="157" t="s">
        <v>862</v>
      </c>
      <c r="C276" s="157" t="s">
        <v>253</v>
      </c>
      <c r="D276" s="157" t="s">
        <v>1158</v>
      </c>
      <c r="E276" s="157" t="s">
        <v>1122</v>
      </c>
      <c r="F276" s="246">
        <v>1.6</v>
      </c>
      <c r="G276" s="246"/>
      <c r="H276" s="250" t="s">
        <v>865</v>
      </c>
      <c r="I276" s="246">
        <v>100</v>
      </c>
    </row>
    <row r="277" spans="1:9" x14ac:dyDescent="0.2">
      <c r="A277" s="249">
        <v>313</v>
      </c>
      <c r="B277" s="157" t="s">
        <v>862</v>
      </c>
      <c r="C277" s="157" t="s">
        <v>253</v>
      </c>
      <c r="D277" s="157" t="s">
        <v>1159</v>
      </c>
      <c r="E277" s="157" t="s">
        <v>1122</v>
      </c>
      <c r="F277" s="246">
        <v>3.61</v>
      </c>
      <c r="G277" s="246"/>
      <c r="H277" s="250" t="s">
        <v>865</v>
      </c>
      <c r="I277" s="246">
        <v>100</v>
      </c>
    </row>
    <row r="278" spans="1:9" x14ac:dyDescent="0.2">
      <c r="A278" s="249">
        <v>313</v>
      </c>
      <c r="B278" s="157" t="s">
        <v>862</v>
      </c>
      <c r="C278" s="157" t="s">
        <v>253</v>
      </c>
      <c r="D278" s="157" t="s">
        <v>1160</v>
      </c>
      <c r="E278" s="157" t="s">
        <v>1122</v>
      </c>
      <c r="F278" s="246">
        <v>8.44</v>
      </c>
      <c r="G278" s="246"/>
      <c r="H278" s="250" t="s">
        <v>865</v>
      </c>
      <c r="I278" s="246">
        <v>100</v>
      </c>
    </row>
    <row r="279" spans="1:9" x14ac:dyDescent="0.2">
      <c r="A279" s="249">
        <v>313</v>
      </c>
      <c r="B279" s="157" t="s">
        <v>862</v>
      </c>
      <c r="C279" s="157" t="s">
        <v>253</v>
      </c>
      <c r="D279" s="157" t="s">
        <v>1161</v>
      </c>
      <c r="E279" s="157" t="s">
        <v>1122</v>
      </c>
      <c r="F279" s="246">
        <v>3.97</v>
      </c>
      <c r="G279" s="246"/>
      <c r="H279" s="250" t="s">
        <v>865</v>
      </c>
      <c r="I279" s="246">
        <v>100</v>
      </c>
    </row>
    <row r="280" spans="1:9" x14ac:dyDescent="0.2">
      <c r="A280" s="249">
        <v>313</v>
      </c>
      <c r="B280" s="157" t="s">
        <v>862</v>
      </c>
      <c r="C280" s="157" t="s">
        <v>253</v>
      </c>
      <c r="D280" s="157" t="s">
        <v>1162</v>
      </c>
      <c r="E280" s="157" t="s">
        <v>1122</v>
      </c>
      <c r="F280" s="246">
        <v>2.66</v>
      </c>
      <c r="G280" s="246"/>
      <c r="H280" s="250" t="s">
        <v>865</v>
      </c>
      <c r="I280" s="246">
        <v>100</v>
      </c>
    </row>
    <row r="281" spans="1:9" x14ac:dyDescent="0.2">
      <c r="A281" s="249">
        <v>313</v>
      </c>
      <c r="B281" s="157" t="s">
        <v>862</v>
      </c>
      <c r="C281" s="157" t="s">
        <v>253</v>
      </c>
      <c r="D281" s="157" t="s">
        <v>1163</v>
      </c>
      <c r="E281" s="157" t="s">
        <v>1122</v>
      </c>
      <c r="F281" s="246">
        <v>3.47</v>
      </c>
      <c r="G281" s="246"/>
      <c r="H281" s="250" t="s">
        <v>865</v>
      </c>
      <c r="I281" s="246">
        <v>100</v>
      </c>
    </row>
    <row r="282" spans="1:9" x14ac:dyDescent="0.2">
      <c r="A282" s="249">
        <v>313</v>
      </c>
      <c r="B282" s="157" t="s">
        <v>862</v>
      </c>
      <c r="C282" s="157" t="s">
        <v>253</v>
      </c>
      <c r="D282" s="157" t="s">
        <v>1164</v>
      </c>
      <c r="E282" s="157" t="s">
        <v>1122</v>
      </c>
      <c r="F282" s="246">
        <v>0.28000000000000003</v>
      </c>
      <c r="G282" s="246"/>
      <c r="H282" s="250" t="s">
        <v>865</v>
      </c>
      <c r="I282" s="246">
        <v>100</v>
      </c>
    </row>
    <row r="283" spans="1:9" x14ac:dyDescent="0.2">
      <c r="A283" s="249">
        <v>313</v>
      </c>
      <c r="B283" s="157" t="s">
        <v>862</v>
      </c>
      <c r="C283" s="157" t="s">
        <v>253</v>
      </c>
      <c r="D283" s="157" t="s">
        <v>1165</v>
      </c>
      <c r="E283" s="157" t="s">
        <v>1122</v>
      </c>
      <c r="F283" s="246">
        <v>0.34</v>
      </c>
      <c r="G283" s="246"/>
      <c r="H283" s="250" t="s">
        <v>865</v>
      </c>
      <c r="I283" s="246">
        <v>100</v>
      </c>
    </row>
    <row r="284" spans="1:9" x14ac:dyDescent="0.2">
      <c r="A284" s="249">
        <v>314</v>
      </c>
      <c r="B284" s="157" t="s">
        <v>862</v>
      </c>
      <c r="C284" s="157" t="s">
        <v>578</v>
      </c>
      <c r="D284" s="157" t="s">
        <v>1166</v>
      </c>
      <c r="E284" s="157" t="s">
        <v>1167</v>
      </c>
      <c r="F284" s="246">
        <v>102.86</v>
      </c>
      <c r="G284" s="246"/>
      <c r="H284" s="250" t="s">
        <v>865</v>
      </c>
      <c r="I284" s="246">
        <v>100</v>
      </c>
    </row>
    <row r="285" spans="1:9" x14ac:dyDescent="0.2">
      <c r="A285" s="249">
        <v>314</v>
      </c>
      <c r="B285" s="157" t="s">
        <v>862</v>
      </c>
      <c r="C285" s="157" t="s">
        <v>578</v>
      </c>
      <c r="D285" s="157" t="s">
        <v>1168</v>
      </c>
      <c r="E285" s="157" t="s">
        <v>1167</v>
      </c>
      <c r="F285" s="246">
        <v>640.41</v>
      </c>
      <c r="G285" s="246"/>
      <c r="H285" s="250" t="s">
        <v>865</v>
      </c>
      <c r="I285" s="246">
        <v>100</v>
      </c>
    </row>
    <row r="286" spans="1:9" x14ac:dyDescent="0.2">
      <c r="A286" s="249">
        <v>314</v>
      </c>
      <c r="B286" s="157" t="s">
        <v>862</v>
      </c>
      <c r="C286" s="157" t="s">
        <v>578</v>
      </c>
      <c r="D286" s="157" t="s">
        <v>1169</v>
      </c>
      <c r="E286" s="157" t="s">
        <v>1167</v>
      </c>
      <c r="F286" s="246">
        <v>186.2</v>
      </c>
      <c r="G286" s="246"/>
      <c r="H286" s="250" t="s">
        <v>865</v>
      </c>
      <c r="I286" s="246">
        <v>100</v>
      </c>
    </row>
    <row r="287" spans="1:9" x14ac:dyDescent="0.2">
      <c r="A287" s="249">
        <v>314</v>
      </c>
      <c r="B287" s="157" t="s">
        <v>862</v>
      </c>
      <c r="C287" s="157" t="s">
        <v>578</v>
      </c>
      <c r="D287" s="157" t="s">
        <v>1170</v>
      </c>
      <c r="E287" s="157" t="s">
        <v>1167</v>
      </c>
      <c r="F287" s="246">
        <v>304.39999999999998</v>
      </c>
      <c r="G287" s="246"/>
      <c r="H287" s="250" t="s">
        <v>865</v>
      </c>
      <c r="I287" s="246">
        <v>100</v>
      </c>
    </row>
    <row r="288" spans="1:9" x14ac:dyDescent="0.2">
      <c r="A288" s="249">
        <v>314</v>
      </c>
      <c r="B288" s="157" t="s">
        <v>862</v>
      </c>
      <c r="C288" s="157" t="s">
        <v>578</v>
      </c>
      <c r="D288" s="157" t="s">
        <v>1171</v>
      </c>
      <c r="E288" s="157" t="s">
        <v>1167</v>
      </c>
      <c r="F288" s="246">
        <v>643.58000000000004</v>
      </c>
      <c r="G288" s="246"/>
      <c r="H288" s="250" t="s">
        <v>865</v>
      </c>
      <c r="I288" s="246">
        <v>100</v>
      </c>
    </row>
    <row r="289" spans="1:9" x14ac:dyDescent="0.2">
      <c r="A289" s="249">
        <v>314</v>
      </c>
      <c r="B289" s="157" t="s">
        <v>862</v>
      </c>
      <c r="C289" s="157" t="s">
        <v>578</v>
      </c>
      <c r="D289" s="157" t="s">
        <v>1172</v>
      </c>
      <c r="E289" s="157" t="s">
        <v>1167</v>
      </c>
      <c r="F289" s="246">
        <v>123.43</v>
      </c>
      <c r="G289" s="246"/>
      <c r="H289" s="250" t="s">
        <v>865</v>
      </c>
      <c r="I289" s="246">
        <v>100</v>
      </c>
    </row>
    <row r="290" spans="1:9" x14ac:dyDescent="0.2">
      <c r="A290" s="249">
        <v>314</v>
      </c>
      <c r="B290" s="157" t="s">
        <v>862</v>
      </c>
      <c r="C290" s="157" t="s">
        <v>578</v>
      </c>
      <c r="D290" s="157" t="s">
        <v>1173</v>
      </c>
      <c r="E290" s="157" t="s">
        <v>1167</v>
      </c>
      <c r="F290" s="246">
        <v>768.5</v>
      </c>
      <c r="G290" s="246"/>
      <c r="H290" s="250" t="s">
        <v>865</v>
      </c>
      <c r="I290" s="246">
        <v>100</v>
      </c>
    </row>
    <row r="291" spans="1:9" x14ac:dyDescent="0.2">
      <c r="A291" s="249">
        <v>314</v>
      </c>
      <c r="B291" s="157" t="s">
        <v>862</v>
      </c>
      <c r="C291" s="157" t="s">
        <v>578</v>
      </c>
      <c r="D291" s="157" t="s">
        <v>1174</v>
      </c>
      <c r="E291" s="157" t="s">
        <v>1167</v>
      </c>
      <c r="F291" s="246">
        <v>223.44</v>
      </c>
      <c r="G291" s="246"/>
      <c r="H291" s="250" t="s">
        <v>865</v>
      </c>
      <c r="I291" s="246">
        <v>100</v>
      </c>
    </row>
    <row r="292" spans="1:9" x14ac:dyDescent="0.2">
      <c r="A292" s="249">
        <v>314</v>
      </c>
      <c r="B292" s="157" t="s">
        <v>862</v>
      </c>
      <c r="C292" s="157" t="s">
        <v>578</v>
      </c>
      <c r="D292" s="157" t="s">
        <v>1175</v>
      </c>
      <c r="E292" s="157" t="s">
        <v>1167</v>
      </c>
      <c r="F292" s="246">
        <v>365.28</v>
      </c>
      <c r="G292" s="246"/>
      <c r="H292" s="250" t="s">
        <v>865</v>
      </c>
      <c r="I292" s="246">
        <v>100</v>
      </c>
    </row>
    <row r="293" spans="1:9" x14ac:dyDescent="0.2">
      <c r="A293" s="249">
        <v>314</v>
      </c>
      <c r="B293" s="157" t="s">
        <v>862</v>
      </c>
      <c r="C293" s="157" t="s">
        <v>578</v>
      </c>
      <c r="D293" s="157" t="s">
        <v>1176</v>
      </c>
      <c r="E293" s="157" t="s">
        <v>1167</v>
      </c>
      <c r="F293" s="246">
        <v>772.3</v>
      </c>
      <c r="G293" s="246"/>
      <c r="H293" s="250" t="s">
        <v>865</v>
      </c>
      <c r="I293" s="246">
        <v>100</v>
      </c>
    </row>
    <row r="294" spans="1:9" x14ac:dyDescent="0.2">
      <c r="A294" s="249">
        <v>314</v>
      </c>
      <c r="B294" s="157" t="s">
        <v>862</v>
      </c>
      <c r="C294" s="157" t="s">
        <v>578</v>
      </c>
      <c r="D294" s="157" t="s">
        <v>1177</v>
      </c>
      <c r="E294" s="157" t="s">
        <v>1167</v>
      </c>
      <c r="F294" s="246">
        <v>363.42</v>
      </c>
      <c r="G294" s="246"/>
      <c r="H294" s="250" t="s">
        <v>865</v>
      </c>
      <c r="I294" s="246">
        <v>100</v>
      </c>
    </row>
    <row r="295" spans="1:9" x14ac:dyDescent="0.2">
      <c r="A295" s="249">
        <v>314</v>
      </c>
      <c r="B295" s="157" t="s">
        <v>862</v>
      </c>
      <c r="C295" s="157" t="s">
        <v>578</v>
      </c>
      <c r="D295" s="157" t="s">
        <v>1178</v>
      </c>
      <c r="E295" s="157" t="s">
        <v>1167</v>
      </c>
      <c r="F295" s="246">
        <v>67.349999999999994</v>
      </c>
      <c r="G295" s="246"/>
      <c r="H295" s="250" t="s">
        <v>865</v>
      </c>
      <c r="I295" s="246">
        <v>100</v>
      </c>
    </row>
    <row r="296" spans="1:9" x14ac:dyDescent="0.2">
      <c r="A296" s="249">
        <v>314</v>
      </c>
      <c r="B296" s="157" t="s">
        <v>862</v>
      </c>
      <c r="C296" s="157" t="s">
        <v>578</v>
      </c>
      <c r="D296" s="157" t="s">
        <v>1179</v>
      </c>
      <c r="E296" s="157" t="s">
        <v>1167</v>
      </c>
      <c r="F296" s="246">
        <v>883.85</v>
      </c>
      <c r="G296" s="246"/>
      <c r="H296" s="250" t="s">
        <v>865</v>
      </c>
      <c r="I296" s="246">
        <v>100</v>
      </c>
    </row>
    <row r="297" spans="1:9" x14ac:dyDescent="0.2">
      <c r="A297" s="249">
        <v>314</v>
      </c>
      <c r="B297" s="157" t="s">
        <v>862</v>
      </c>
      <c r="C297" s="157" t="s">
        <v>578</v>
      </c>
      <c r="D297" s="157" t="s">
        <v>1180</v>
      </c>
      <c r="E297" s="157" t="s">
        <v>1167</v>
      </c>
      <c r="F297" s="246">
        <v>607.66999999999996</v>
      </c>
      <c r="G297" s="246"/>
      <c r="H297" s="250" t="s">
        <v>865</v>
      </c>
      <c r="I297" s="246">
        <v>100</v>
      </c>
    </row>
    <row r="298" spans="1:9" x14ac:dyDescent="0.2">
      <c r="A298" s="249">
        <v>314</v>
      </c>
      <c r="B298" s="157" t="s">
        <v>862</v>
      </c>
      <c r="C298" s="157" t="s">
        <v>578</v>
      </c>
      <c r="D298" s="157" t="s">
        <v>1181</v>
      </c>
      <c r="E298" s="157" t="s">
        <v>1167</v>
      </c>
      <c r="F298" s="246">
        <v>302.85000000000002</v>
      </c>
      <c r="G298" s="246"/>
      <c r="H298" s="250" t="s">
        <v>865</v>
      </c>
      <c r="I298" s="246">
        <v>100</v>
      </c>
    </row>
    <row r="299" spans="1:9" x14ac:dyDescent="0.2">
      <c r="A299" s="249">
        <v>314</v>
      </c>
      <c r="B299" s="157" t="s">
        <v>862</v>
      </c>
      <c r="C299" s="157" t="s">
        <v>578</v>
      </c>
      <c r="D299" s="157" t="s">
        <v>1182</v>
      </c>
      <c r="E299" s="157" t="s">
        <v>1167</v>
      </c>
      <c r="F299" s="246">
        <v>56.12</v>
      </c>
      <c r="G299" s="246"/>
      <c r="H299" s="250" t="s">
        <v>865</v>
      </c>
      <c r="I299" s="246">
        <v>100</v>
      </c>
    </row>
    <row r="300" spans="1:9" x14ac:dyDescent="0.2">
      <c r="A300" s="249">
        <v>314</v>
      </c>
      <c r="B300" s="157" t="s">
        <v>862</v>
      </c>
      <c r="C300" s="157" t="s">
        <v>578</v>
      </c>
      <c r="D300" s="157" t="s">
        <v>1183</v>
      </c>
      <c r="E300" s="157" t="s">
        <v>1167</v>
      </c>
      <c r="F300" s="246">
        <v>736.54</v>
      </c>
      <c r="G300" s="246"/>
      <c r="H300" s="250" t="s">
        <v>865</v>
      </c>
      <c r="I300" s="246">
        <v>100</v>
      </c>
    </row>
    <row r="301" spans="1:9" x14ac:dyDescent="0.2">
      <c r="A301" s="249">
        <v>314</v>
      </c>
      <c r="B301" s="157" t="s">
        <v>862</v>
      </c>
      <c r="C301" s="157" t="s">
        <v>578</v>
      </c>
      <c r="D301" s="157" t="s">
        <v>1184</v>
      </c>
      <c r="E301" s="157" t="s">
        <v>1167</v>
      </c>
      <c r="F301" s="246">
        <v>506.39</v>
      </c>
      <c r="G301" s="246"/>
      <c r="H301" s="250" t="s">
        <v>865</v>
      </c>
      <c r="I301" s="246">
        <v>100</v>
      </c>
    </row>
    <row r="302" spans="1:9" x14ac:dyDescent="0.2">
      <c r="A302" s="249">
        <v>315</v>
      </c>
      <c r="B302" s="157" t="s">
        <v>862</v>
      </c>
      <c r="C302" s="157" t="s">
        <v>1185</v>
      </c>
      <c r="D302" s="157" t="s">
        <v>1169</v>
      </c>
      <c r="E302" s="157" t="s">
        <v>1167</v>
      </c>
      <c r="F302" s="246">
        <v>197.31</v>
      </c>
      <c r="G302" s="246"/>
      <c r="H302" s="250" t="s">
        <v>865</v>
      </c>
      <c r="I302" s="246">
        <v>100</v>
      </c>
    </row>
    <row r="303" spans="1:9" x14ac:dyDescent="0.2">
      <c r="A303" s="249">
        <v>315</v>
      </c>
      <c r="B303" s="157" t="s">
        <v>862</v>
      </c>
      <c r="C303" s="157" t="s">
        <v>1185</v>
      </c>
      <c r="D303" s="157" t="s">
        <v>1174</v>
      </c>
      <c r="E303" s="157" t="s">
        <v>1167</v>
      </c>
      <c r="F303" s="246">
        <v>236.78</v>
      </c>
      <c r="G303" s="246"/>
      <c r="H303" s="250" t="s">
        <v>865</v>
      </c>
      <c r="I303" s="246">
        <v>100</v>
      </c>
    </row>
    <row r="304" spans="1:9" x14ac:dyDescent="0.2">
      <c r="A304" s="249">
        <v>315</v>
      </c>
      <c r="B304" s="157" t="s">
        <v>862</v>
      </c>
      <c r="C304" s="157" t="s">
        <v>1185</v>
      </c>
      <c r="D304" s="157" t="s">
        <v>1186</v>
      </c>
      <c r="E304" s="157" t="s">
        <v>1167</v>
      </c>
      <c r="F304" s="246">
        <v>736.43</v>
      </c>
      <c r="G304" s="246"/>
      <c r="H304" s="250" t="s">
        <v>865</v>
      </c>
      <c r="I304" s="246">
        <v>100</v>
      </c>
    </row>
    <row r="305" spans="1:9" x14ac:dyDescent="0.2">
      <c r="A305" s="249">
        <v>315</v>
      </c>
      <c r="B305" s="157" t="s">
        <v>862</v>
      </c>
      <c r="C305" s="157" t="s">
        <v>1185</v>
      </c>
      <c r="D305" s="157" t="s">
        <v>1187</v>
      </c>
      <c r="E305" s="157" t="s">
        <v>1167</v>
      </c>
      <c r="F305" s="246">
        <v>63.3</v>
      </c>
      <c r="G305" s="246"/>
      <c r="H305" s="250" t="s">
        <v>865</v>
      </c>
      <c r="I305" s="246">
        <v>100</v>
      </c>
    </row>
    <row r="306" spans="1:9" x14ac:dyDescent="0.2">
      <c r="A306" s="249">
        <v>315</v>
      </c>
      <c r="B306" s="157" t="s">
        <v>862</v>
      </c>
      <c r="C306" s="157" t="s">
        <v>1185</v>
      </c>
      <c r="D306" s="157" t="s">
        <v>1188</v>
      </c>
      <c r="E306" s="157" t="s">
        <v>1167</v>
      </c>
      <c r="F306" s="246">
        <v>1054.24</v>
      </c>
      <c r="G306" s="246"/>
      <c r="H306" s="250" t="s">
        <v>865</v>
      </c>
      <c r="I306" s="246">
        <v>100</v>
      </c>
    </row>
    <row r="307" spans="1:9" x14ac:dyDescent="0.2">
      <c r="A307" s="249">
        <v>315</v>
      </c>
      <c r="B307" s="157" t="s">
        <v>862</v>
      </c>
      <c r="C307" s="157" t="s">
        <v>1185</v>
      </c>
      <c r="D307" s="157" t="s">
        <v>1189</v>
      </c>
      <c r="E307" s="157" t="s">
        <v>1167</v>
      </c>
      <c r="F307" s="246">
        <v>274.8</v>
      </c>
      <c r="G307" s="246"/>
      <c r="H307" s="250" t="s">
        <v>865</v>
      </c>
      <c r="I307" s="246">
        <v>100</v>
      </c>
    </row>
    <row r="308" spans="1:9" x14ac:dyDescent="0.2">
      <c r="A308" s="249">
        <v>315</v>
      </c>
      <c r="B308" s="157" t="s">
        <v>862</v>
      </c>
      <c r="C308" s="157" t="s">
        <v>1185</v>
      </c>
      <c r="D308" s="157" t="s">
        <v>1190</v>
      </c>
      <c r="E308" s="157" t="s">
        <v>1167</v>
      </c>
      <c r="F308" s="246">
        <v>1724.92</v>
      </c>
      <c r="G308" s="246"/>
      <c r="H308" s="250" t="s">
        <v>865</v>
      </c>
      <c r="I308" s="246">
        <v>100</v>
      </c>
    </row>
    <row r="309" spans="1:9" x14ac:dyDescent="0.2">
      <c r="A309" s="249">
        <v>315</v>
      </c>
      <c r="B309" s="157" t="s">
        <v>862</v>
      </c>
      <c r="C309" s="157" t="s">
        <v>1185</v>
      </c>
      <c r="D309" s="157" t="s">
        <v>1191</v>
      </c>
      <c r="E309" s="157" t="s">
        <v>1167</v>
      </c>
      <c r="F309" s="246">
        <v>613.69000000000005</v>
      </c>
      <c r="G309" s="246"/>
      <c r="H309" s="250" t="s">
        <v>865</v>
      </c>
      <c r="I309" s="246">
        <v>100</v>
      </c>
    </row>
    <row r="310" spans="1:9" x14ac:dyDescent="0.2">
      <c r="A310" s="249">
        <v>315</v>
      </c>
      <c r="B310" s="157" t="s">
        <v>862</v>
      </c>
      <c r="C310" s="157" t="s">
        <v>1185</v>
      </c>
      <c r="D310" s="157" t="s">
        <v>1192</v>
      </c>
      <c r="E310" s="157" t="s">
        <v>1167</v>
      </c>
      <c r="F310" s="246">
        <v>52.75</v>
      </c>
      <c r="G310" s="246"/>
      <c r="H310" s="250" t="s">
        <v>865</v>
      </c>
      <c r="I310" s="246">
        <v>100</v>
      </c>
    </row>
    <row r="311" spans="1:9" x14ac:dyDescent="0.2">
      <c r="A311" s="249">
        <v>315</v>
      </c>
      <c r="B311" s="157" t="s">
        <v>862</v>
      </c>
      <c r="C311" s="157" t="s">
        <v>1185</v>
      </c>
      <c r="D311" s="157" t="s">
        <v>1193</v>
      </c>
      <c r="E311" s="157" t="s">
        <v>1167</v>
      </c>
      <c r="F311" s="246">
        <v>878.53</v>
      </c>
      <c r="G311" s="246"/>
      <c r="H311" s="250" t="s">
        <v>865</v>
      </c>
      <c r="I311" s="246">
        <v>100</v>
      </c>
    </row>
    <row r="312" spans="1:9" x14ac:dyDescent="0.2">
      <c r="A312" s="249">
        <v>315</v>
      </c>
      <c r="B312" s="157" t="s">
        <v>862</v>
      </c>
      <c r="C312" s="157" t="s">
        <v>1185</v>
      </c>
      <c r="D312" s="157" t="s">
        <v>1194</v>
      </c>
      <c r="E312" s="157" t="s">
        <v>1167</v>
      </c>
      <c r="F312" s="246">
        <v>229</v>
      </c>
      <c r="G312" s="246"/>
      <c r="H312" s="250" t="s">
        <v>865</v>
      </c>
      <c r="I312" s="246">
        <v>100</v>
      </c>
    </row>
    <row r="313" spans="1:9" x14ac:dyDescent="0.2">
      <c r="A313" s="249">
        <v>315</v>
      </c>
      <c r="B313" s="157" t="s">
        <v>862</v>
      </c>
      <c r="C313" s="157" t="s">
        <v>1185</v>
      </c>
      <c r="D313" s="157" t="s">
        <v>1195</v>
      </c>
      <c r="E313" s="157" t="s">
        <v>1167</v>
      </c>
      <c r="F313" s="246">
        <v>1437.44</v>
      </c>
      <c r="G313" s="246"/>
      <c r="H313" s="250" t="s">
        <v>865</v>
      </c>
      <c r="I313" s="246">
        <v>100</v>
      </c>
    </row>
    <row r="314" spans="1:9" x14ac:dyDescent="0.2">
      <c r="A314" s="249">
        <v>316</v>
      </c>
      <c r="B314" s="157" t="s">
        <v>862</v>
      </c>
      <c r="C314" s="157" t="s">
        <v>566</v>
      </c>
      <c r="D314" s="157" t="s">
        <v>1196</v>
      </c>
      <c r="E314" s="157" t="s">
        <v>1118</v>
      </c>
      <c r="F314" s="246">
        <v>6.73</v>
      </c>
      <c r="G314" s="246"/>
      <c r="H314" s="250" t="s">
        <v>865</v>
      </c>
      <c r="I314" s="246">
        <v>100</v>
      </c>
    </row>
    <row r="315" spans="1:9" x14ac:dyDescent="0.2">
      <c r="A315" s="249">
        <v>316</v>
      </c>
      <c r="B315" s="157" t="s">
        <v>862</v>
      </c>
      <c r="C315" s="157" t="s">
        <v>566</v>
      </c>
      <c r="D315" s="157" t="s">
        <v>1197</v>
      </c>
      <c r="E315" s="157" t="s">
        <v>1118</v>
      </c>
      <c r="F315" s="246">
        <v>1.79</v>
      </c>
      <c r="G315" s="246"/>
      <c r="H315" s="250" t="s">
        <v>865</v>
      </c>
      <c r="I315" s="246">
        <v>100</v>
      </c>
    </row>
    <row r="316" spans="1:9" x14ac:dyDescent="0.2">
      <c r="A316" s="249">
        <v>316</v>
      </c>
      <c r="B316" s="157" t="s">
        <v>862</v>
      </c>
      <c r="C316" s="157" t="s">
        <v>566</v>
      </c>
      <c r="D316" s="157" t="s">
        <v>1198</v>
      </c>
      <c r="E316" s="157" t="s">
        <v>1118</v>
      </c>
      <c r="F316" s="246">
        <v>5.61</v>
      </c>
      <c r="G316" s="246"/>
      <c r="H316" s="250" t="s">
        <v>865</v>
      </c>
      <c r="I316" s="246">
        <v>100</v>
      </c>
    </row>
    <row r="317" spans="1:9" x14ac:dyDescent="0.2">
      <c r="A317" s="249">
        <v>316</v>
      </c>
      <c r="B317" s="157" t="s">
        <v>862</v>
      </c>
      <c r="C317" s="157" t="s">
        <v>566</v>
      </c>
      <c r="D317" s="157" t="s">
        <v>1199</v>
      </c>
      <c r="E317" s="157" t="s">
        <v>1118</v>
      </c>
      <c r="F317" s="246">
        <v>1.49</v>
      </c>
      <c r="G317" s="246"/>
      <c r="H317" s="250" t="s">
        <v>865</v>
      </c>
      <c r="I317" s="246">
        <v>100</v>
      </c>
    </row>
    <row r="318" spans="1:9" x14ac:dyDescent="0.2">
      <c r="A318" s="249">
        <v>317</v>
      </c>
      <c r="B318" s="157" t="s">
        <v>862</v>
      </c>
      <c r="C318" s="157" t="s">
        <v>219</v>
      </c>
      <c r="D318" s="157" t="s">
        <v>1200</v>
      </c>
      <c r="E318" s="157" t="s">
        <v>1118</v>
      </c>
      <c r="F318" s="246">
        <v>1.47</v>
      </c>
      <c r="G318" s="246"/>
      <c r="H318" s="250" t="s">
        <v>865</v>
      </c>
      <c r="I318" s="246">
        <v>100</v>
      </c>
    </row>
    <row r="319" spans="1:9" x14ac:dyDescent="0.2">
      <c r="A319" s="249">
        <v>317</v>
      </c>
      <c r="B319" s="157" t="s">
        <v>862</v>
      </c>
      <c r="C319" s="157" t="s">
        <v>219</v>
      </c>
      <c r="D319" s="157" t="s">
        <v>1201</v>
      </c>
      <c r="E319" s="157" t="s">
        <v>1118</v>
      </c>
      <c r="F319" s="246">
        <v>6.04</v>
      </c>
      <c r="G319" s="246"/>
      <c r="H319" s="250" t="s">
        <v>865</v>
      </c>
      <c r="I319" s="246">
        <v>100</v>
      </c>
    </row>
    <row r="320" spans="1:9" x14ac:dyDescent="0.2">
      <c r="A320" s="249">
        <v>317</v>
      </c>
      <c r="B320" s="157" t="s">
        <v>862</v>
      </c>
      <c r="C320" s="157" t="s">
        <v>219</v>
      </c>
      <c r="D320" s="157" t="s">
        <v>1202</v>
      </c>
      <c r="E320" s="157" t="s">
        <v>1118</v>
      </c>
      <c r="F320" s="246">
        <v>1.76</v>
      </c>
      <c r="G320" s="246"/>
      <c r="H320" s="250" t="s">
        <v>865</v>
      </c>
      <c r="I320" s="246">
        <v>100</v>
      </c>
    </row>
    <row r="321" spans="1:9" x14ac:dyDescent="0.2">
      <c r="A321" s="249">
        <v>317</v>
      </c>
      <c r="B321" s="157" t="s">
        <v>862</v>
      </c>
      <c r="C321" s="157" t="s">
        <v>219</v>
      </c>
      <c r="D321" s="157" t="s">
        <v>1203</v>
      </c>
      <c r="E321" s="157" t="s">
        <v>1118</v>
      </c>
      <c r="F321" s="246">
        <v>7.24</v>
      </c>
      <c r="G321" s="246"/>
      <c r="H321" s="250" t="s">
        <v>865</v>
      </c>
      <c r="I321" s="246">
        <v>100</v>
      </c>
    </row>
    <row r="322" spans="1:9" x14ac:dyDescent="0.2">
      <c r="A322" s="249">
        <v>319</v>
      </c>
      <c r="B322" s="157" t="s">
        <v>862</v>
      </c>
      <c r="C322" s="157" t="s">
        <v>449</v>
      </c>
      <c r="D322" s="157" t="s">
        <v>1204</v>
      </c>
      <c r="E322" s="157" t="s">
        <v>1118</v>
      </c>
      <c r="F322" s="246">
        <v>32.06</v>
      </c>
      <c r="G322" s="246"/>
      <c r="H322" s="250" t="s">
        <v>865</v>
      </c>
      <c r="I322" s="246">
        <v>100</v>
      </c>
    </row>
    <row r="323" spans="1:9" x14ac:dyDescent="0.2">
      <c r="A323" s="249">
        <v>319</v>
      </c>
      <c r="B323" s="157" t="s">
        <v>862</v>
      </c>
      <c r="C323" s="157" t="s">
        <v>449</v>
      </c>
      <c r="D323" s="157" t="s">
        <v>1205</v>
      </c>
      <c r="E323" s="157" t="s">
        <v>1118</v>
      </c>
      <c r="F323" s="246">
        <v>42.12</v>
      </c>
      <c r="G323" s="246"/>
      <c r="H323" s="250" t="s">
        <v>865</v>
      </c>
      <c r="I323" s="246">
        <v>100</v>
      </c>
    </row>
    <row r="324" spans="1:9" x14ac:dyDescent="0.2">
      <c r="A324" s="249">
        <v>319</v>
      </c>
      <c r="B324" s="157" t="s">
        <v>862</v>
      </c>
      <c r="C324" s="157" t="s">
        <v>449</v>
      </c>
      <c r="D324" s="157" t="s">
        <v>1206</v>
      </c>
      <c r="E324" s="157" t="s">
        <v>1207</v>
      </c>
      <c r="F324" s="246">
        <v>1.57</v>
      </c>
      <c r="G324" s="246"/>
      <c r="H324" s="250" t="s">
        <v>865</v>
      </c>
      <c r="I324" s="246">
        <v>100</v>
      </c>
    </row>
    <row r="325" spans="1:9" x14ac:dyDescent="0.2">
      <c r="A325" s="249">
        <v>319</v>
      </c>
      <c r="B325" s="157" t="s">
        <v>862</v>
      </c>
      <c r="C325" s="157" t="s">
        <v>449</v>
      </c>
      <c r="D325" s="157" t="s">
        <v>1208</v>
      </c>
      <c r="E325" s="157" t="s">
        <v>1118</v>
      </c>
      <c r="F325" s="246">
        <v>38.479999999999997</v>
      </c>
      <c r="G325" s="246"/>
      <c r="H325" s="250" t="s">
        <v>865</v>
      </c>
      <c r="I325" s="246">
        <v>100</v>
      </c>
    </row>
    <row r="326" spans="1:9" x14ac:dyDescent="0.2">
      <c r="A326" s="249">
        <v>319</v>
      </c>
      <c r="B326" s="157" t="s">
        <v>862</v>
      </c>
      <c r="C326" s="157" t="s">
        <v>449</v>
      </c>
      <c r="D326" s="157" t="s">
        <v>1209</v>
      </c>
      <c r="E326" s="157" t="s">
        <v>1118</v>
      </c>
      <c r="F326" s="246">
        <v>50.54</v>
      </c>
      <c r="G326" s="246"/>
      <c r="H326" s="250" t="s">
        <v>865</v>
      </c>
      <c r="I326" s="246">
        <v>100</v>
      </c>
    </row>
    <row r="327" spans="1:9" x14ac:dyDescent="0.2">
      <c r="A327" s="249">
        <v>319</v>
      </c>
      <c r="B327" s="157" t="s">
        <v>862</v>
      </c>
      <c r="C327" s="157" t="s">
        <v>449</v>
      </c>
      <c r="D327" s="157" t="s">
        <v>1210</v>
      </c>
      <c r="E327" s="157" t="s">
        <v>1207</v>
      </c>
      <c r="F327" s="246">
        <v>1.89</v>
      </c>
      <c r="G327" s="246"/>
      <c r="H327" s="250" t="s">
        <v>865</v>
      </c>
      <c r="I327" s="246">
        <v>100</v>
      </c>
    </row>
    <row r="328" spans="1:9" x14ac:dyDescent="0.2">
      <c r="A328" s="249">
        <v>319</v>
      </c>
      <c r="B328" s="157" t="s">
        <v>862</v>
      </c>
      <c r="C328" s="157" t="s">
        <v>449</v>
      </c>
      <c r="D328" s="157" t="s">
        <v>1211</v>
      </c>
      <c r="E328" s="157" t="s">
        <v>1207</v>
      </c>
      <c r="F328" s="246">
        <v>5.54</v>
      </c>
      <c r="G328" s="246"/>
      <c r="H328" s="250" t="s">
        <v>865</v>
      </c>
      <c r="I328" s="246">
        <v>100</v>
      </c>
    </row>
    <row r="329" spans="1:9" x14ac:dyDescent="0.2">
      <c r="A329" s="249">
        <v>319</v>
      </c>
      <c r="B329" s="157" t="s">
        <v>862</v>
      </c>
      <c r="C329" s="157" t="s">
        <v>449</v>
      </c>
      <c r="D329" s="157" t="s">
        <v>1212</v>
      </c>
      <c r="E329" s="157" t="s">
        <v>1207</v>
      </c>
      <c r="F329" s="246">
        <v>4.62</v>
      </c>
      <c r="G329" s="246"/>
      <c r="H329" s="250" t="s">
        <v>865</v>
      </c>
      <c r="I329" s="246">
        <v>100</v>
      </c>
    </row>
    <row r="330" spans="1:9" x14ac:dyDescent="0.2">
      <c r="A330" s="249">
        <v>325</v>
      </c>
      <c r="B330" s="157" t="s">
        <v>862</v>
      </c>
      <c r="C330" s="157" t="s">
        <v>661</v>
      </c>
      <c r="D330" s="157" t="s">
        <v>1213</v>
      </c>
      <c r="E330" s="157" t="s">
        <v>1118</v>
      </c>
      <c r="F330" s="246">
        <v>3.5</v>
      </c>
      <c r="G330" s="246"/>
      <c r="H330" s="250" t="s">
        <v>865</v>
      </c>
      <c r="I330" s="246">
        <v>100</v>
      </c>
    </row>
    <row r="331" spans="1:9" x14ac:dyDescent="0.2">
      <c r="A331" s="249">
        <v>325</v>
      </c>
      <c r="B331" s="157" t="s">
        <v>862</v>
      </c>
      <c r="C331" s="157" t="s">
        <v>661</v>
      </c>
      <c r="D331" s="157" t="s">
        <v>1214</v>
      </c>
      <c r="E331" s="157" t="s">
        <v>1118</v>
      </c>
      <c r="F331" s="246">
        <v>4.2</v>
      </c>
      <c r="G331" s="246"/>
      <c r="H331" s="250" t="s">
        <v>865</v>
      </c>
      <c r="I331" s="246">
        <v>100</v>
      </c>
    </row>
    <row r="332" spans="1:9" x14ac:dyDescent="0.2">
      <c r="A332" s="249">
        <v>326</v>
      </c>
      <c r="B332" s="157" t="s">
        <v>862</v>
      </c>
      <c r="C332" s="157" t="s">
        <v>1215</v>
      </c>
      <c r="D332" s="157" t="s">
        <v>1216</v>
      </c>
      <c r="E332" s="157" t="s">
        <v>850</v>
      </c>
      <c r="F332" s="246">
        <v>13.69</v>
      </c>
      <c r="G332" s="246"/>
      <c r="H332" s="250" t="s">
        <v>865</v>
      </c>
      <c r="I332" s="246">
        <v>100</v>
      </c>
    </row>
    <row r="333" spans="1:9" x14ac:dyDescent="0.2">
      <c r="A333" s="249">
        <v>326</v>
      </c>
      <c r="B333" s="157" t="s">
        <v>862</v>
      </c>
      <c r="C333" s="157" t="s">
        <v>1215</v>
      </c>
      <c r="D333" s="157" t="s">
        <v>1217</v>
      </c>
      <c r="E333" s="157" t="s">
        <v>850</v>
      </c>
      <c r="F333" s="246">
        <v>12.38</v>
      </c>
      <c r="G333" s="246"/>
      <c r="H333" s="250" t="s">
        <v>865</v>
      </c>
      <c r="I333" s="246">
        <v>100</v>
      </c>
    </row>
    <row r="334" spans="1:9" x14ac:dyDescent="0.2">
      <c r="A334" s="249">
        <v>326</v>
      </c>
      <c r="B334" s="157" t="s">
        <v>862</v>
      </c>
      <c r="C334" s="157" t="s">
        <v>1215</v>
      </c>
      <c r="D334" s="157" t="s">
        <v>1218</v>
      </c>
      <c r="E334" s="157" t="s">
        <v>850</v>
      </c>
      <c r="F334" s="246">
        <v>12.18</v>
      </c>
      <c r="G334" s="246"/>
      <c r="H334" s="250" t="s">
        <v>865</v>
      </c>
      <c r="I334" s="246">
        <v>100</v>
      </c>
    </row>
    <row r="335" spans="1:9" x14ac:dyDescent="0.2">
      <c r="A335" s="249">
        <v>326</v>
      </c>
      <c r="B335" s="157" t="s">
        <v>862</v>
      </c>
      <c r="C335" s="157" t="s">
        <v>1215</v>
      </c>
      <c r="D335" s="157" t="s">
        <v>1219</v>
      </c>
      <c r="E335" s="157" t="s">
        <v>850</v>
      </c>
      <c r="F335" s="246">
        <v>16.43</v>
      </c>
      <c r="G335" s="246"/>
      <c r="H335" s="250" t="s">
        <v>865</v>
      </c>
      <c r="I335" s="246">
        <v>100</v>
      </c>
    </row>
    <row r="336" spans="1:9" x14ac:dyDescent="0.2">
      <c r="A336" s="249">
        <v>326</v>
      </c>
      <c r="B336" s="157" t="s">
        <v>862</v>
      </c>
      <c r="C336" s="157" t="s">
        <v>1215</v>
      </c>
      <c r="D336" s="157" t="s">
        <v>1220</v>
      </c>
      <c r="E336" s="157" t="s">
        <v>850</v>
      </c>
      <c r="F336" s="246">
        <v>14.86</v>
      </c>
      <c r="G336" s="246"/>
      <c r="H336" s="250" t="s">
        <v>865</v>
      </c>
      <c r="I336" s="246">
        <v>100</v>
      </c>
    </row>
    <row r="337" spans="1:9" x14ac:dyDescent="0.2">
      <c r="A337" s="249">
        <v>326</v>
      </c>
      <c r="B337" s="157" t="s">
        <v>862</v>
      </c>
      <c r="C337" s="157" t="s">
        <v>1215</v>
      </c>
      <c r="D337" s="157" t="s">
        <v>1221</v>
      </c>
      <c r="E337" s="157" t="s">
        <v>850</v>
      </c>
      <c r="F337" s="246">
        <v>14.62</v>
      </c>
      <c r="G337" s="246"/>
      <c r="H337" s="250" t="s">
        <v>865</v>
      </c>
      <c r="I337" s="246">
        <v>100</v>
      </c>
    </row>
    <row r="338" spans="1:9" x14ac:dyDescent="0.2">
      <c r="A338" s="249">
        <v>327</v>
      </c>
      <c r="B338" s="157" t="s">
        <v>862</v>
      </c>
      <c r="C338" s="157" t="s">
        <v>74</v>
      </c>
      <c r="D338" s="157" t="s">
        <v>1222</v>
      </c>
      <c r="E338" s="157" t="s">
        <v>1167</v>
      </c>
      <c r="F338" s="246">
        <v>149.51</v>
      </c>
      <c r="G338" s="246"/>
      <c r="H338" s="250" t="s">
        <v>865</v>
      </c>
      <c r="I338" s="246">
        <v>100</v>
      </c>
    </row>
    <row r="339" spans="1:9" x14ac:dyDescent="0.2">
      <c r="A339" s="249">
        <v>327</v>
      </c>
      <c r="B339" s="157" t="s">
        <v>862</v>
      </c>
      <c r="C339" s="157" t="s">
        <v>74</v>
      </c>
      <c r="D339" s="157" t="s">
        <v>1223</v>
      </c>
      <c r="E339" s="157" t="s">
        <v>1167</v>
      </c>
      <c r="F339" s="246">
        <v>394.59</v>
      </c>
      <c r="G339" s="246"/>
      <c r="H339" s="250" t="s">
        <v>865</v>
      </c>
      <c r="I339" s="246">
        <v>100</v>
      </c>
    </row>
    <row r="340" spans="1:9" x14ac:dyDescent="0.2">
      <c r="A340" s="249">
        <v>327</v>
      </c>
      <c r="B340" s="157" t="s">
        <v>862</v>
      </c>
      <c r="C340" s="157" t="s">
        <v>74</v>
      </c>
      <c r="D340" s="157" t="s">
        <v>1224</v>
      </c>
      <c r="E340" s="157" t="s">
        <v>1167</v>
      </c>
      <c r="F340" s="246">
        <v>798.39</v>
      </c>
      <c r="G340" s="246"/>
      <c r="H340" s="250" t="s">
        <v>865</v>
      </c>
      <c r="I340" s="246">
        <v>100</v>
      </c>
    </row>
    <row r="341" spans="1:9" x14ac:dyDescent="0.2">
      <c r="A341" s="249">
        <v>327</v>
      </c>
      <c r="B341" s="157" t="s">
        <v>862</v>
      </c>
      <c r="C341" s="157" t="s">
        <v>74</v>
      </c>
      <c r="D341" s="157" t="s">
        <v>1225</v>
      </c>
      <c r="E341" s="157" t="s">
        <v>1167</v>
      </c>
      <c r="F341" s="246">
        <v>183.62</v>
      </c>
      <c r="G341" s="246"/>
      <c r="H341" s="250" t="s">
        <v>865</v>
      </c>
      <c r="I341" s="246">
        <v>100</v>
      </c>
    </row>
    <row r="342" spans="1:9" x14ac:dyDescent="0.2">
      <c r="A342" s="249">
        <v>327</v>
      </c>
      <c r="B342" s="157" t="s">
        <v>862</v>
      </c>
      <c r="C342" s="157" t="s">
        <v>74</v>
      </c>
      <c r="D342" s="157" t="s">
        <v>1226</v>
      </c>
      <c r="E342" s="157" t="s">
        <v>1167</v>
      </c>
      <c r="F342" s="246">
        <v>454.09</v>
      </c>
      <c r="G342" s="246"/>
      <c r="H342" s="250" t="s">
        <v>865</v>
      </c>
      <c r="I342" s="246">
        <v>100</v>
      </c>
    </row>
    <row r="343" spans="1:9" x14ac:dyDescent="0.2">
      <c r="A343" s="249">
        <v>327</v>
      </c>
      <c r="B343" s="157" t="s">
        <v>862</v>
      </c>
      <c r="C343" s="157" t="s">
        <v>74</v>
      </c>
      <c r="D343" s="157" t="s">
        <v>1227</v>
      </c>
      <c r="E343" s="157" t="s">
        <v>1167</v>
      </c>
      <c r="F343" s="246">
        <v>102.15</v>
      </c>
      <c r="G343" s="246"/>
      <c r="H343" s="250" t="s">
        <v>865</v>
      </c>
      <c r="I343" s="246">
        <v>100</v>
      </c>
    </row>
    <row r="344" spans="1:9" x14ac:dyDescent="0.2">
      <c r="A344" s="249">
        <v>327</v>
      </c>
      <c r="B344" s="157" t="s">
        <v>862</v>
      </c>
      <c r="C344" s="157" t="s">
        <v>74</v>
      </c>
      <c r="D344" s="157" t="s">
        <v>1228</v>
      </c>
      <c r="E344" s="157" t="s">
        <v>1167</v>
      </c>
      <c r="F344" s="246">
        <v>633.23</v>
      </c>
      <c r="G344" s="246"/>
      <c r="H344" s="250" t="s">
        <v>865</v>
      </c>
      <c r="I344" s="246">
        <v>100</v>
      </c>
    </row>
    <row r="345" spans="1:9" x14ac:dyDescent="0.2">
      <c r="A345" s="249">
        <v>327</v>
      </c>
      <c r="B345" s="157" t="s">
        <v>862</v>
      </c>
      <c r="C345" s="157" t="s">
        <v>74</v>
      </c>
      <c r="D345" s="157" t="s">
        <v>1229</v>
      </c>
      <c r="E345" s="157" t="s">
        <v>1167</v>
      </c>
      <c r="F345" s="246">
        <v>973.25</v>
      </c>
      <c r="G345" s="246"/>
      <c r="H345" s="250" t="s">
        <v>865</v>
      </c>
      <c r="I345" s="246">
        <v>100</v>
      </c>
    </row>
    <row r="346" spans="1:9" x14ac:dyDescent="0.2">
      <c r="A346" s="249">
        <v>327</v>
      </c>
      <c r="B346" s="157" t="s">
        <v>862</v>
      </c>
      <c r="C346" s="157" t="s">
        <v>74</v>
      </c>
      <c r="D346" s="157" t="s">
        <v>1230</v>
      </c>
      <c r="E346" s="157" t="s">
        <v>1167</v>
      </c>
      <c r="F346" s="246">
        <v>124.59</v>
      </c>
      <c r="G346" s="246"/>
      <c r="H346" s="250" t="s">
        <v>865</v>
      </c>
      <c r="I346" s="246">
        <v>100</v>
      </c>
    </row>
    <row r="347" spans="1:9" x14ac:dyDescent="0.2">
      <c r="A347" s="249">
        <v>327</v>
      </c>
      <c r="B347" s="157" t="s">
        <v>862</v>
      </c>
      <c r="C347" s="157" t="s">
        <v>74</v>
      </c>
      <c r="D347" s="157" t="s">
        <v>1231</v>
      </c>
      <c r="E347" s="157" t="s">
        <v>1167</v>
      </c>
      <c r="F347" s="246">
        <v>373.9</v>
      </c>
      <c r="G347" s="246"/>
      <c r="H347" s="250" t="s">
        <v>865</v>
      </c>
      <c r="I347" s="246">
        <v>100</v>
      </c>
    </row>
    <row r="348" spans="1:9" x14ac:dyDescent="0.2">
      <c r="A348" s="249">
        <v>327</v>
      </c>
      <c r="B348" s="157" t="s">
        <v>862</v>
      </c>
      <c r="C348" s="157" t="s">
        <v>74</v>
      </c>
      <c r="D348" s="157" t="s">
        <v>1232</v>
      </c>
      <c r="E348" s="157" t="s">
        <v>1167</v>
      </c>
      <c r="F348" s="246">
        <v>665.33</v>
      </c>
      <c r="G348" s="246"/>
      <c r="H348" s="250" t="s">
        <v>865</v>
      </c>
      <c r="I348" s="246">
        <v>100</v>
      </c>
    </row>
    <row r="349" spans="1:9" x14ac:dyDescent="0.2">
      <c r="A349" s="249">
        <v>327</v>
      </c>
      <c r="B349" s="157" t="s">
        <v>862</v>
      </c>
      <c r="C349" s="157" t="s">
        <v>74</v>
      </c>
      <c r="D349" s="157" t="s">
        <v>1233</v>
      </c>
      <c r="E349" s="157" t="s">
        <v>1167</v>
      </c>
      <c r="F349" s="246">
        <v>153.02000000000001</v>
      </c>
      <c r="G349" s="246"/>
      <c r="H349" s="250" t="s">
        <v>865</v>
      </c>
      <c r="I349" s="246">
        <v>100</v>
      </c>
    </row>
    <row r="350" spans="1:9" x14ac:dyDescent="0.2">
      <c r="A350" s="249">
        <v>327</v>
      </c>
      <c r="B350" s="157" t="s">
        <v>862</v>
      </c>
      <c r="C350" s="157" t="s">
        <v>74</v>
      </c>
      <c r="D350" s="157" t="s">
        <v>1234</v>
      </c>
      <c r="E350" s="157" t="s">
        <v>1167</v>
      </c>
      <c r="F350" s="246">
        <v>423.49</v>
      </c>
      <c r="G350" s="246"/>
      <c r="H350" s="250" t="s">
        <v>865</v>
      </c>
      <c r="I350" s="246">
        <v>100</v>
      </c>
    </row>
    <row r="351" spans="1:9" x14ac:dyDescent="0.2">
      <c r="A351" s="249">
        <v>327</v>
      </c>
      <c r="B351" s="157" t="s">
        <v>862</v>
      </c>
      <c r="C351" s="157" t="s">
        <v>74</v>
      </c>
      <c r="D351" s="157" t="s">
        <v>1235</v>
      </c>
      <c r="E351" s="157" t="s">
        <v>1167</v>
      </c>
      <c r="F351" s="246">
        <v>85.13</v>
      </c>
      <c r="G351" s="246"/>
      <c r="H351" s="250" t="s">
        <v>865</v>
      </c>
      <c r="I351" s="246">
        <v>100</v>
      </c>
    </row>
    <row r="352" spans="1:9" x14ac:dyDescent="0.2">
      <c r="A352" s="249">
        <v>327</v>
      </c>
      <c r="B352" s="157" t="s">
        <v>862</v>
      </c>
      <c r="C352" s="157" t="s">
        <v>74</v>
      </c>
      <c r="D352" s="157" t="s">
        <v>1236</v>
      </c>
      <c r="E352" s="157" t="s">
        <v>1167</v>
      </c>
      <c r="F352" s="246">
        <v>527.69000000000005</v>
      </c>
      <c r="G352" s="246"/>
      <c r="H352" s="250" t="s">
        <v>865</v>
      </c>
      <c r="I352" s="246">
        <v>100</v>
      </c>
    </row>
    <row r="353" spans="1:9" x14ac:dyDescent="0.2">
      <c r="A353" s="249">
        <v>327</v>
      </c>
      <c r="B353" s="157" t="s">
        <v>862</v>
      </c>
      <c r="C353" s="157" t="s">
        <v>74</v>
      </c>
      <c r="D353" s="157" t="s">
        <v>1237</v>
      </c>
      <c r="E353" s="157" t="s">
        <v>1167</v>
      </c>
      <c r="F353" s="246">
        <v>856.12</v>
      </c>
      <c r="G353" s="246"/>
      <c r="H353" s="250" t="s">
        <v>865</v>
      </c>
      <c r="I353" s="246">
        <v>100</v>
      </c>
    </row>
    <row r="354" spans="1:9" x14ac:dyDescent="0.2">
      <c r="A354" s="249">
        <v>328</v>
      </c>
      <c r="B354" s="157" t="s">
        <v>862</v>
      </c>
      <c r="C354" s="157" t="s">
        <v>157</v>
      </c>
      <c r="D354" s="157" t="s">
        <v>1238</v>
      </c>
      <c r="E354" s="157" t="s">
        <v>1167</v>
      </c>
      <c r="F354" s="246">
        <v>9.18</v>
      </c>
      <c r="G354" s="246"/>
      <c r="H354" s="250" t="s">
        <v>865</v>
      </c>
      <c r="I354" s="246">
        <v>100</v>
      </c>
    </row>
    <row r="355" spans="1:9" x14ac:dyDescent="0.2">
      <c r="A355" s="249">
        <v>328</v>
      </c>
      <c r="B355" s="157" t="s">
        <v>862</v>
      </c>
      <c r="C355" s="157" t="s">
        <v>157</v>
      </c>
      <c r="D355" s="157" t="s">
        <v>1239</v>
      </c>
      <c r="E355" s="157" t="s">
        <v>1167</v>
      </c>
      <c r="F355" s="246">
        <v>11.02</v>
      </c>
      <c r="G355" s="246"/>
      <c r="H355" s="250" t="s">
        <v>865</v>
      </c>
      <c r="I355" s="246">
        <v>100</v>
      </c>
    </row>
    <row r="356" spans="1:9" x14ac:dyDescent="0.2">
      <c r="A356" s="249">
        <v>328</v>
      </c>
      <c r="B356" s="157" t="s">
        <v>862</v>
      </c>
      <c r="C356" s="157" t="s">
        <v>157</v>
      </c>
      <c r="D356" s="157" t="s">
        <v>1240</v>
      </c>
      <c r="E356" s="157" t="s">
        <v>1167</v>
      </c>
      <c r="F356" s="246">
        <v>29.38</v>
      </c>
      <c r="G356" s="246"/>
      <c r="H356" s="250" t="s">
        <v>865</v>
      </c>
      <c r="I356" s="246">
        <v>100</v>
      </c>
    </row>
    <row r="357" spans="1:9" x14ac:dyDescent="0.2">
      <c r="A357" s="249">
        <v>328</v>
      </c>
      <c r="B357" s="157" t="s">
        <v>862</v>
      </c>
      <c r="C357" s="157" t="s">
        <v>157</v>
      </c>
      <c r="D357" s="157" t="s">
        <v>1241</v>
      </c>
      <c r="E357" s="157" t="s">
        <v>1167</v>
      </c>
      <c r="F357" s="246">
        <v>24.49</v>
      </c>
      <c r="G357" s="246"/>
      <c r="H357" s="250" t="s">
        <v>865</v>
      </c>
      <c r="I357" s="246">
        <v>100</v>
      </c>
    </row>
    <row r="358" spans="1:9" x14ac:dyDescent="0.2">
      <c r="A358" s="249">
        <v>328</v>
      </c>
      <c r="B358" s="157" t="s">
        <v>862</v>
      </c>
      <c r="C358" s="157" t="s">
        <v>157</v>
      </c>
      <c r="D358" s="157" t="s">
        <v>1242</v>
      </c>
      <c r="E358" s="157" t="s">
        <v>1167</v>
      </c>
      <c r="F358" s="246">
        <v>11.02</v>
      </c>
      <c r="G358" s="246"/>
      <c r="H358" s="250" t="s">
        <v>865</v>
      </c>
      <c r="I358" s="246">
        <v>100</v>
      </c>
    </row>
    <row r="359" spans="1:9" x14ac:dyDescent="0.2">
      <c r="A359" s="249">
        <v>328</v>
      </c>
      <c r="B359" s="157" t="s">
        <v>862</v>
      </c>
      <c r="C359" s="157" t="s">
        <v>157</v>
      </c>
      <c r="D359" s="157" t="s">
        <v>1243</v>
      </c>
      <c r="E359" s="157" t="s">
        <v>1167</v>
      </c>
      <c r="F359" s="246">
        <v>29.38</v>
      </c>
      <c r="G359" s="246"/>
      <c r="H359" s="250" t="s">
        <v>865</v>
      </c>
      <c r="I359" s="246">
        <v>100</v>
      </c>
    </row>
    <row r="360" spans="1:9" x14ac:dyDescent="0.2">
      <c r="A360" s="249">
        <v>329</v>
      </c>
      <c r="B360" s="157" t="s">
        <v>862</v>
      </c>
      <c r="C360" s="157" t="s">
        <v>745</v>
      </c>
      <c r="D360" s="157" t="s">
        <v>1244</v>
      </c>
      <c r="E360" s="157" t="s">
        <v>32</v>
      </c>
      <c r="F360" s="246">
        <v>2990.81</v>
      </c>
      <c r="G360" s="246"/>
      <c r="H360" s="250" t="s">
        <v>865</v>
      </c>
      <c r="I360" s="246">
        <v>100</v>
      </c>
    </row>
    <row r="361" spans="1:9" x14ac:dyDescent="0.2">
      <c r="A361" s="249">
        <v>329</v>
      </c>
      <c r="B361" s="157" t="s">
        <v>862</v>
      </c>
      <c r="C361" s="157" t="s">
        <v>745</v>
      </c>
      <c r="D361" s="157" t="s">
        <v>1245</v>
      </c>
      <c r="E361" s="157" t="s">
        <v>1167</v>
      </c>
      <c r="F361" s="246">
        <v>19.440000000000001</v>
      </c>
      <c r="G361" s="246"/>
      <c r="H361" s="250" t="s">
        <v>865</v>
      </c>
      <c r="I361" s="246">
        <v>100</v>
      </c>
    </row>
    <row r="362" spans="1:9" x14ac:dyDescent="0.2">
      <c r="A362" s="249">
        <v>329</v>
      </c>
      <c r="B362" s="157" t="s">
        <v>862</v>
      </c>
      <c r="C362" s="157" t="s">
        <v>745</v>
      </c>
      <c r="D362" s="157" t="s">
        <v>1246</v>
      </c>
      <c r="E362" s="157" t="s">
        <v>32</v>
      </c>
      <c r="F362" s="246">
        <v>2492.34</v>
      </c>
      <c r="G362" s="246"/>
      <c r="H362" s="250" t="s">
        <v>865</v>
      </c>
      <c r="I362" s="246">
        <v>100</v>
      </c>
    </row>
    <row r="363" spans="1:9" x14ac:dyDescent="0.2">
      <c r="A363" s="249">
        <v>329</v>
      </c>
      <c r="B363" s="157" t="s">
        <v>862</v>
      </c>
      <c r="C363" s="157" t="s">
        <v>745</v>
      </c>
      <c r="D363" s="157" t="s">
        <v>1247</v>
      </c>
      <c r="E363" s="157" t="s">
        <v>1167</v>
      </c>
      <c r="F363" s="246">
        <v>16.2</v>
      </c>
      <c r="G363" s="246"/>
      <c r="H363" s="250" t="s">
        <v>865</v>
      </c>
      <c r="I363" s="246">
        <v>100</v>
      </c>
    </row>
    <row r="364" spans="1:9" x14ac:dyDescent="0.2">
      <c r="A364" s="249">
        <v>330</v>
      </c>
      <c r="B364" s="157" t="s">
        <v>862</v>
      </c>
      <c r="C364" s="157" t="s">
        <v>594</v>
      </c>
      <c r="D364" s="157" t="s">
        <v>594</v>
      </c>
      <c r="E364" s="157" t="s">
        <v>1167</v>
      </c>
      <c r="F364" s="246">
        <v>6.83</v>
      </c>
      <c r="G364" s="246"/>
      <c r="H364" s="250" t="s">
        <v>865</v>
      </c>
      <c r="I364" s="246">
        <v>100</v>
      </c>
    </row>
    <row r="365" spans="1:9" x14ac:dyDescent="0.2">
      <c r="A365" s="249">
        <v>330</v>
      </c>
      <c r="B365" s="157" t="s">
        <v>862</v>
      </c>
      <c r="C365" s="157" t="s">
        <v>594</v>
      </c>
      <c r="D365" s="157" t="s">
        <v>1248</v>
      </c>
      <c r="E365" s="157" t="s">
        <v>1167</v>
      </c>
      <c r="F365" s="246">
        <v>8.1999999999999993</v>
      </c>
      <c r="G365" s="246"/>
      <c r="H365" s="250" t="s">
        <v>865</v>
      </c>
      <c r="I365" s="246">
        <v>100</v>
      </c>
    </row>
    <row r="366" spans="1:9" x14ac:dyDescent="0.2">
      <c r="A366" s="249">
        <v>332</v>
      </c>
      <c r="B366" s="157" t="s">
        <v>862</v>
      </c>
      <c r="C366" s="157" t="s">
        <v>76</v>
      </c>
      <c r="D366" s="157" t="s">
        <v>1249</v>
      </c>
      <c r="E366" s="157" t="s">
        <v>1167</v>
      </c>
      <c r="F366" s="246">
        <v>378.24</v>
      </c>
      <c r="G366" s="246"/>
      <c r="H366" s="250" t="s">
        <v>865</v>
      </c>
      <c r="I366" s="246">
        <v>100</v>
      </c>
    </row>
    <row r="367" spans="1:9" x14ac:dyDescent="0.2">
      <c r="A367" s="249">
        <v>332</v>
      </c>
      <c r="B367" s="157" t="s">
        <v>862</v>
      </c>
      <c r="C367" s="157" t="s">
        <v>76</v>
      </c>
      <c r="D367" s="157" t="s">
        <v>1250</v>
      </c>
      <c r="E367" s="157" t="s">
        <v>1167</v>
      </c>
      <c r="F367" s="246">
        <v>1332.08</v>
      </c>
      <c r="G367" s="246"/>
      <c r="H367" s="250" t="s">
        <v>865</v>
      </c>
      <c r="I367" s="246">
        <v>100</v>
      </c>
    </row>
    <row r="368" spans="1:9" x14ac:dyDescent="0.2">
      <c r="A368" s="249">
        <v>332</v>
      </c>
      <c r="B368" s="157" t="s">
        <v>862</v>
      </c>
      <c r="C368" s="157" t="s">
        <v>76</v>
      </c>
      <c r="D368" s="157" t="s">
        <v>1251</v>
      </c>
      <c r="E368" s="157" t="s">
        <v>1167</v>
      </c>
      <c r="F368" s="246">
        <v>403.44</v>
      </c>
      <c r="G368" s="246"/>
      <c r="H368" s="250" t="s">
        <v>865</v>
      </c>
      <c r="I368" s="246">
        <v>100</v>
      </c>
    </row>
    <row r="369" spans="1:9" x14ac:dyDescent="0.2">
      <c r="A369" s="249">
        <v>332</v>
      </c>
      <c r="B369" s="157" t="s">
        <v>862</v>
      </c>
      <c r="C369" s="157" t="s">
        <v>76</v>
      </c>
      <c r="D369" s="157" t="s">
        <v>1252</v>
      </c>
      <c r="E369" s="157" t="s">
        <v>1167</v>
      </c>
      <c r="F369" s="246">
        <v>1357.28</v>
      </c>
      <c r="G369" s="246"/>
      <c r="H369" s="250" t="s">
        <v>865</v>
      </c>
      <c r="I369" s="246">
        <v>100</v>
      </c>
    </row>
    <row r="370" spans="1:9" x14ac:dyDescent="0.2">
      <c r="A370" s="249">
        <v>332</v>
      </c>
      <c r="B370" s="157" t="s">
        <v>862</v>
      </c>
      <c r="C370" s="157" t="s">
        <v>76</v>
      </c>
      <c r="D370" s="157" t="s">
        <v>1253</v>
      </c>
      <c r="E370" s="157" t="s">
        <v>1167</v>
      </c>
      <c r="F370" s="246">
        <v>403.44</v>
      </c>
      <c r="G370" s="246"/>
      <c r="H370" s="250" t="s">
        <v>865</v>
      </c>
      <c r="I370" s="246">
        <v>100</v>
      </c>
    </row>
    <row r="371" spans="1:9" x14ac:dyDescent="0.2">
      <c r="A371" s="249">
        <v>332</v>
      </c>
      <c r="B371" s="157" t="s">
        <v>862</v>
      </c>
      <c r="C371" s="157" t="s">
        <v>76</v>
      </c>
      <c r="D371" s="157" t="s">
        <v>1254</v>
      </c>
      <c r="E371" s="157" t="s">
        <v>1167</v>
      </c>
      <c r="F371" s="246">
        <v>1357.28</v>
      </c>
      <c r="G371" s="246"/>
      <c r="H371" s="250" t="s">
        <v>865</v>
      </c>
      <c r="I371" s="246">
        <v>100</v>
      </c>
    </row>
    <row r="372" spans="1:9" x14ac:dyDescent="0.2">
      <c r="A372" s="249">
        <v>332</v>
      </c>
      <c r="B372" s="157" t="s">
        <v>862</v>
      </c>
      <c r="C372" s="157" t="s">
        <v>76</v>
      </c>
      <c r="D372" s="157" t="s">
        <v>1255</v>
      </c>
      <c r="E372" s="157" t="s">
        <v>1167</v>
      </c>
      <c r="F372" s="246">
        <v>360.28</v>
      </c>
      <c r="G372" s="246"/>
      <c r="H372" s="250" t="s">
        <v>865</v>
      </c>
      <c r="I372" s="246">
        <v>100</v>
      </c>
    </row>
    <row r="373" spans="1:9" x14ac:dyDescent="0.2">
      <c r="A373" s="249">
        <v>332</v>
      </c>
      <c r="B373" s="157" t="s">
        <v>862</v>
      </c>
      <c r="C373" s="157" t="s">
        <v>76</v>
      </c>
      <c r="D373" s="157" t="s">
        <v>1256</v>
      </c>
      <c r="E373" s="157" t="s">
        <v>1167</v>
      </c>
      <c r="F373" s="246">
        <v>1314.12</v>
      </c>
      <c r="G373" s="246"/>
      <c r="H373" s="250" t="s">
        <v>865</v>
      </c>
      <c r="I373" s="246">
        <v>100</v>
      </c>
    </row>
    <row r="374" spans="1:9" x14ac:dyDescent="0.2">
      <c r="A374" s="249">
        <v>332</v>
      </c>
      <c r="B374" s="157" t="s">
        <v>862</v>
      </c>
      <c r="C374" s="157" t="s">
        <v>76</v>
      </c>
      <c r="D374" s="157" t="s">
        <v>1257</v>
      </c>
      <c r="E374" s="157" t="s">
        <v>1167</v>
      </c>
      <c r="F374" s="246">
        <v>381.28</v>
      </c>
      <c r="G374" s="246"/>
      <c r="H374" s="250" t="s">
        <v>865</v>
      </c>
      <c r="I374" s="246">
        <v>100</v>
      </c>
    </row>
    <row r="375" spans="1:9" x14ac:dyDescent="0.2">
      <c r="A375" s="249">
        <v>332</v>
      </c>
      <c r="B375" s="157" t="s">
        <v>862</v>
      </c>
      <c r="C375" s="157" t="s">
        <v>76</v>
      </c>
      <c r="D375" s="157" t="s">
        <v>1258</v>
      </c>
      <c r="E375" s="157" t="s">
        <v>1167</v>
      </c>
      <c r="F375" s="246">
        <v>1335.12</v>
      </c>
      <c r="G375" s="246"/>
      <c r="H375" s="250" t="s">
        <v>865</v>
      </c>
      <c r="I375" s="246">
        <v>100</v>
      </c>
    </row>
    <row r="376" spans="1:9" x14ac:dyDescent="0.2">
      <c r="A376" s="249">
        <v>332</v>
      </c>
      <c r="B376" s="157" t="s">
        <v>862</v>
      </c>
      <c r="C376" s="157" t="s">
        <v>76</v>
      </c>
      <c r="D376" s="157" t="s">
        <v>1259</v>
      </c>
      <c r="E376" s="157" t="s">
        <v>1167</v>
      </c>
      <c r="F376" s="246">
        <v>381.28</v>
      </c>
      <c r="G376" s="246"/>
      <c r="H376" s="250" t="s">
        <v>865</v>
      </c>
      <c r="I376" s="246">
        <v>100</v>
      </c>
    </row>
    <row r="377" spans="1:9" x14ac:dyDescent="0.2">
      <c r="A377" s="249">
        <v>332</v>
      </c>
      <c r="B377" s="157" t="s">
        <v>862</v>
      </c>
      <c r="C377" s="157" t="s">
        <v>76</v>
      </c>
      <c r="D377" s="157" t="s">
        <v>1260</v>
      </c>
      <c r="E377" s="157" t="s">
        <v>1167</v>
      </c>
      <c r="F377" s="246">
        <v>1335.12</v>
      </c>
      <c r="G377" s="246"/>
      <c r="H377" s="250" t="s">
        <v>865</v>
      </c>
      <c r="I377" s="246">
        <v>100</v>
      </c>
    </row>
    <row r="378" spans="1:9" x14ac:dyDescent="0.2">
      <c r="A378" s="249">
        <v>333</v>
      </c>
      <c r="B378" s="157" t="s">
        <v>862</v>
      </c>
      <c r="C378" s="157" t="s">
        <v>256</v>
      </c>
      <c r="D378" s="157" t="s">
        <v>1261</v>
      </c>
      <c r="E378" s="157" t="s">
        <v>1167</v>
      </c>
      <c r="F378" s="246">
        <v>38.92</v>
      </c>
      <c r="G378" s="246"/>
      <c r="H378" s="250" t="s">
        <v>865</v>
      </c>
      <c r="I378" s="246">
        <v>100</v>
      </c>
    </row>
    <row r="379" spans="1:9" x14ac:dyDescent="0.2">
      <c r="A379" s="249">
        <v>333</v>
      </c>
      <c r="B379" s="157" t="s">
        <v>862</v>
      </c>
      <c r="C379" s="157" t="s">
        <v>256</v>
      </c>
      <c r="D379" s="157" t="s">
        <v>1262</v>
      </c>
      <c r="E379" s="157" t="s">
        <v>1167</v>
      </c>
      <c r="F379" s="246">
        <v>22.81</v>
      </c>
      <c r="G379" s="246"/>
      <c r="H379" s="250" t="s">
        <v>865</v>
      </c>
      <c r="I379" s="246">
        <v>100</v>
      </c>
    </row>
    <row r="380" spans="1:9" x14ac:dyDescent="0.2">
      <c r="A380" s="249">
        <v>333</v>
      </c>
      <c r="B380" s="157" t="s">
        <v>862</v>
      </c>
      <c r="C380" s="157" t="s">
        <v>256</v>
      </c>
      <c r="D380" s="157" t="s">
        <v>1263</v>
      </c>
      <c r="E380" s="157" t="s">
        <v>1167</v>
      </c>
      <c r="F380" s="246">
        <v>46.7</v>
      </c>
      <c r="G380" s="246"/>
      <c r="H380" s="250" t="s">
        <v>865</v>
      </c>
      <c r="I380" s="246">
        <v>100</v>
      </c>
    </row>
    <row r="381" spans="1:9" x14ac:dyDescent="0.2">
      <c r="A381" s="249">
        <v>333</v>
      </c>
      <c r="B381" s="157" t="s">
        <v>862</v>
      </c>
      <c r="C381" s="157" t="s">
        <v>256</v>
      </c>
      <c r="D381" s="157" t="s">
        <v>1264</v>
      </c>
      <c r="E381" s="157" t="s">
        <v>1167</v>
      </c>
      <c r="F381" s="246">
        <v>27.38</v>
      </c>
      <c r="G381" s="246"/>
      <c r="H381" s="250" t="s">
        <v>865</v>
      </c>
      <c r="I381" s="246">
        <v>100</v>
      </c>
    </row>
    <row r="382" spans="1:9" x14ac:dyDescent="0.2">
      <c r="A382" s="249">
        <v>334</v>
      </c>
      <c r="B382" s="157" t="s">
        <v>862</v>
      </c>
      <c r="C382" s="157" t="s">
        <v>588</v>
      </c>
      <c r="D382" s="157" t="s">
        <v>1265</v>
      </c>
      <c r="E382" s="157" t="s">
        <v>1167</v>
      </c>
      <c r="F382" s="246">
        <v>40.75</v>
      </c>
      <c r="G382" s="246"/>
      <c r="H382" s="250" t="s">
        <v>865</v>
      </c>
      <c r="I382" s="246">
        <v>100</v>
      </c>
    </row>
    <row r="383" spans="1:9" x14ac:dyDescent="0.2">
      <c r="A383" s="249">
        <v>334</v>
      </c>
      <c r="B383" s="157" t="s">
        <v>862</v>
      </c>
      <c r="C383" s="157" t="s">
        <v>588</v>
      </c>
      <c r="D383" s="157" t="s">
        <v>1266</v>
      </c>
      <c r="E383" s="157" t="s">
        <v>1167</v>
      </c>
      <c r="F383" s="246">
        <v>48.9</v>
      </c>
      <c r="G383" s="246"/>
      <c r="H383" s="250" t="s">
        <v>865</v>
      </c>
      <c r="I383" s="246">
        <v>100</v>
      </c>
    </row>
    <row r="384" spans="1:9" x14ac:dyDescent="0.2">
      <c r="A384" s="249">
        <v>338</v>
      </c>
      <c r="B384" s="157" t="s">
        <v>862</v>
      </c>
      <c r="C384" s="157" t="s">
        <v>734</v>
      </c>
      <c r="D384" s="157" t="s">
        <v>1267</v>
      </c>
      <c r="E384" s="157" t="s">
        <v>1167</v>
      </c>
      <c r="F384" s="246">
        <v>474.22</v>
      </c>
      <c r="G384" s="246"/>
      <c r="H384" s="250" t="s">
        <v>865</v>
      </c>
      <c r="I384" s="246">
        <v>100</v>
      </c>
    </row>
    <row r="385" spans="1:9" x14ac:dyDescent="0.2">
      <c r="A385" s="249">
        <v>338</v>
      </c>
      <c r="B385" s="157" t="s">
        <v>862</v>
      </c>
      <c r="C385" s="157" t="s">
        <v>734</v>
      </c>
      <c r="D385" s="157" t="s">
        <v>1268</v>
      </c>
      <c r="E385" s="157" t="s">
        <v>1167</v>
      </c>
      <c r="F385" s="246">
        <v>666.75</v>
      </c>
      <c r="G385" s="246"/>
      <c r="H385" s="250" t="s">
        <v>865</v>
      </c>
      <c r="I385" s="246">
        <v>100</v>
      </c>
    </row>
    <row r="386" spans="1:9" x14ac:dyDescent="0.2">
      <c r="A386" s="249">
        <v>338</v>
      </c>
      <c r="B386" s="157" t="s">
        <v>862</v>
      </c>
      <c r="C386" s="157" t="s">
        <v>734</v>
      </c>
      <c r="D386" s="157" t="s">
        <v>1269</v>
      </c>
      <c r="E386" s="157" t="s">
        <v>1167</v>
      </c>
      <c r="F386" s="246">
        <v>395.18</v>
      </c>
      <c r="G386" s="246"/>
      <c r="H386" s="250" t="s">
        <v>865</v>
      </c>
      <c r="I386" s="246">
        <v>100</v>
      </c>
    </row>
    <row r="387" spans="1:9" x14ac:dyDescent="0.2">
      <c r="A387" s="249">
        <v>338</v>
      </c>
      <c r="B387" s="157" t="s">
        <v>862</v>
      </c>
      <c r="C387" s="157" t="s">
        <v>734</v>
      </c>
      <c r="D387" s="157" t="s">
        <v>1270</v>
      </c>
      <c r="E387" s="157" t="s">
        <v>1167</v>
      </c>
      <c r="F387" s="246">
        <v>555.63</v>
      </c>
      <c r="G387" s="246"/>
      <c r="H387" s="250" t="s">
        <v>865</v>
      </c>
      <c r="I387" s="246">
        <v>100</v>
      </c>
    </row>
    <row r="388" spans="1:9" x14ac:dyDescent="0.2">
      <c r="A388" s="249">
        <v>340</v>
      </c>
      <c r="B388" s="157" t="s">
        <v>862</v>
      </c>
      <c r="C388" s="157" t="s">
        <v>69</v>
      </c>
      <c r="D388" s="157" t="s">
        <v>1271</v>
      </c>
      <c r="E388" s="157" t="s">
        <v>1167</v>
      </c>
      <c r="G388" s="246">
        <v>234.17</v>
      </c>
      <c r="H388" s="250" t="s">
        <v>865</v>
      </c>
      <c r="I388" s="246">
        <v>100</v>
      </c>
    </row>
    <row r="389" spans="1:9" x14ac:dyDescent="0.2">
      <c r="A389" s="249">
        <v>340</v>
      </c>
      <c r="B389" s="157" t="s">
        <v>862</v>
      </c>
      <c r="C389" s="157" t="s">
        <v>69</v>
      </c>
      <c r="D389" s="157" t="s">
        <v>1272</v>
      </c>
      <c r="E389" s="157" t="s">
        <v>32</v>
      </c>
      <c r="G389" s="246">
        <v>1823.83</v>
      </c>
      <c r="H389" s="250" t="s">
        <v>865</v>
      </c>
      <c r="I389" s="246">
        <v>100</v>
      </c>
    </row>
    <row r="390" spans="1:9" x14ac:dyDescent="0.2">
      <c r="A390" s="249">
        <v>340</v>
      </c>
      <c r="B390" s="157" t="s">
        <v>862</v>
      </c>
      <c r="C390" s="157" t="s">
        <v>69</v>
      </c>
      <c r="D390" s="157" t="s">
        <v>1273</v>
      </c>
      <c r="E390" s="157" t="s">
        <v>1167</v>
      </c>
      <c r="F390" s="246">
        <v>51.74</v>
      </c>
      <c r="G390" s="246"/>
      <c r="H390" s="250" t="s">
        <v>865</v>
      </c>
      <c r="I390" s="246">
        <v>100</v>
      </c>
    </row>
    <row r="391" spans="1:9" x14ac:dyDescent="0.2">
      <c r="A391" s="249">
        <v>340</v>
      </c>
      <c r="B391" s="157" t="s">
        <v>862</v>
      </c>
      <c r="C391" s="157" t="s">
        <v>69</v>
      </c>
      <c r="D391" s="157" t="s">
        <v>1274</v>
      </c>
      <c r="E391" s="157" t="s">
        <v>1167</v>
      </c>
      <c r="F391" s="246">
        <v>82.46</v>
      </c>
      <c r="G391" s="246"/>
      <c r="H391" s="250" t="s">
        <v>865</v>
      </c>
      <c r="I391" s="246">
        <v>100</v>
      </c>
    </row>
    <row r="392" spans="1:9" x14ac:dyDescent="0.2">
      <c r="A392" s="249">
        <v>340</v>
      </c>
      <c r="B392" s="157" t="s">
        <v>862</v>
      </c>
      <c r="C392" s="157" t="s">
        <v>69</v>
      </c>
      <c r="D392" s="157" t="s">
        <v>1275</v>
      </c>
      <c r="E392" s="157" t="s">
        <v>1167</v>
      </c>
      <c r="F392" s="246">
        <v>63.27</v>
      </c>
      <c r="G392" s="246"/>
      <c r="H392" s="250" t="s">
        <v>865</v>
      </c>
      <c r="I392" s="246">
        <v>100</v>
      </c>
    </row>
    <row r="393" spans="1:9" x14ac:dyDescent="0.2">
      <c r="A393" s="249">
        <v>340</v>
      </c>
      <c r="B393" s="157" t="s">
        <v>862</v>
      </c>
      <c r="C393" s="157" t="s">
        <v>69</v>
      </c>
      <c r="D393" s="157" t="s">
        <v>1276</v>
      </c>
      <c r="E393" s="157" t="s">
        <v>1167</v>
      </c>
      <c r="G393" s="246">
        <v>281.01</v>
      </c>
      <c r="H393" s="250" t="s">
        <v>865</v>
      </c>
      <c r="I393" s="246">
        <v>100</v>
      </c>
    </row>
    <row r="394" spans="1:9" x14ac:dyDescent="0.2">
      <c r="A394" s="249">
        <v>340</v>
      </c>
      <c r="B394" s="157" t="s">
        <v>862</v>
      </c>
      <c r="C394" s="157" t="s">
        <v>69</v>
      </c>
      <c r="D394" s="157" t="s">
        <v>1277</v>
      </c>
      <c r="E394" s="157" t="s">
        <v>32</v>
      </c>
      <c r="G394" s="246">
        <v>2188.6</v>
      </c>
      <c r="H394" s="250" t="s">
        <v>865</v>
      </c>
      <c r="I394" s="246">
        <v>100</v>
      </c>
    </row>
    <row r="395" spans="1:9" x14ac:dyDescent="0.2">
      <c r="A395" s="249">
        <v>340</v>
      </c>
      <c r="B395" s="157" t="s">
        <v>862</v>
      </c>
      <c r="C395" s="157" t="s">
        <v>69</v>
      </c>
      <c r="D395" s="157" t="s">
        <v>1278</v>
      </c>
      <c r="E395" s="157" t="s">
        <v>1167</v>
      </c>
      <c r="F395" s="246">
        <v>62.09</v>
      </c>
      <c r="G395" s="246"/>
      <c r="H395" s="250" t="s">
        <v>865</v>
      </c>
      <c r="I395" s="246">
        <v>100</v>
      </c>
    </row>
    <row r="396" spans="1:9" x14ac:dyDescent="0.2">
      <c r="A396" s="249">
        <v>340</v>
      </c>
      <c r="B396" s="157" t="s">
        <v>862</v>
      </c>
      <c r="C396" s="157" t="s">
        <v>69</v>
      </c>
      <c r="D396" s="157" t="s">
        <v>1279</v>
      </c>
      <c r="E396" s="157" t="s">
        <v>1167</v>
      </c>
      <c r="F396" s="246">
        <v>98.95</v>
      </c>
      <c r="G396" s="246"/>
      <c r="H396" s="250" t="s">
        <v>865</v>
      </c>
      <c r="I396" s="246">
        <v>100</v>
      </c>
    </row>
    <row r="397" spans="1:9" x14ac:dyDescent="0.2">
      <c r="A397" s="249">
        <v>340</v>
      </c>
      <c r="B397" s="157" t="s">
        <v>862</v>
      </c>
      <c r="C397" s="157" t="s">
        <v>69</v>
      </c>
      <c r="D397" s="157" t="s">
        <v>1280</v>
      </c>
      <c r="E397" s="157" t="s">
        <v>1167</v>
      </c>
      <c r="F397" s="246">
        <v>75.92</v>
      </c>
      <c r="G397" s="246"/>
      <c r="H397" s="250" t="s">
        <v>865</v>
      </c>
      <c r="I397" s="246">
        <v>100</v>
      </c>
    </row>
    <row r="398" spans="1:9" x14ac:dyDescent="0.2">
      <c r="A398" s="249">
        <v>340</v>
      </c>
      <c r="B398" s="157" t="s">
        <v>862</v>
      </c>
      <c r="C398" s="157" t="s">
        <v>69</v>
      </c>
      <c r="D398" s="157" t="s">
        <v>1281</v>
      </c>
      <c r="E398" s="157" t="s">
        <v>1167</v>
      </c>
      <c r="G398" s="246">
        <v>281.01</v>
      </c>
      <c r="H398" s="250" t="s">
        <v>865</v>
      </c>
      <c r="I398" s="246">
        <v>100</v>
      </c>
    </row>
    <row r="399" spans="1:9" x14ac:dyDescent="0.2">
      <c r="A399" s="249">
        <v>340</v>
      </c>
      <c r="B399" s="157" t="s">
        <v>862</v>
      </c>
      <c r="C399" s="157" t="s">
        <v>69</v>
      </c>
      <c r="D399" s="157" t="s">
        <v>1282</v>
      </c>
      <c r="E399" s="157" t="s">
        <v>32</v>
      </c>
      <c r="G399" s="246">
        <v>2188.6</v>
      </c>
      <c r="H399" s="250" t="s">
        <v>865</v>
      </c>
      <c r="I399" s="246">
        <v>100</v>
      </c>
    </row>
    <row r="400" spans="1:9" x14ac:dyDescent="0.2">
      <c r="A400" s="249">
        <v>340</v>
      </c>
      <c r="B400" s="157" t="s">
        <v>862</v>
      </c>
      <c r="C400" s="157" t="s">
        <v>69</v>
      </c>
      <c r="D400" s="157" t="s">
        <v>1283</v>
      </c>
      <c r="E400" s="157" t="s">
        <v>1167</v>
      </c>
      <c r="F400" s="246">
        <v>62.09</v>
      </c>
      <c r="G400" s="246"/>
      <c r="H400" s="250" t="s">
        <v>865</v>
      </c>
      <c r="I400" s="246">
        <v>100</v>
      </c>
    </row>
    <row r="401" spans="1:9" x14ac:dyDescent="0.2">
      <c r="A401" s="249">
        <v>340</v>
      </c>
      <c r="B401" s="157" t="s">
        <v>862</v>
      </c>
      <c r="C401" s="157" t="s">
        <v>69</v>
      </c>
      <c r="D401" s="157" t="s">
        <v>1284</v>
      </c>
      <c r="E401" s="157" t="s">
        <v>1167</v>
      </c>
      <c r="F401" s="246">
        <v>98.95</v>
      </c>
      <c r="G401" s="246"/>
      <c r="H401" s="250" t="s">
        <v>865</v>
      </c>
      <c r="I401" s="246">
        <v>100</v>
      </c>
    </row>
    <row r="402" spans="1:9" x14ac:dyDescent="0.2">
      <c r="A402" s="249">
        <v>340</v>
      </c>
      <c r="B402" s="157" t="s">
        <v>862</v>
      </c>
      <c r="C402" s="157" t="s">
        <v>69</v>
      </c>
      <c r="D402" s="157" t="s">
        <v>1285</v>
      </c>
      <c r="E402" s="157" t="s">
        <v>1167</v>
      </c>
      <c r="F402" s="246">
        <v>75.92</v>
      </c>
      <c r="G402" s="246"/>
      <c r="H402" s="250" t="s">
        <v>865</v>
      </c>
      <c r="I402" s="246">
        <v>100</v>
      </c>
    </row>
    <row r="403" spans="1:9" x14ac:dyDescent="0.2">
      <c r="A403" s="249">
        <v>340</v>
      </c>
      <c r="B403" s="157" t="s">
        <v>862</v>
      </c>
      <c r="C403" s="157" t="s">
        <v>69</v>
      </c>
      <c r="D403" s="157" t="s">
        <v>1286</v>
      </c>
      <c r="E403" s="157" t="s">
        <v>1167</v>
      </c>
      <c r="G403" s="246">
        <v>281.01</v>
      </c>
      <c r="H403" s="250" t="s">
        <v>865</v>
      </c>
      <c r="I403" s="246">
        <v>100</v>
      </c>
    </row>
    <row r="404" spans="1:9" x14ac:dyDescent="0.2">
      <c r="A404" s="249">
        <v>340</v>
      </c>
      <c r="B404" s="157" t="s">
        <v>862</v>
      </c>
      <c r="C404" s="157" t="s">
        <v>69</v>
      </c>
      <c r="D404" s="157" t="s">
        <v>1287</v>
      </c>
      <c r="E404" s="157" t="s">
        <v>32</v>
      </c>
      <c r="G404" s="246">
        <v>2188.6</v>
      </c>
      <c r="H404" s="250" t="s">
        <v>865</v>
      </c>
      <c r="I404" s="246">
        <v>100</v>
      </c>
    </row>
    <row r="405" spans="1:9" x14ac:dyDescent="0.2">
      <c r="A405" s="249">
        <v>340</v>
      </c>
      <c r="B405" s="157" t="s">
        <v>862</v>
      </c>
      <c r="C405" s="157" t="s">
        <v>69</v>
      </c>
      <c r="D405" s="157" t="s">
        <v>1288</v>
      </c>
      <c r="E405" s="157" t="s">
        <v>1167</v>
      </c>
      <c r="F405" s="246">
        <v>62.09</v>
      </c>
      <c r="G405" s="246"/>
      <c r="H405" s="250" t="s">
        <v>865</v>
      </c>
      <c r="I405" s="246">
        <v>100</v>
      </c>
    </row>
    <row r="406" spans="1:9" x14ac:dyDescent="0.2">
      <c r="A406" s="249">
        <v>340</v>
      </c>
      <c r="B406" s="157" t="s">
        <v>862</v>
      </c>
      <c r="C406" s="157" t="s">
        <v>69</v>
      </c>
      <c r="D406" s="157" t="s">
        <v>1289</v>
      </c>
      <c r="E406" s="157" t="s">
        <v>1167</v>
      </c>
      <c r="F406" s="246">
        <v>98.95</v>
      </c>
      <c r="G406" s="246"/>
      <c r="H406" s="250" t="s">
        <v>865</v>
      </c>
      <c r="I406" s="246">
        <v>100</v>
      </c>
    </row>
    <row r="407" spans="1:9" x14ac:dyDescent="0.2">
      <c r="A407" s="249">
        <v>340</v>
      </c>
      <c r="B407" s="157" t="s">
        <v>862</v>
      </c>
      <c r="C407" s="157" t="s">
        <v>69</v>
      </c>
      <c r="D407" s="157" t="s">
        <v>1290</v>
      </c>
      <c r="E407" s="157" t="s">
        <v>1167</v>
      </c>
      <c r="F407" s="246">
        <v>75.92</v>
      </c>
      <c r="G407" s="246"/>
      <c r="H407" s="250" t="s">
        <v>865</v>
      </c>
      <c r="I407" s="246">
        <v>100</v>
      </c>
    </row>
    <row r="408" spans="1:9" x14ac:dyDescent="0.2">
      <c r="A408" s="249">
        <v>342</v>
      </c>
      <c r="B408" s="157" t="s">
        <v>862</v>
      </c>
      <c r="C408" s="157" t="s">
        <v>265</v>
      </c>
      <c r="D408" s="157" t="s">
        <v>1291</v>
      </c>
      <c r="E408" s="157" t="s">
        <v>1167</v>
      </c>
      <c r="F408" s="246">
        <v>1117.27</v>
      </c>
      <c r="G408" s="246"/>
      <c r="H408" s="250" t="s">
        <v>865</v>
      </c>
      <c r="I408" s="246">
        <v>100</v>
      </c>
    </row>
    <row r="409" spans="1:9" x14ac:dyDescent="0.2">
      <c r="A409" s="249">
        <v>342</v>
      </c>
      <c r="B409" s="157" t="s">
        <v>862</v>
      </c>
      <c r="C409" s="157" t="s">
        <v>265</v>
      </c>
      <c r="D409" s="157" t="s">
        <v>1292</v>
      </c>
      <c r="E409" s="157" t="s">
        <v>1167</v>
      </c>
      <c r="F409" s="246">
        <v>1639.42</v>
      </c>
      <c r="G409" s="246"/>
      <c r="H409" s="250" t="s">
        <v>865</v>
      </c>
      <c r="I409" s="246">
        <v>100</v>
      </c>
    </row>
    <row r="410" spans="1:9" x14ac:dyDescent="0.2">
      <c r="A410" s="249">
        <v>342</v>
      </c>
      <c r="B410" s="157" t="s">
        <v>862</v>
      </c>
      <c r="C410" s="157" t="s">
        <v>265</v>
      </c>
      <c r="D410" s="157" t="s">
        <v>1293</v>
      </c>
      <c r="E410" s="157" t="s">
        <v>1167</v>
      </c>
      <c r="F410" s="246">
        <v>875.86</v>
      </c>
      <c r="G410" s="246"/>
      <c r="H410" s="250" t="s">
        <v>865</v>
      </c>
      <c r="I410" s="246">
        <v>100</v>
      </c>
    </row>
    <row r="411" spans="1:9" x14ac:dyDescent="0.2">
      <c r="A411" s="249">
        <v>342</v>
      </c>
      <c r="B411" s="157" t="s">
        <v>862</v>
      </c>
      <c r="C411" s="157" t="s">
        <v>265</v>
      </c>
      <c r="D411" s="157" t="s">
        <v>1294</v>
      </c>
      <c r="E411" s="157" t="s">
        <v>1167</v>
      </c>
      <c r="F411" s="246">
        <v>562.13</v>
      </c>
      <c r="G411" s="246"/>
      <c r="H411" s="250" t="s">
        <v>865</v>
      </c>
      <c r="I411" s="246">
        <v>100</v>
      </c>
    </row>
    <row r="412" spans="1:9" x14ac:dyDescent="0.2">
      <c r="A412" s="249">
        <v>342</v>
      </c>
      <c r="B412" s="157" t="s">
        <v>862</v>
      </c>
      <c r="C412" s="157" t="s">
        <v>265</v>
      </c>
      <c r="D412" s="157" t="s">
        <v>1295</v>
      </c>
      <c r="E412" s="157" t="s">
        <v>1167</v>
      </c>
      <c r="F412" s="246">
        <v>284.31</v>
      </c>
      <c r="G412" s="246"/>
      <c r="H412" s="250" t="s">
        <v>865</v>
      </c>
      <c r="I412" s="246">
        <v>100</v>
      </c>
    </row>
    <row r="413" spans="1:9" x14ac:dyDescent="0.2">
      <c r="A413" s="249">
        <v>342</v>
      </c>
      <c r="B413" s="157" t="s">
        <v>862</v>
      </c>
      <c r="C413" s="157" t="s">
        <v>265</v>
      </c>
      <c r="D413" s="157" t="s">
        <v>1296</v>
      </c>
      <c r="E413" s="157" t="s">
        <v>1167</v>
      </c>
      <c r="F413" s="246">
        <v>931.05</v>
      </c>
      <c r="G413" s="246"/>
      <c r="H413" s="250" t="s">
        <v>865</v>
      </c>
      <c r="I413" s="246">
        <v>100</v>
      </c>
    </row>
    <row r="414" spans="1:9" x14ac:dyDescent="0.2">
      <c r="A414" s="249">
        <v>342</v>
      </c>
      <c r="B414" s="157" t="s">
        <v>862</v>
      </c>
      <c r="C414" s="157" t="s">
        <v>265</v>
      </c>
      <c r="D414" s="157" t="s">
        <v>1297</v>
      </c>
      <c r="E414" s="157" t="s">
        <v>1167</v>
      </c>
      <c r="F414" s="246">
        <v>1366.18</v>
      </c>
      <c r="G414" s="246"/>
      <c r="H414" s="250" t="s">
        <v>865</v>
      </c>
      <c r="I414" s="246">
        <v>100</v>
      </c>
    </row>
    <row r="415" spans="1:9" x14ac:dyDescent="0.2">
      <c r="A415" s="249">
        <v>342</v>
      </c>
      <c r="B415" s="157" t="s">
        <v>862</v>
      </c>
      <c r="C415" s="157" t="s">
        <v>265</v>
      </c>
      <c r="D415" s="157" t="s">
        <v>1298</v>
      </c>
      <c r="E415" s="157" t="s">
        <v>1167</v>
      </c>
      <c r="F415" s="246">
        <v>729.88</v>
      </c>
      <c r="G415" s="246"/>
      <c r="H415" s="250" t="s">
        <v>865</v>
      </c>
      <c r="I415" s="246">
        <v>100</v>
      </c>
    </row>
    <row r="416" spans="1:9" x14ac:dyDescent="0.2">
      <c r="A416" s="249">
        <v>342</v>
      </c>
      <c r="B416" s="157" t="s">
        <v>862</v>
      </c>
      <c r="C416" s="157" t="s">
        <v>265</v>
      </c>
      <c r="D416" s="157" t="s">
        <v>1299</v>
      </c>
      <c r="E416" s="157" t="s">
        <v>1167</v>
      </c>
      <c r="F416" s="246">
        <v>468.45</v>
      </c>
      <c r="G416" s="246"/>
      <c r="H416" s="250" t="s">
        <v>865</v>
      </c>
      <c r="I416" s="246">
        <v>100</v>
      </c>
    </row>
    <row r="417" spans="1:9" x14ac:dyDescent="0.2">
      <c r="A417" s="249">
        <v>342</v>
      </c>
      <c r="B417" s="157" t="s">
        <v>862</v>
      </c>
      <c r="C417" s="157" t="s">
        <v>265</v>
      </c>
      <c r="D417" s="157" t="s">
        <v>1300</v>
      </c>
      <c r="E417" s="157" t="s">
        <v>1167</v>
      </c>
      <c r="F417" s="246">
        <v>236.93</v>
      </c>
      <c r="G417" s="246"/>
      <c r="H417" s="250" t="s">
        <v>865</v>
      </c>
      <c r="I417" s="246">
        <v>100</v>
      </c>
    </row>
    <row r="418" spans="1:9" x14ac:dyDescent="0.2">
      <c r="A418" s="249">
        <v>345</v>
      </c>
      <c r="B418" s="157" t="s">
        <v>862</v>
      </c>
      <c r="C418" s="157" t="s">
        <v>747</v>
      </c>
      <c r="D418" s="157" t="s">
        <v>1301</v>
      </c>
      <c r="E418" s="157" t="s">
        <v>32</v>
      </c>
      <c r="F418" s="246">
        <v>3561.08</v>
      </c>
      <c r="G418" s="246"/>
      <c r="H418" s="250" t="s">
        <v>865</v>
      </c>
      <c r="I418" s="246">
        <v>100</v>
      </c>
    </row>
    <row r="419" spans="1:9" x14ac:dyDescent="0.2">
      <c r="A419" s="249">
        <v>345</v>
      </c>
      <c r="B419" s="157" t="s">
        <v>862</v>
      </c>
      <c r="C419" s="157" t="s">
        <v>747</v>
      </c>
      <c r="D419" s="157" t="s">
        <v>1302</v>
      </c>
      <c r="E419" s="157" t="s">
        <v>1167</v>
      </c>
      <c r="F419" s="246">
        <v>17.27</v>
      </c>
      <c r="G419" s="246"/>
      <c r="H419" s="250" t="s">
        <v>865</v>
      </c>
      <c r="I419" s="246">
        <v>100</v>
      </c>
    </row>
    <row r="420" spans="1:9" x14ac:dyDescent="0.2">
      <c r="A420" s="249">
        <v>345</v>
      </c>
      <c r="B420" s="157" t="s">
        <v>862</v>
      </c>
      <c r="C420" s="157" t="s">
        <v>747</v>
      </c>
      <c r="D420" s="157" t="s">
        <v>1303</v>
      </c>
      <c r="E420" s="157" t="s">
        <v>32</v>
      </c>
      <c r="F420" s="246">
        <v>2967.57</v>
      </c>
      <c r="G420" s="246"/>
      <c r="H420" s="250" t="s">
        <v>865</v>
      </c>
      <c r="I420" s="246">
        <v>100</v>
      </c>
    </row>
    <row r="421" spans="1:9" x14ac:dyDescent="0.2">
      <c r="A421" s="249">
        <v>345</v>
      </c>
      <c r="B421" s="157" t="s">
        <v>862</v>
      </c>
      <c r="C421" s="157" t="s">
        <v>747</v>
      </c>
      <c r="D421" s="157" t="s">
        <v>1304</v>
      </c>
      <c r="E421" s="157" t="s">
        <v>32</v>
      </c>
      <c r="F421" s="246">
        <v>3561.08</v>
      </c>
      <c r="G421" s="246"/>
      <c r="H421" s="250" t="s">
        <v>865</v>
      </c>
      <c r="I421" s="246">
        <v>100</v>
      </c>
    </row>
    <row r="422" spans="1:9" x14ac:dyDescent="0.2">
      <c r="A422" s="249">
        <v>345</v>
      </c>
      <c r="B422" s="157" t="s">
        <v>862</v>
      </c>
      <c r="C422" s="157" t="s">
        <v>747</v>
      </c>
      <c r="D422" s="157" t="s">
        <v>1305</v>
      </c>
      <c r="E422" s="157" t="s">
        <v>1167</v>
      </c>
      <c r="F422" s="246">
        <v>17.27</v>
      </c>
      <c r="G422" s="246"/>
      <c r="H422" s="250" t="s">
        <v>865</v>
      </c>
      <c r="I422" s="246">
        <v>100</v>
      </c>
    </row>
    <row r="423" spans="1:9" x14ac:dyDescent="0.2">
      <c r="A423" s="249">
        <v>345</v>
      </c>
      <c r="B423" s="157" t="s">
        <v>862</v>
      </c>
      <c r="C423" s="157" t="s">
        <v>747</v>
      </c>
      <c r="D423" s="157" t="s">
        <v>747</v>
      </c>
      <c r="E423" s="157" t="s">
        <v>1167</v>
      </c>
      <c r="F423" s="246">
        <v>14.39</v>
      </c>
      <c r="G423" s="246"/>
      <c r="H423" s="250" t="s">
        <v>865</v>
      </c>
      <c r="I423" s="246">
        <v>100</v>
      </c>
    </row>
    <row r="424" spans="1:9" x14ac:dyDescent="0.2">
      <c r="A424" s="249">
        <v>350</v>
      </c>
      <c r="B424" s="157" t="s">
        <v>862</v>
      </c>
      <c r="C424" s="157" t="s">
        <v>763</v>
      </c>
      <c r="D424" s="157" t="s">
        <v>1306</v>
      </c>
      <c r="E424" s="157" t="s">
        <v>1307</v>
      </c>
      <c r="F424" s="246">
        <v>3.81</v>
      </c>
      <c r="G424" s="246"/>
      <c r="H424" s="250" t="s">
        <v>865</v>
      </c>
      <c r="I424" s="246">
        <v>100</v>
      </c>
    </row>
    <row r="425" spans="1:9" x14ac:dyDescent="0.2">
      <c r="A425" s="249">
        <v>350</v>
      </c>
      <c r="B425" s="157" t="s">
        <v>862</v>
      </c>
      <c r="C425" s="157" t="s">
        <v>763</v>
      </c>
      <c r="D425" s="157" t="s">
        <v>1308</v>
      </c>
      <c r="E425" s="157" t="s">
        <v>1307</v>
      </c>
      <c r="F425" s="246">
        <v>1.71</v>
      </c>
      <c r="G425" s="246"/>
      <c r="H425" s="250" t="s">
        <v>865</v>
      </c>
      <c r="I425" s="246">
        <v>100</v>
      </c>
    </row>
    <row r="426" spans="1:9" x14ac:dyDescent="0.2">
      <c r="A426" s="249">
        <v>350</v>
      </c>
      <c r="B426" s="157" t="s">
        <v>862</v>
      </c>
      <c r="C426" s="157" t="s">
        <v>763</v>
      </c>
      <c r="D426" s="157" t="s">
        <v>1309</v>
      </c>
      <c r="E426" s="157" t="s">
        <v>1307</v>
      </c>
      <c r="F426" s="246">
        <v>4.57</v>
      </c>
      <c r="G426" s="246"/>
      <c r="H426" s="250" t="s">
        <v>865</v>
      </c>
      <c r="I426" s="246">
        <v>100</v>
      </c>
    </row>
    <row r="427" spans="1:9" x14ac:dyDescent="0.2">
      <c r="A427" s="249">
        <v>350</v>
      </c>
      <c r="B427" s="157" t="s">
        <v>862</v>
      </c>
      <c r="C427" s="157" t="s">
        <v>763</v>
      </c>
      <c r="D427" s="157" t="s">
        <v>1310</v>
      </c>
      <c r="E427" s="157" t="s">
        <v>1307</v>
      </c>
      <c r="F427" s="246">
        <v>2.0499999999999998</v>
      </c>
      <c r="G427" s="246"/>
      <c r="H427" s="250" t="s">
        <v>865</v>
      </c>
      <c r="I427" s="246">
        <v>100</v>
      </c>
    </row>
    <row r="428" spans="1:9" x14ac:dyDescent="0.2">
      <c r="A428" s="249">
        <v>351</v>
      </c>
      <c r="B428" s="157" t="s">
        <v>862</v>
      </c>
      <c r="C428" s="157" t="s">
        <v>835</v>
      </c>
      <c r="D428" s="157" t="s">
        <v>1311</v>
      </c>
      <c r="E428" s="157" t="s">
        <v>850</v>
      </c>
      <c r="F428" s="246">
        <v>3.54</v>
      </c>
      <c r="G428" s="246"/>
      <c r="H428" s="250" t="s">
        <v>865</v>
      </c>
      <c r="I428" s="246">
        <v>100</v>
      </c>
    </row>
    <row r="429" spans="1:9" x14ac:dyDescent="0.2">
      <c r="A429" s="249">
        <v>351</v>
      </c>
      <c r="B429" s="157" t="s">
        <v>862</v>
      </c>
      <c r="C429" s="157" t="s">
        <v>835</v>
      </c>
      <c r="D429" s="157" t="s">
        <v>1312</v>
      </c>
      <c r="E429" s="157" t="s">
        <v>850</v>
      </c>
      <c r="F429" s="246">
        <v>4.43</v>
      </c>
      <c r="G429" s="246"/>
      <c r="H429" s="250" t="s">
        <v>865</v>
      </c>
      <c r="I429" s="246">
        <v>100</v>
      </c>
    </row>
    <row r="430" spans="1:9" x14ac:dyDescent="0.2">
      <c r="A430" s="249">
        <v>351</v>
      </c>
      <c r="B430" s="157" t="s">
        <v>862</v>
      </c>
      <c r="C430" s="157" t="s">
        <v>835</v>
      </c>
      <c r="D430" s="157" t="s">
        <v>1313</v>
      </c>
      <c r="E430" s="157" t="s">
        <v>32</v>
      </c>
      <c r="F430" s="246">
        <v>1543.99</v>
      </c>
      <c r="G430" s="246"/>
      <c r="H430" s="250" t="s">
        <v>865</v>
      </c>
      <c r="I430" s="246">
        <v>100</v>
      </c>
    </row>
    <row r="431" spans="1:9" x14ac:dyDescent="0.2">
      <c r="A431" s="249">
        <v>351</v>
      </c>
      <c r="B431" s="157" t="s">
        <v>862</v>
      </c>
      <c r="C431" s="157" t="s">
        <v>835</v>
      </c>
      <c r="D431" s="157" t="s">
        <v>1314</v>
      </c>
      <c r="E431" s="157" t="s">
        <v>32</v>
      </c>
      <c r="F431" s="246">
        <v>824.44</v>
      </c>
      <c r="G431" s="246"/>
      <c r="H431" s="250" t="s">
        <v>865</v>
      </c>
      <c r="I431" s="246">
        <v>100</v>
      </c>
    </row>
    <row r="432" spans="1:9" x14ac:dyDescent="0.2">
      <c r="A432" s="249">
        <v>351</v>
      </c>
      <c r="B432" s="157" t="s">
        <v>862</v>
      </c>
      <c r="C432" s="157" t="s">
        <v>835</v>
      </c>
      <c r="D432" s="157" t="s">
        <v>1315</v>
      </c>
      <c r="E432" s="157" t="s">
        <v>850</v>
      </c>
      <c r="F432" s="246">
        <v>4.25</v>
      </c>
      <c r="G432" s="246"/>
      <c r="H432" s="250" t="s">
        <v>865</v>
      </c>
      <c r="I432" s="246">
        <v>100</v>
      </c>
    </row>
    <row r="433" spans="1:9" x14ac:dyDescent="0.2">
      <c r="A433" s="249">
        <v>351</v>
      </c>
      <c r="B433" s="157" t="s">
        <v>862</v>
      </c>
      <c r="C433" s="157" t="s">
        <v>835</v>
      </c>
      <c r="D433" s="157" t="s">
        <v>1316</v>
      </c>
      <c r="E433" s="157" t="s">
        <v>850</v>
      </c>
      <c r="F433" s="246">
        <v>5.32</v>
      </c>
      <c r="G433" s="246"/>
      <c r="H433" s="250" t="s">
        <v>865</v>
      </c>
      <c r="I433" s="246">
        <v>100</v>
      </c>
    </row>
    <row r="434" spans="1:9" x14ac:dyDescent="0.2">
      <c r="A434" s="249">
        <v>351</v>
      </c>
      <c r="B434" s="157" t="s">
        <v>862</v>
      </c>
      <c r="C434" s="157" t="s">
        <v>835</v>
      </c>
      <c r="D434" s="157" t="s">
        <v>1317</v>
      </c>
      <c r="E434" s="157" t="s">
        <v>32</v>
      </c>
      <c r="F434" s="246">
        <v>1852.78</v>
      </c>
      <c r="G434" s="246"/>
      <c r="H434" s="250" t="s">
        <v>865</v>
      </c>
      <c r="I434" s="246">
        <v>100</v>
      </c>
    </row>
    <row r="435" spans="1:9" x14ac:dyDescent="0.2">
      <c r="A435" s="249">
        <v>351</v>
      </c>
      <c r="B435" s="157" t="s">
        <v>862</v>
      </c>
      <c r="C435" s="157" t="s">
        <v>835</v>
      </c>
      <c r="D435" s="157" t="s">
        <v>1318</v>
      </c>
      <c r="E435" s="157" t="s">
        <v>32</v>
      </c>
      <c r="F435" s="246">
        <v>989.32</v>
      </c>
      <c r="G435" s="246"/>
      <c r="H435" s="250" t="s">
        <v>865</v>
      </c>
      <c r="I435" s="246">
        <v>100</v>
      </c>
    </row>
    <row r="436" spans="1:9" x14ac:dyDescent="0.2">
      <c r="A436" s="249">
        <v>351</v>
      </c>
      <c r="B436" s="157" t="s">
        <v>862</v>
      </c>
      <c r="C436" s="157" t="s">
        <v>835</v>
      </c>
      <c r="D436" s="157" t="s">
        <v>1319</v>
      </c>
      <c r="E436" s="157" t="s">
        <v>850</v>
      </c>
      <c r="F436" s="246">
        <v>4.25</v>
      </c>
      <c r="G436" s="246"/>
      <c r="H436" s="250" t="s">
        <v>865</v>
      </c>
      <c r="I436" s="246">
        <v>100</v>
      </c>
    </row>
    <row r="437" spans="1:9" x14ac:dyDescent="0.2">
      <c r="A437" s="249">
        <v>351</v>
      </c>
      <c r="B437" s="157" t="s">
        <v>862</v>
      </c>
      <c r="C437" s="157" t="s">
        <v>835</v>
      </c>
      <c r="D437" s="157" t="s">
        <v>1320</v>
      </c>
      <c r="E437" s="157" t="s">
        <v>850</v>
      </c>
      <c r="F437" s="246">
        <v>5.32</v>
      </c>
      <c r="G437" s="246"/>
      <c r="H437" s="250" t="s">
        <v>865</v>
      </c>
      <c r="I437" s="246">
        <v>100</v>
      </c>
    </row>
    <row r="438" spans="1:9" x14ac:dyDescent="0.2">
      <c r="A438" s="249">
        <v>351</v>
      </c>
      <c r="B438" s="157" t="s">
        <v>862</v>
      </c>
      <c r="C438" s="157" t="s">
        <v>835</v>
      </c>
      <c r="D438" s="157" t="s">
        <v>1321</v>
      </c>
      <c r="E438" s="157" t="s">
        <v>32</v>
      </c>
      <c r="F438" s="246">
        <v>1852.78</v>
      </c>
      <c r="G438" s="246"/>
      <c r="H438" s="250" t="s">
        <v>865</v>
      </c>
      <c r="I438" s="246">
        <v>100</v>
      </c>
    </row>
    <row r="439" spans="1:9" x14ac:dyDescent="0.2">
      <c r="A439" s="249">
        <v>351</v>
      </c>
      <c r="B439" s="157" t="s">
        <v>862</v>
      </c>
      <c r="C439" s="157" t="s">
        <v>835</v>
      </c>
      <c r="D439" s="157" t="s">
        <v>1322</v>
      </c>
      <c r="E439" s="157" t="s">
        <v>32</v>
      </c>
      <c r="F439" s="246">
        <v>989.32</v>
      </c>
      <c r="G439" s="246"/>
      <c r="H439" s="250" t="s">
        <v>865</v>
      </c>
      <c r="I439" s="246">
        <v>100</v>
      </c>
    </row>
    <row r="440" spans="1:9" x14ac:dyDescent="0.2">
      <c r="A440" s="249">
        <v>355</v>
      </c>
      <c r="B440" s="157" t="s">
        <v>862</v>
      </c>
      <c r="C440" s="157" t="s">
        <v>651</v>
      </c>
      <c r="D440" s="157" t="s">
        <v>1323</v>
      </c>
      <c r="E440" s="157" t="s">
        <v>32</v>
      </c>
      <c r="F440" s="246">
        <v>46.47</v>
      </c>
      <c r="G440" s="246"/>
      <c r="H440" s="250" t="s">
        <v>865</v>
      </c>
      <c r="I440" s="246">
        <v>100</v>
      </c>
    </row>
    <row r="441" spans="1:9" x14ac:dyDescent="0.2">
      <c r="A441" s="249">
        <v>355</v>
      </c>
      <c r="B441" s="157" t="s">
        <v>862</v>
      </c>
      <c r="C441" s="157" t="s">
        <v>651</v>
      </c>
      <c r="D441" s="157" t="s">
        <v>1324</v>
      </c>
      <c r="E441" s="157" t="s">
        <v>32</v>
      </c>
      <c r="F441" s="246">
        <v>219.47</v>
      </c>
      <c r="G441" s="246"/>
      <c r="H441" s="250" t="s">
        <v>865</v>
      </c>
      <c r="I441" s="246">
        <v>100</v>
      </c>
    </row>
    <row r="442" spans="1:9" x14ac:dyDescent="0.2">
      <c r="A442" s="249">
        <v>355</v>
      </c>
      <c r="B442" s="157" t="s">
        <v>862</v>
      </c>
      <c r="C442" s="157" t="s">
        <v>651</v>
      </c>
      <c r="D442" s="157" t="s">
        <v>1325</v>
      </c>
      <c r="E442" s="157" t="s">
        <v>32</v>
      </c>
      <c r="F442" s="246">
        <v>55.77</v>
      </c>
      <c r="G442" s="246"/>
      <c r="H442" s="250" t="s">
        <v>865</v>
      </c>
      <c r="I442" s="246">
        <v>100</v>
      </c>
    </row>
    <row r="443" spans="1:9" x14ac:dyDescent="0.2">
      <c r="A443" s="249">
        <v>355</v>
      </c>
      <c r="B443" s="157" t="s">
        <v>862</v>
      </c>
      <c r="C443" s="157" t="s">
        <v>651</v>
      </c>
      <c r="D443" s="157" t="s">
        <v>1326</v>
      </c>
      <c r="E443" s="157" t="s">
        <v>32</v>
      </c>
      <c r="F443" s="246">
        <v>263.36</v>
      </c>
      <c r="G443" s="246"/>
      <c r="H443" s="250" t="s">
        <v>865</v>
      </c>
      <c r="I443" s="246">
        <v>100</v>
      </c>
    </row>
    <row r="444" spans="1:9" x14ac:dyDescent="0.2">
      <c r="A444" s="249">
        <v>355</v>
      </c>
      <c r="B444" s="157" t="s">
        <v>862</v>
      </c>
      <c r="C444" s="157" t="s">
        <v>651</v>
      </c>
      <c r="D444" s="157" t="s">
        <v>1327</v>
      </c>
      <c r="E444" s="157" t="s">
        <v>32</v>
      </c>
      <c r="F444" s="246">
        <v>220.31</v>
      </c>
      <c r="G444" s="246"/>
      <c r="H444" s="250" t="s">
        <v>865</v>
      </c>
      <c r="I444" s="246">
        <v>100</v>
      </c>
    </row>
    <row r="445" spans="1:9" x14ac:dyDescent="0.2">
      <c r="A445" s="249">
        <v>355</v>
      </c>
      <c r="B445" s="157" t="s">
        <v>862</v>
      </c>
      <c r="C445" s="157" t="s">
        <v>651</v>
      </c>
      <c r="D445" s="157" t="s">
        <v>1328</v>
      </c>
      <c r="E445" s="157" t="s">
        <v>32</v>
      </c>
      <c r="F445" s="246">
        <v>183.59</v>
      </c>
      <c r="G445" s="246"/>
      <c r="H445" s="250" t="s">
        <v>865</v>
      </c>
      <c r="I445" s="246">
        <v>100</v>
      </c>
    </row>
    <row r="446" spans="1:9" x14ac:dyDescent="0.2">
      <c r="A446" s="249">
        <v>355</v>
      </c>
      <c r="B446" s="157" t="s">
        <v>862</v>
      </c>
      <c r="C446" s="157" t="s">
        <v>651</v>
      </c>
      <c r="D446" s="157" t="s">
        <v>1329</v>
      </c>
      <c r="E446" s="157" t="s">
        <v>32</v>
      </c>
      <c r="F446" s="246">
        <v>55.77</v>
      </c>
      <c r="G446" s="246"/>
      <c r="H446" s="250" t="s">
        <v>865</v>
      </c>
      <c r="I446" s="246">
        <v>100</v>
      </c>
    </row>
    <row r="447" spans="1:9" x14ac:dyDescent="0.2">
      <c r="A447" s="249">
        <v>355</v>
      </c>
      <c r="B447" s="157" t="s">
        <v>862</v>
      </c>
      <c r="C447" s="157" t="s">
        <v>651</v>
      </c>
      <c r="D447" s="157" t="s">
        <v>1330</v>
      </c>
      <c r="E447" s="157" t="s">
        <v>32</v>
      </c>
      <c r="F447" s="246">
        <v>263.36</v>
      </c>
      <c r="G447" s="246"/>
      <c r="H447" s="250" t="s">
        <v>865</v>
      </c>
      <c r="I447" s="246">
        <v>100</v>
      </c>
    </row>
    <row r="448" spans="1:9" x14ac:dyDescent="0.2">
      <c r="A448" s="249">
        <v>355</v>
      </c>
      <c r="B448" s="157" t="s">
        <v>862</v>
      </c>
      <c r="C448" s="157" t="s">
        <v>651</v>
      </c>
      <c r="D448" s="157" t="s">
        <v>1331</v>
      </c>
      <c r="E448" s="157" t="s">
        <v>32</v>
      </c>
      <c r="F448" s="246">
        <v>220.31</v>
      </c>
      <c r="G448" s="246"/>
      <c r="H448" s="250" t="s">
        <v>865</v>
      </c>
      <c r="I448" s="246">
        <v>100</v>
      </c>
    </row>
    <row r="449" spans="1:9" x14ac:dyDescent="0.2">
      <c r="A449" s="249">
        <v>360</v>
      </c>
      <c r="B449" s="157" t="s">
        <v>862</v>
      </c>
      <c r="C449" s="157" t="s">
        <v>813</v>
      </c>
      <c r="D449" s="157" t="s">
        <v>1332</v>
      </c>
      <c r="E449" s="157" t="s">
        <v>1122</v>
      </c>
      <c r="F449" s="246">
        <v>0.19</v>
      </c>
      <c r="G449" s="246"/>
      <c r="H449" s="250" t="s">
        <v>865</v>
      </c>
      <c r="I449" s="246">
        <v>100</v>
      </c>
    </row>
    <row r="450" spans="1:9" x14ac:dyDescent="0.2">
      <c r="A450" s="249">
        <v>360</v>
      </c>
      <c r="B450" s="157" t="s">
        <v>862</v>
      </c>
      <c r="C450" s="157" t="s">
        <v>813</v>
      </c>
      <c r="D450" s="157" t="s">
        <v>1333</v>
      </c>
      <c r="E450" s="157" t="s">
        <v>1122</v>
      </c>
      <c r="F450" s="246">
        <v>0.23</v>
      </c>
      <c r="G450" s="246"/>
      <c r="H450" s="250" t="s">
        <v>865</v>
      </c>
      <c r="I450" s="246">
        <v>100</v>
      </c>
    </row>
    <row r="451" spans="1:9" x14ac:dyDescent="0.2">
      <c r="A451" s="249">
        <v>360</v>
      </c>
      <c r="B451" s="157" t="s">
        <v>862</v>
      </c>
      <c r="C451" s="157" t="s">
        <v>813</v>
      </c>
      <c r="D451" s="157" t="s">
        <v>1334</v>
      </c>
      <c r="E451" s="157" t="s">
        <v>1122</v>
      </c>
      <c r="F451" s="246">
        <v>0.18</v>
      </c>
      <c r="G451" s="246"/>
      <c r="H451" s="250" t="s">
        <v>865</v>
      </c>
      <c r="I451" s="246">
        <v>100</v>
      </c>
    </row>
    <row r="452" spans="1:9" x14ac:dyDescent="0.2">
      <c r="A452" s="249">
        <v>360</v>
      </c>
      <c r="B452" s="157" t="s">
        <v>862</v>
      </c>
      <c r="C452" s="157" t="s">
        <v>813</v>
      </c>
      <c r="D452" s="157" t="s">
        <v>1335</v>
      </c>
      <c r="E452" s="157" t="s">
        <v>1122</v>
      </c>
      <c r="F452" s="246">
        <v>0.15</v>
      </c>
      <c r="G452" s="246"/>
      <c r="H452" s="250" t="s">
        <v>865</v>
      </c>
      <c r="I452" s="246">
        <v>100</v>
      </c>
    </row>
    <row r="453" spans="1:9" x14ac:dyDescent="0.2">
      <c r="A453" s="249">
        <v>362</v>
      </c>
      <c r="B453" s="157" t="s">
        <v>862</v>
      </c>
      <c r="C453" s="157" t="s">
        <v>610</v>
      </c>
      <c r="D453" s="157" t="s">
        <v>1336</v>
      </c>
      <c r="E453" s="157" t="s">
        <v>850</v>
      </c>
      <c r="F453" s="246">
        <v>5.84</v>
      </c>
      <c r="G453" s="246"/>
      <c r="H453" s="250" t="s">
        <v>865</v>
      </c>
      <c r="I453" s="246">
        <v>100</v>
      </c>
    </row>
    <row r="454" spans="1:9" x14ac:dyDescent="0.2">
      <c r="A454" s="249">
        <v>362</v>
      </c>
      <c r="B454" s="157" t="s">
        <v>862</v>
      </c>
      <c r="C454" s="157" t="s">
        <v>610</v>
      </c>
      <c r="D454" s="157" t="s">
        <v>1337</v>
      </c>
      <c r="E454" s="157" t="s">
        <v>850</v>
      </c>
      <c r="F454" s="246">
        <v>7.01</v>
      </c>
      <c r="G454" s="246"/>
      <c r="H454" s="250" t="s">
        <v>865</v>
      </c>
      <c r="I454" s="246">
        <v>100</v>
      </c>
    </row>
    <row r="455" spans="1:9" x14ac:dyDescent="0.2">
      <c r="A455" s="249">
        <v>366</v>
      </c>
      <c r="B455" s="157" t="s">
        <v>862</v>
      </c>
      <c r="C455" s="157" t="s">
        <v>523</v>
      </c>
      <c r="D455" s="157" t="s">
        <v>523</v>
      </c>
      <c r="E455" s="157" t="s">
        <v>32</v>
      </c>
      <c r="F455" s="246">
        <v>938253.87</v>
      </c>
      <c r="G455" s="246"/>
      <c r="H455" s="250" t="s">
        <v>865</v>
      </c>
      <c r="I455" s="246">
        <v>100</v>
      </c>
    </row>
    <row r="456" spans="1:9" x14ac:dyDescent="0.2">
      <c r="A456" s="249">
        <v>366</v>
      </c>
      <c r="B456" s="157" t="s">
        <v>862</v>
      </c>
      <c r="C456" s="157" t="s">
        <v>523</v>
      </c>
      <c r="D456" s="157" t="s">
        <v>1338</v>
      </c>
      <c r="E456" s="157" t="s">
        <v>1339</v>
      </c>
      <c r="F456" s="246">
        <v>216.12</v>
      </c>
      <c r="G456" s="246"/>
      <c r="H456" s="250" t="s">
        <v>865</v>
      </c>
      <c r="I456" s="246">
        <v>100</v>
      </c>
    </row>
    <row r="457" spans="1:9" x14ac:dyDescent="0.2">
      <c r="A457" s="249">
        <v>366</v>
      </c>
      <c r="B457" s="157" t="s">
        <v>862</v>
      </c>
      <c r="C457" s="157" t="s">
        <v>523</v>
      </c>
      <c r="D457" s="157" t="s">
        <v>1340</v>
      </c>
      <c r="E457" s="157" t="s">
        <v>32</v>
      </c>
      <c r="F457" s="246">
        <v>1125904.6399999999</v>
      </c>
      <c r="G457" s="246"/>
      <c r="H457" s="250" t="s">
        <v>865</v>
      </c>
      <c r="I457" s="246">
        <v>100</v>
      </c>
    </row>
    <row r="458" spans="1:9" x14ac:dyDescent="0.2">
      <c r="A458" s="249">
        <v>366</v>
      </c>
      <c r="B458" s="157" t="s">
        <v>862</v>
      </c>
      <c r="C458" s="157" t="s">
        <v>523</v>
      </c>
      <c r="D458" s="157" t="s">
        <v>1341</v>
      </c>
      <c r="E458" s="157" t="s">
        <v>1339</v>
      </c>
      <c r="F458" s="246">
        <v>259.33999999999997</v>
      </c>
      <c r="G458" s="246"/>
      <c r="H458" s="250" t="s">
        <v>865</v>
      </c>
      <c r="I458" s="246">
        <v>100</v>
      </c>
    </row>
    <row r="459" spans="1:9" x14ac:dyDescent="0.2">
      <c r="A459" s="249">
        <v>367</v>
      </c>
      <c r="B459" s="157" t="s">
        <v>862</v>
      </c>
      <c r="C459" s="157" t="s">
        <v>174</v>
      </c>
      <c r="D459" s="157" t="s">
        <v>1342</v>
      </c>
      <c r="E459" s="157" t="s">
        <v>1118</v>
      </c>
      <c r="F459" s="246">
        <v>12.15</v>
      </c>
      <c r="G459" s="246"/>
      <c r="H459" s="250" t="s">
        <v>865</v>
      </c>
      <c r="I459" s="246">
        <v>100</v>
      </c>
    </row>
    <row r="460" spans="1:9" x14ac:dyDescent="0.2">
      <c r="A460" s="249">
        <v>367</v>
      </c>
      <c r="B460" s="157" t="s">
        <v>862</v>
      </c>
      <c r="C460" s="157" t="s">
        <v>174</v>
      </c>
      <c r="D460" s="157" t="s">
        <v>1343</v>
      </c>
      <c r="E460" s="157" t="s">
        <v>1118</v>
      </c>
      <c r="F460" s="246">
        <v>5.8</v>
      </c>
      <c r="G460" s="246"/>
      <c r="H460" s="250" t="s">
        <v>865</v>
      </c>
      <c r="I460" s="246">
        <v>100</v>
      </c>
    </row>
    <row r="461" spans="1:9" x14ac:dyDescent="0.2">
      <c r="A461" s="249">
        <v>367</v>
      </c>
      <c r="B461" s="157" t="s">
        <v>862</v>
      </c>
      <c r="C461" s="157" t="s">
        <v>174</v>
      </c>
      <c r="D461" s="157" t="s">
        <v>1344</v>
      </c>
      <c r="E461" s="157" t="s">
        <v>1118</v>
      </c>
      <c r="F461" s="246">
        <v>9.32</v>
      </c>
      <c r="G461" s="246"/>
      <c r="H461" s="250" t="s">
        <v>865</v>
      </c>
      <c r="I461" s="246">
        <v>100</v>
      </c>
    </row>
    <row r="462" spans="1:9" x14ac:dyDescent="0.2">
      <c r="A462" s="249">
        <v>367</v>
      </c>
      <c r="B462" s="157" t="s">
        <v>862</v>
      </c>
      <c r="C462" s="157" t="s">
        <v>174</v>
      </c>
      <c r="D462" s="157" t="s">
        <v>1345</v>
      </c>
      <c r="E462" s="157" t="s">
        <v>1118</v>
      </c>
      <c r="F462" s="246">
        <v>6.11</v>
      </c>
      <c r="G462" s="246"/>
      <c r="H462" s="250" t="s">
        <v>865</v>
      </c>
      <c r="I462" s="246">
        <v>100</v>
      </c>
    </row>
    <row r="463" spans="1:9" x14ac:dyDescent="0.2">
      <c r="A463" s="249">
        <v>367</v>
      </c>
      <c r="B463" s="157" t="s">
        <v>862</v>
      </c>
      <c r="C463" s="157" t="s">
        <v>174</v>
      </c>
      <c r="D463" s="157" t="s">
        <v>1346</v>
      </c>
      <c r="E463" s="157" t="s">
        <v>1118</v>
      </c>
      <c r="F463" s="246">
        <v>10.54</v>
      </c>
      <c r="G463" s="246"/>
      <c r="H463" s="250" t="s">
        <v>865</v>
      </c>
      <c r="I463" s="246">
        <v>100</v>
      </c>
    </row>
    <row r="464" spans="1:9" x14ac:dyDescent="0.2">
      <c r="A464" s="249">
        <v>367</v>
      </c>
      <c r="B464" s="157" t="s">
        <v>862</v>
      </c>
      <c r="C464" s="157" t="s">
        <v>174</v>
      </c>
      <c r="D464" s="157" t="s">
        <v>1347</v>
      </c>
      <c r="E464" s="157" t="s">
        <v>1118</v>
      </c>
      <c r="F464" s="246">
        <v>14.59</v>
      </c>
      <c r="G464" s="246"/>
      <c r="H464" s="250" t="s">
        <v>865</v>
      </c>
      <c r="I464" s="246">
        <v>100</v>
      </c>
    </row>
    <row r="465" spans="1:9" x14ac:dyDescent="0.2">
      <c r="A465" s="249">
        <v>367</v>
      </c>
      <c r="B465" s="157" t="s">
        <v>862</v>
      </c>
      <c r="C465" s="157" t="s">
        <v>174</v>
      </c>
      <c r="D465" s="157" t="s">
        <v>1348</v>
      </c>
      <c r="E465" s="157" t="s">
        <v>1118</v>
      </c>
      <c r="F465" s="246">
        <v>6.97</v>
      </c>
      <c r="G465" s="246"/>
      <c r="H465" s="250" t="s">
        <v>865</v>
      </c>
      <c r="I465" s="246">
        <v>100</v>
      </c>
    </row>
    <row r="466" spans="1:9" x14ac:dyDescent="0.2">
      <c r="A466" s="249">
        <v>367</v>
      </c>
      <c r="B466" s="157" t="s">
        <v>862</v>
      </c>
      <c r="C466" s="157" t="s">
        <v>174</v>
      </c>
      <c r="D466" s="157" t="s">
        <v>1349</v>
      </c>
      <c r="E466" s="157" t="s">
        <v>1118</v>
      </c>
      <c r="F466" s="246">
        <v>11.19</v>
      </c>
      <c r="G466" s="246"/>
      <c r="H466" s="250" t="s">
        <v>865</v>
      </c>
      <c r="I466" s="246">
        <v>100</v>
      </c>
    </row>
    <row r="467" spans="1:9" x14ac:dyDescent="0.2">
      <c r="A467" s="249">
        <v>367</v>
      </c>
      <c r="B467" s="157" t="s">
        <v>862</v>
      </c>
      <c r="C467" s="157" t="s">
        <v>174</v>
      </c>
      <c r="D467" s="157" t="s">
        <v>1350</v>
      </c>
      <c r="E467" s="157" t="s">
        <v>1118</v>
      </c>
      <c r="F467" s="246">
        <v>7.33</v>
      </c>
      <c r="G467" s="246"/>
      <c r="H467" s="250" t="s">
        <v>865</v>
      </c>
      <c r="I467" s="246">
        <v>100</v>
      </c>
    </row>
    <row r="468" spans="1:9" x14ac:dyDescent="0.2">
      <c r="A468" s="249">
        <v>367</v>
      </c>
      <c r="B468" s="157" t="s">
        <v>862</v>
      </c>
      <c r="C468" s="157" t="s">
        <v>174</v>
      </c>
      <c r="D468" s="157" t="s">
        <v>1351</v>
      </c>
      <c r="E468" s="157" t="s">
        <v>1118</v>
      </c>
      <c r="F468" s="246">
        <v>12.65</v>
      </c>
      <c r="G468" s="246"/>
      <c r="H468" s="250" t="s">
        <v>865</v>
      </c>
      <c r="I468" s="246">
        <v>100</v>
      </c>
    </row>
    <row r="469" spans="1:9" x14ac:dyDescent="0.2">
      <c r="A469" s="249">
        <v>367</v>
      </c>
      <c r="B469" s="157" t="s">
        <v>862</v>
      </c>
      <c r="C469" s="157" t="s">
        <v>174</v>
      </c>
      <c r="D469" s="157" t="s">
        <v>1352</v>
      </c>
      <c r="E469" s="157" t="s">
        <v>1118</v>
      </c>
      <c r="F469" s="246">
        <v>14.4</v>
      </c>
      <c r="G469" s="246"/>
      <c r="H469" s="250" t="s">
        <v>865</v>
      </c>
      <c r="I469" s="246">
        <v>100</v>
      </c>
    </row>
    <row r="470" spans="1:9" x14ac:dyDescent="0.2">
      <c r="A470" s="249">
        <v>367</v>
      </c>
      <c r="B470" s="157" t="s">
        <v>862</v>
      </c>
      <c r="C470" s="157" t="s">
        <v>174</v>
      </c>
      <c r="D470" s="157" t="s">
        <v>1353</v>
      </c>
      <c r="E470" s="157" t="s">
        <v>1118</v>
      </c>
      <c r="F470" s="246">
        <v>14.78</v>
      </c>
      <c r="G470" s="246"/>
      <c r="H470" s="250" t="s">
        <v>865</v>
      </c>
      <c r="I470" s="246">
        <v>100</v>
      </c>
    </row>
    <row r="471" spans="1:9" x14ac:dyDescent="0.2">
      <c r="A471" s="249">
        <v>367</v>
      </c>
      <c r="B471" s="157" t="s">
        <v>862</v>
      </c>
      <c r="C471" s="157" t="s">
        <v>174</v>
      </c>
      <c r="D471" s="157" t="s">
        <v>1354</v>
      </c>
      <c r="E471" s="157" t="s">
        <v>1118</v>
      </c>
      <c r="F471" s="246">
        <v>21.05</v>
      </c>
      <c r="G471" s="246"/>
      <c r="H471" s="250" t="s">
        <v>865</v>
      </c>
      <c r="I471" s="246">
        <v>100</v>
      </c>
    </row>
    <row r="472" spans="1:9" x14ac:dyDescent="0.2">
      <c r="A472" s="249">
        <v>367</v>
      </c>
      <c r="B472" s="157" t="s">
        <v>862</v>
      </c>
      <c r="C472" s="157" t="s">
        <v>174</v>
      </c>
      <c r="D472" s="157" t="s">
        <v>1355</v>
      </c>
      <c r="E472" s="157" t="s">
        <v>1118</v>
      </c>
      <c r="F472" s="246">
        <v>13.63</v>
      </c>
      <c r="G472" s="246"/>
      <c r="H472" s="250" t="s">
        <v>865</v>
      </c>
      <c r="I472" s="246">
        <v>100</v>
      </c>
    </row>
    <row r="473" spans="1:9" x14ac:dyDescent="0.2">
      <c r="A473" s="249">
        <v>367</v>
      </c>
      <c r="B473" s="157" t="s">
        <v>862</v>
      </c>
      <c r="C473" s="157" t="s">
        <v>174</v>
      </c>
      <c r="D473" s="157" t="s">
        <v>1356</v>
      </c>
      <c r="E473" s="157" t="s">
        <v>1118</v>
      </c>
      <c r="F473" s="246">
        <v>16.07</v>
      </c>
      <c r="G473" s="246"/>
      <c r="H473" s="250" t="s">
        <v>865</v>
      </c>
      <c r="I473" s="246">
        <v>100</v>
      </c>
    </row>
    <row r="474" spans="1:9" x14ac:dyDescent="0.2">
      <c r="A474" s="249">
        <v>367</v>
      </c>
      <c r="B474" s="157" t="s">
        <v>862</v>
      </c>
      <c r="C474" s="157" t="s">
        <v>174</v>
      </c>
      <c r="D474" s="157" t="s">
        <v>1357</v>
      </c>
      <c r="E474" s="157" t="s">
        <v>1118</v>
      </c>
      <c r="F474" s="246">
        <v>12</v>
      </c>
      <c r="G474" s="246"/>
      <c r="H474" s="250" t="s">
        <v>865</v>
      </c>
      <c r="I474" s="246">
        <v>100</v>
      </c>
    </row>
    <row r="475" spans="1:9" x14ac:dyDescent="0.2">
      <c r="A475" s="249">
        <v>367</v>
      </c>
      <c r="B475" s="157" t="s">
        <v>862</v>
      </c>
      <c r="C475" s="157" t="s">
        <v>174</v>
      </c>
      <c r="D475" s="157" t="s">
        <v>1358</v>
      </c>
      <c r="E475" s="157" t="s">
        <v>1118</v>
      </c>
      <c r="F475" s="246">
        <v>12.32</v>
      </c>
      <c r="G475" s="246"/>
      <c r="H475" s="250" t="s">
        <v>865</v>
      </c>
      <c r="I475" s="246">
        <v>100</v>
      </c>
    </row>
    <row r="476" spans="1:9" x14ac:dyDescent="0.2">
      <c r="A476" s="249">
        <v>367</v>
      </c>
      <c r="B476" s="157" t="s">
        <v>862</v>
      </c>
      <c r="C476" s="157" t="s">
        <v>174</v>
      </c>
      <c r="D476" s="157" t="s">
        <v>1359</v>
      </c>
      <c r="E476" s="157" t="s">
        <v>1118</v>
      </c>
      <c r="F476" s="246">
        <v>17.54</v>
      </c>
      <c r="G476" s="246"/>
      <c r="H476" s="250" t="s">
        <v>865</v>
      </c>
      <c r="I476" s="246">
        <v>100</v>
      </c>
    </row>
    <row r="477" spans="1:9" x14ac:dyDescent="0.2">
      <c r="A477" s="249">
        <v>367</v>
      </c>
      <c r="B477" s="157" t="s">
        <v>862</v>
      </c>
      <c r="C477" s="157" t="s">
        <v>174</v>
      </c>
      <c r="D477" s="157" t="s">
        <v>1360</v>
      </c>
      <c r="E477" s="157" t="s">
        <v>1118</v>
      </c>
      <c r="F477" s="246">
        <v>11.36</v>
      </c>
      <c r="G477" s="246"/>
      <c r="H477" s="250" t="s">
        <v>865</v>
      </c>
      <c r="I477" s="246">
        <v>100</v>
      </c>
    </row>
    <row r="478" spans="1:9" x14ac:dyDescent="0.2">
      <c r="A478" s="249">
        <v>367</v>
      </c>
      <c r="B478" s="157" t="s">
        <v>862</v>
      </c>
      <c r="C478" s="157" t="s">
        <v>174</v>
      </c>
      <c r="D478" s="157" t="s">
        <v>1361</v>
      </c>
      <c r="E478" s="157" t="s">
        <v>1118</v>
      </c>
      <c r="F478" s="246">
        <v>13.39</v>
      </c>
      <c r="G478" s="246"/>
      <c r="H478" s="250" t="s">
        <v>865</v>
      </c>
      <c r="I478" s="246">
        <v>100</v>
      </c>
    </row>
    <row r="479" spans="1:9" x14ac:dyDescent="0.2">
      <c r="A479" s="249">
        <v>368</v>
      </c>
      <c r="B479" s="157" t="s">
        <v>862</v>
      </c>
      <c r="C479" s="157" t="s">
        <v>622</v>
      </c>
      <c r="D479" s="157" t="s">
        <v>1362</v>
      </c>
      <c r="E479" s="157" t="s">
        <v>1339</v>
      </c>
      <c r="F479" s="246">
        <v>72.06</v>
      </c>
      <c r="G479" s="246"/>
      <c r="H479" s="250" t="s">
        <v>865</v>
      </c>
      <c r="I479" s="246">
        <v>100</v>
      </c>
    </row>
    <row r="480" spans="1:9" x14ac:dyDescent="0.2">
      <c r="A480" s="249">
        <v>368</v>
      </c>
      <c r="B480" s="157" t="s">
        <v>862</v>
      </c>
      <c r="C480" s="157" t="s">
        <v>622</v>
      </c>
      <c r="D480" s="157" t="s">
        <v>1363</v>
      </c>
      <c r="E480" s="157" t="s">
        <v>1339</v>
      </c>
      <c r="F480" s="246">
        <v>74.47</v>
      </c>
      <c r="G480" s="246"/>
      <c r="H480" s="250" t="s">
        <v>865</v>
      </c>
      <c r="I480" s="246">
        <v>100</v>
      </c>
    </row>
    <row r="481" spans="1:9" x14ac:dyDescent="0.2">
      <c r="A481" s="249">
        <v>368</v>
      </c>
      <c r="B481" s="157" t="s">
        <v>862</v>
      </c>
      <c r="C481" s="157" t="s">
        <v>622</v>
      </c>
      <c r="D481" s="157" t="s">
        <v>1364</v>
      </c>
      <c r="E481" s="157" t="s">
        <v>1339</v>
      </c>
      <c r="F481" s="246">
        <v>109.62</v>
      </c>
      <c r="G481" s="246"/>
      <c r="H481" s="250" t="s">
        <v>865</v>
      </c>
      <c r="I481" s="246">
        <v>100</v>
      </c>
    </row>
    <row r="482" spans="1:9" x14ac:dyDescent="0.2">
      <c r="A482" s="249">
        <v>368</v>
      </c>
      <c r="B482" s="157" t="s">
        <v>862</v>
      </c>
      <c r="C482" s="157" t="s">
        <v>622</v>
      </c>
      <c r="D482" s="157" t="s">
        <v>1365</v>
      </c>
      <c r="E482" s="157" t="s">
        <v>1339</v>
      </c>
      <c r="F482" s="246">
        <v>161.59</v>
      </c>
      <c r="G482" s="246"/>
      <c r="H482" s="250" t="s">
        <v>865</v>
      </c>
      <c r="I482" s="246">
        <v>100</v>
      </c>
    </row>
    <row r="483" spans="1:9" x14ac:dyDescent="0.2">
      <c r="A483" s="249">
        <v>368</v>
      </c>
      <c r="B483" s="157" t="s">
        <v>862</v>
      </c>
      <c r="C483" s="157" t="s">
        <v>622</v>
      </c>
      <c r="D483" s="157" t="s">
        <v>1366</v>
      </c>
      <c r="E483" s="157" t="s">
        <v>1367</v>
      </c>
      <c r="F483" s="246">
        <v>0.06</v>
      </c>
      <c r="G483" s="246"/>
      <c r="H483" s="250" t="s">
        <v>865</v>
      </c>
      <c r="I483" s="246">
        <v>100</v>
      </c>
    </row>
    <row r="484" spans="1:9" x14ac:dyDescent="0.2">
      <c r="A484" s="249">
        <v>368</v>
      </c>
      <c r="B484" s="157" t="s">
        <v>862</v>
      </c>
      <c r="C484" s="157" t="s">
        <v>622</v>
      </c>
      <c r="D484" s="157" t="s">
        <v>1368</v>
      </c>
      <c r="E484" s="157" t="s">
        <v>1339</v>
      </c>
      <c r="F484" s="246">
        <v>209.85</v>
      </c>
      <c r="G484" s="246"/>
      <c r="H484" s="250" t="s">
        <v>865</v>
      </c>
      <c r="I484" s="246">
        <v>100</v>
      </c>
    </row>
    <row r="485" spans="1:9" x14ac:dyDescent="0.2">
      <c r="A485" s="249">
        <v>368</v>
      </c>
      <c r="B485" s="157" t="s">
        <v>862</v>
      </c>
      <c r="C485" s="157" t="s">
        <v>622</v>
      </c>
      <c r="D485" s="157" t="s">
        <v>1369</v>
      </c>
      <c r="E485" s="157" t="s">
        <v>1339</v>
      </c>
      <c r="F485" s="246">
        <v>78.569999999999993</v>
      </c>
      <c r="G485" s="246"/>
      <c r="H485" s="250" t="s">
        <v>865</v>
      </c>
      <c r="I485" s="246">
        <v>100</v>
      </c>
    </row>
    <row r="486" spans="1:9" x14ac:dyDescent="0.2">
      <c r="A486" s="249">
        <v>368</v>
      </c>
      <c r="B486" s="157" t="s">
        <v>862</v>
      </c>
      <c r="C486" s="157" t="s">
        <v>622</v>
      </c>
      <c r="D486" s="157" t="s">
        <v>1370</v>
      </c>
      <c r="E486" s="157" t="s">
        <v>1339</v>
      </c>
      <c r="F486" s="246">
        <v>130.82</v>
      </c>
      <c r="G486" s="246"/>
      <c r="H486" s="250" t="s">
        <v>865</v>
      </c>
      <c r="I486" s="246">
        <v>100</v>
      </c>
    </row>
    <row r="487" spans="1:9" x14ac:dyDescent="0.2">
      <c r="A487" s="249">
        <v>368</v>
      </c>
      <c r="B487" s="157" t="s">
        <v>862</v>
      </c>
      <c r="C487" s="157" t="s">
        <v>622</v>
      </c>
      <c r="D487" s="157" t="s">
        <v>1371</v>
      </c>
      <c r="E487" s="157" t="s">
        <v>1339</v>
      </c>
      <c r="F487" s="246">
        <v>86.47</v>
      </c>
      <c r="G487" s="246"/>
      <c r="H487" s="250" t="s">
        <v>865</v>
      </c>
      <c r="I487" s="246">
        <v>100</v>
      </c>
    </row>
    <row r="488" spans="1:9" x14ac:dyDescent="0.2">
      <c r="A488" s="249">
        <v>368</v>
      </c>
      <c r="B488" s="157" t="s">
        <v>862</v>
      </c>
      <c r="C488" s="157" t="s">
        <v>622</v>
      </c>
      <c r="D488" s="157" t="s">
        <v>1372</v>
      </c>
      <c r="E488" s="157" t="s">
        <v>1339</v>
      </c>
      <c r="F488" s="246">
        <v>89.36</v>
      </c>
      <c r="G488" s="246"/>
      <c r="H488" s="250" t="s">
        <v>865</v>
      </c>
      <c r="I488" s="246">
        <v>100</v>
      </c>
    </row>
    <row r="489" spans="1:9" x14ac:dyDescent="0.2">
      <c r="A489" s="249">
        <v>368</v>
      </c>
      <c r="B489" s="157" t="s">
        <v>862</v>
      </c>
      <c r="C489" s="157" t="s">
        <v>622</v>
      </c>
      <c r="D489" s="157" t="s">
        <v>1373</v>
      </c>
      <c r="E489" s="157" t="s">
        <v>1339</v>
      </c>
      <c r="F489" s="246">
        <v>187.93</v>
      </c>
      <c r="G489" s="246"/>
      <c r="H489" s="250" t="s">
        <v>865</v>
      </c>
      <c r="I489" s="246">
        <v>100</v>
      </c>
    </row>
    <row r="490" spans="1:9" x14ac:dyDescent="0.2">
      <c r="A490" s="249">
        <v>368</v>
      </c>
      <c r="B490" s="157" t="s">
        <v>862</v>
      </c>
      <c r="C490" s="157" t="s">
        <v>622</v>
      </c>
      <c r="D490" s="157" t="s">
        <v>1374</v>
      </c>
      <c r="E490" s="157" t="s">
        <v>1339</v>
      </c>
      <c r="F490" s="246">
        <v>277.01</v>
      </c>
      <c r="G490" s="246"/>
      <c r="H490" s="250" t="s">
        <v>865</v>
      </c>
      <c r="I490" s="246">
        <v>100</v>
      </c>
    </row>
    <row r="491" spans="1:9" x14ac:dyDescent="0.2">
      <c r="A491" s="249">
        <v>368</v>
      </c>
      <c r="B491" s="157" t="s">
        <v>862</v>
      </c>
      <c r="C491" s="157" t="s">
        <v>622</v>
      </c>
      <c r="D491" s="157" t="s">
        <v>1375</v>
      </c>
      <c r="E491" s="157" t="s">
        <v>1367</v>
      </c>
      <c r="F491" s="246">
        <v>7.0000000000000007E-2</v>
      </c>
      <c r="G491" s="246"/>
      <c r="H491" s="250" t="s">
        <v>865</v>
      </c>
      <c r="I491" s="246">
        <v>100</v>
      </c>
    </row>
    <row r="492" spans="1:9" x14ac:dyDescent="0.2">
      <c r="A492" s="249">
        <v>368</v>
      </c>
      <c r="B492" s="157" t="s">
        <v>862</v>
      </c>
      <c r="C492" s="157" t="s">
        <v>622</v>
      </c>
      <c r="D492" s="157" t="s">
        <v>1376</v>
      </c>
      <c r="E492" s="157" t="s">
        <v>1339</v>
      </c>
      <c r="F492" s="246">
        <v>251.82</v>
      </c>
      <c r="G492" s="246"/>
      <c r="H492" s="250" t="s">
        <v>865</v>
      </c>
      <c r="I492" s="246">
        <v>100</v>
      </c>
    </row>
    <row r="493" spans="1:9" x14ac:dyDescent="0.2">
      <c r="A493" s="249">
        <v>368</v>
      </c>
      <c r="B493" s="157" t="s">
        <v>862</v>
      </c>
      <c r="C493" s="157" t="s">
        <v>622</v>
      </c>
      <c r="D493" s="157" t="s">
        <v>1377</v>
      </c>
      <c r="E493" s="157" t="s">
        <v>1339</v>
      </c>
      <c r="F493" s="246">
        <v>94.28</v>
      </c>
      <c r="G493" s="246"/>
      <c r="H493" s="250" t="s">
        <v>865</v>
      </c>
      <c r="I493" s="246">
        <v>100</v>
      </c>
    </row>
    <row r="494" spans="1:9" x14ac:dyDescent="0.2">
      <c r="A494" s="249">
        <v>368</v>
      </c>
      <c r="B494" s="157" t="s">
        <v>862</v>
      </c>
      <c r="C494" s="157" t="s">
        <v>622</v>
      </c>
      <c r="D494" s="157" t="s">
        <v>1378</v>
      </c>
      <c r="E494" s="157" t="s">
        <v>1339</v>
      </c>
      <c r="F494" s="246">
        <v>156.97999999999999</v>
      </c>
      <c r="G494" s="246"/>
      <c r="H494" s="250" t="s">
        <v>865</v>
      </c>
      <c r="I494" s="246">
        <v>100</v>
      </c>
    </row>
    <row r="495" spans="1:9" x14ac:dyDescent="0.2">
      <c r="A495" s="249">
        <v>368</v>
      </c>
      <c r="B495" s="157" t="s">
        <v>862</v>
      </c>
      <c r="C495" s="157" t="s">
        <v>622</v>
      </c>
      <c r="D495" s="157" t="s">
        <v>1379</v>
      </c>
      <c r="E495" s="157" t="s">
        <v>1339</v>
      </c>
      <c r="F495" s="246">
        <v>88.78</v>
      </c>
      <c r="G495" s="246"/>
      <c r="H495" s="250" t="s">
        <v>865</v>
      </c>
      <c r="I495" s="246">
        <v>100</v>
      </c>
    </row>
    <row r="496" spans="1:9" x14ac:dyDescent="0.2">
      <c r="A496" s="249">
        <v>368</v>
      </c>
      <c r="B496" s="157" t="s">
        <v>862</v>
      </c>
      <c r="C496" s="157" t="s">
        <v>622</v>
      </c>
      <c r="D496" s="157" t="s">
        <v>1380</v>
      </c>
      <c r="E496" s="157" t="s">
        <v>1339</v>
      </c>
      <c r="F496" s="246">
        <v>657.25</v>
      </c>
      <c r="G496" s="246"/>
      <c r="H496" s="250" t="s">
        <v>865</v>
      </c>
      <c r="I496" s="246">
        <v>100</v>
      </c>
    </row>
    <row r="497" spans="1:9" x14ac:dyDescent="0.2">
      <c r="A497" s="249">
        <v>368</v>
      </c>
      <c r="B497" s="157" t="s">
        <v>862</v>
      </c>
      <c r="C497" s="157" t="s">
        <v>622</v>
      </c>
      <c r="D497" s="157" t="s">
        <v>1381</v>
      </c>
      <c r="E497" s="157" t="s">
        <v>1339</v>
      </c>
      <c r="F497" s="246">
        <v>73.98</v>
      </c>
      <c r="G497" s="246"/>
      <c r="H497" s="250" t="s">
        <v>865</v>
      </c>
      <c r="I497" s="246">
        <v>100</v>
      </c>
    </row>
    <row r="498" spans="1:9" x14ac:dyDescent="0.2">
      <c r="A498" s="249">
        <v>368</v>
      </c>
      <c r="B498" s="157" t="s">
        <v>862</v>
      </c>
      <c r="C498" s="157" t="s">
        <v>622</v>
      </c>
      <c r="D498" s="157" t="s">
        <v>1382</v>
      </c>
      <c r="E498" s="157" t="s">
        <v>1339</v>
      </c>
      <c r="F498" s="246">
        <v>547.71</v>
      </c>
      <c r="G498" s="246"/>
      <c r="H498" s="250" t="s">
        <v>865</v>
      </c>
      <c r="I498" s="246">
        <v>100</v>
      </c>
    </row>
    <row r="499" spans="1:9" x14ac:dyDescent="0.2">
      <c r="A499" s="249">
        <v>372</v>
      </c>
      <c r="B499" s="157" t="s">
        <v>862</v>
      </c>
      <c r="C499" s="157" t="s">
        <v>212</v>
      </c>
      <c r="D499" s="157" t="s">
        <v>1383</v>
      </c>
      <c r="E499" s="157" t="s">
        <v>1384</v>
      </c>
      <c r="F499" s="246">
        <v>34.79</v>
      </c>
      <c r="G499" s="246"/>
      <c r="H499" s="250" t="s">
        <v>865</v>
      </c>
      <c r="I499" s="246">
        <v>100</v>
      </c>
    </row>
    <row r="500" spans="1:9" x14ac:dyDescent="0.2">
      <c r="A500" s="249">
        <v>372</v>
      </c>
      <c r="B500" s="157" t="s">
        <v>862</v>
      </c>
      <c r="C500" s="157" t="s">
        <v>212</v>
      </c>
      <c r="D500" s="157" t="s">
        <v>1385</v>
      </c>
      <c r="E500" s="157" t="s">
        <v>1384</v>
      </c>
      <c r="F500" s="246">
        <v>15.54</v>
      </c>
      <c r="G500" s="246"/>
      <c r="H500" s="250" t="s">
        <v>865</v>
      </c>
      <c r="I500" s="246">
        <v>100</v>
      </c>
    </row>
    <row r="501" spans="1:9" x14ac:dyDescent="0.2">
      <c r="A501" s="249">
        <v>372</v>
      </c>
      <c r="B501" s="157" t="s">
        <v>862</v>
      </c>
      <c r="C501" s="157" t="s">
        <v>212</v>
      </c>
      <c r="D501" s="157" t="s">
        <v>1386</v>
      </c>
      <c r="E501" s="157" t="s">
        <v>1384</v>
      </c>
      <c r="F501" s="246">
        <v>21.12</v>
      </c>
      <c r="G501" s="246"/>
      <c r="H501" s="250" t="s">
        <v>865</v>
      </c>
      <c r="I501" s="246">
        <v>100</v>
      </c>
    </row>
    <row r="502" spans="1:9" x14ac:dyDescent="0.2">
      <c r="A502" s="249">
        <v>372</v>
      </c>
      <c r="B502" s="157" t="s">
        <v>862</v>
      </c>
      <c r="C502" s="157" t="s">
        <v>212</v>
      </c>
      <c r="D502" s="157" t="s">
        <v>1387</v>
      </c>
      <c r="E502" s="157" t="s">
        <v>1118</v>
      </c>
      <c r="F502" s="246">
        <v>100.42</v>
      </c>
      <c r="G502" s="246"/>
      <c r="H502" s="250" t="s">
        <v>865</v>
      </c>
      <c r="I502" s="246">
        <v>100</v>
      </c>
    </row>
    <row r="503" spans="1:9" x14ac:dyDescent="0.2">
      <c r="A503" s="249">
        <v>372</v>
      </c>
      <c r="B503" s="157" t="s">
        <v>862</v>
      </c>
      <c r="C503" s="157" t="s">
        <v>212</v>
      </c>
      <c r="D503" s="157" t="s">
        <v>1388</v>
      </c>
      <c r="E503" s="157" t="s">
        <v>1118</v>
      </c>
      <c r="F503" s="246">
        <v>717.41</v>
      </c>
      <c r="G503" s="246"/>
      <c r="H503" s="250" t="s">
        <v>865</v>
      </c>
      <c r="I503" s="246">
        <v>100</v>
      </c>
    </row>
    <row r="504" spans="1:9" x14ac:dyDescent="0.2">
      <c r="A504" s="249">
        <v>372</v>
      </c>
      <c r="B504" s="157" t="s">
        <v>862</v>
      </c>
      <c r="C504" s="157" t="s">
        <v>212</v>
      </c>
      <c r="D504" s="157" t="s">
        <v>1389</v>
      </c>
      <c r="E504" s="157" t="s">
        <v>1118</v>
      </c>
      <c r="F504" s="246">
        <v>281.17</v>
      </c>
      <c r="G504" s="246"/>
      <c r="H504" s="250" t="s">
        <v>865</v>
      </c>
      <c r="I504" s="246">
        <v>100</v>
      </c>
    </row>
    <row r="505" spans="1:9" x14ac:dyDescent="0.2">
      <c r="A505" s="249">
        <v>372</v>
      </c>
      <c r="B505" s="157" t="s">
        <v>862</v>
      </c>
      <c r="C505" s="157" t="s">
        <v>212</v>
      </c>
      <c r="D505" s="157" t="s">
        <v>1390</v>
      </c>
      <c r="E505" s="157" t="s">
        <v>1384</v>
      </c>
      <c r="F505" s="246">
        <v>29</v>
      </c>
      <c r="G505" s="246"/>
      <c r="H505" s="250" t="s">
        <v>865</v>
      </c>
      <c r="I505" s="246">
        <v>100</v>
      </c>
    </row>
    <row r="506" spans="1:9" x14ac:dyDescent="0.2">
      <c r="A506" s="249">
        <v>372</v>
      </c>
      <c r="B506" s="157" t="s">
        <v>862</v>
      </c>
      <c r="C506" s="157" t="s">
        <v>212</v>
      </c>
      <c r="D506" s="157" t="s">
        <v>1391</v>
      </c>
      <c r="E506" s="157" t="s">
        <v>1384</v>
      </c>
      <c r="F506" s="246">
        <v>12.95</v>
      </c>
      <c r="G506" s="246"/>
      <c r="H506" s="250" t="s">
        <v>865</v>
      </c>
      <c r="I506" s="246">
        <v>100</v>
      </c>
    </row>
    <row r="507" spans="1:9" x14ac:dyDescent="0.2">
      <c r="A507" s="249">
        <v>372</v>
      </c>
      <c r="B507" s="157" t="s">
        <v>862</v>
      </c>
      <c r="C507" s="157" t="s">
        <v>212</v>
      </c>
      <c r="D507" s="157" t="s">
        <v>1392</v>
      </c>
      <c r="E507" s="157" t="s">
        <v>1384</v>
      </c>
      <c r="F507" s="246">
        <v>17.600000000000001</v>
      </c>
      <c r="G507" s="246"/>
      <c r="H507" s="250" t="s">
        <v>865</v>
      </c>
      <c r="I507" s="246">
        <v>100</v>
      </c>
    </row>
    <row r="508" spans="1:9" x14ac:dyDescent="0.2">
      <c r="A508" s="249">
        <v>372</v>
      </c>
      <c r="B508" s="157" t="s">
        <v>862</v>
      </c>
      <c r="C508" s="157" t="s">
        <v>212</v>
      </c>
      <c r="D508" s="157" t="s">
        <v>1393</v>
      </c>
      <c r="E508" s="157" t="s">
        <v>1118</v>
      </c>
      <c r="F508" s="246">
        <v>83.69</v>
      </c>
      <c r="G508" s="246"/>
      <c r="H508" s="250" t="s">
        <v>865</v>
      </c>
      <c r="I508" s="246">
        <v>100</v>
      </c>
    </row>
    <row r="509" spans="1:9" x14ac:dyDescent="0.2">
      <c r="A509" s="249">
        <v>372</v>
      </c>
      <c r="B509" s="157" t="s">
        <v>862</v>
      </c>
      <c r="C509" s="157" t="s">
        <v>212</v>
      </c>
      <c r="D509" s="157" t="s">
        <v>1394</v>
      </c>
      <c r="E509" s="157" t="s">
        <v>1118</v>
      </c>
      <c r="F509" s="246">
        <v>597.84</v>
      </c>
      <c r="G509" s="246"/>
      <c r="H509" s="250" t="s">
        <v>865</v>
      </c>
      <c r="I509" s="246">
        <v>100</v>
      </c>
    </row>
    <row r="510" spans="1:9" x14ac:dyDescent="0.2">
      <c r="A510" s="249">
        <v>372</v>
      </c>
      <c r="B510" s="157" t="s">
        <v>862</v>
      </c>
      <c r="C510" s="157" t="s">
        <v>212</v>
      </c>
      <c r="D510" s="157" t="s">
        <v>1395</v>
      </c>
      <c r="E510" s="157" t="s">
        <v>1118</v>
      </c>
      <c r="F510" s="246">
        <v>234.31</v>
      </c>
      <c r="G510" s="246"/>
      <c r="H510" s="250" t="s">
        <v>865</v>
      </c>
      <c r="I510" s="246">
        <v>100</v>
      </c>
    </row>
    <row r="511" spans="1:9" x14ac:dyDescent="0.2">
      <c r="A511" s="249">
        <v>374</v>
      </c>
      <c r="B511" s="157" t="s">
        <v>862</v>
      </c>
      <c r="C511" s="157" t="s">
        <v>213</v>
      </c>
      <c r="D511" s="157" t="s">
        <v>1396</v>
      </c>
      <c r="E511" s="157" t="s">
        <v>32</v>
      </c>
      <c r="F511" s="246">
        <v>1448.62</v>
      </c>
      <c r="G511" s="246"/>
      <c r="H511" s="250" t="s">
        <v>865</v>
      </c>
      <c r="I511" s="246">
        <v>100</v>
      </c>
    </row>
    <row r="512" spans="1:9" x14ac:dyDescent="0.2">
      <c r="A512" s="249">
        <v>374</v>
      </c>
      <c r="B512" s="157" t="s">
        <v>862</v>
      </c>
      <c r="C512" s="157" t="s">
        <v>213</v>
      </c>
      <c r="D512" s="157" t="s">
        <v>1397</v>
      </c>
      <c r="E512" s="157" t="s">
        <v>32</v>
      </c>
      <c r="F512" s="246">
        <v>3301.01</v>
      </c>
      <c r="G512" s="246"/>
      <c r="H512" s="250" t="s">
        <v>865</v>
      </c>
      <c r="I512" s="246">
        <v>100</v>
      </c>
    </row>
    <row r="513" spans="1:9" x14ac:dyDescent="0.2">
      <c r="A513" s="249">
        <v>374</v>
      </c>
      <c r="B513" s="157" t="s">
        <v>862</v>
      </c>
      <c r="C513" s="157" t="s">
        <v>213</v>
      </c>
      <c r="D513" s="157" t="s">
        <v>1398</v>
      </c>
      <c r="E513" s="157" t="s">
        <v>32</v>
      </c>
      <c r="F513" s="246">
        <v>636.53</v>
      </c>
      <c r="G513" s="246"/>
      <c r="H513" s="250" t="s">
        <v>865</v>
      </c>
      <c r="I513" s="246">
        <v>100</v>
      </c>
    </row>
    <row r="514" spans="1:9" x14ac:dyDescent="0.2">
      <c r="A514" s="249">
        <v>374</v>
      </c>
      <c r="B514" s="157" t="s">
        <v>862</v>
      </c>
      <c r="C514" s="157" t="s">
        <v>213</v>
      </c>
      <c r="D514" s="157" t="s">
        <v>1399</v>
      </c>
      <c r="E514" s="157" t="s">
        <v>850</v>
      </c>
      <c r="F514" s="246">
        <v>45.53</v>
      </c>
      <c r="G514" s="246"/>
      <c r="H514" s="250" t="s">
        <v>865</v>
      </c>
      <c r="I514" s="246">
        <v>100</v>
      </c>
    </row>
    <row r="515" spans="1:9" x14ac:dyDescent="0.2">
      <c r="A515" s="249">
        <v>374</v>
      </c>
      <c r="B515" s="157" t="s">
        <v>862</v>
      </c>
      <c r="C515" s="157" t="s">
        <v>213</v>
      </c>
      <c r="D515" s="157" t="s">
        <v>1400</v>
      </c>
      <c r="E515" s="157" t="s">
        <v>32</v>
      </c>
      <c r="F515" s="246">
        <v>993.02</v>
      </c>
      <c r="G515" s="246"/>
      <c r="H515" s="250" t="s">
        <v>865</v>
      </c>
      <c r="I515" s="246">
        <v>100</v>
      </c>
    </row>
    <row r="516" spans="1:9" x14ac:dyDescent="0.2">
      <c r="A516" s="249">
        <v>374</v>
      </c>
      <c r="B516" s="157" t="s">
        <v>862</v>
      </c>
      <c r="C516" s="157" t="s">
        <v>213</v>
      </c>
      <c r="D516" s="157" t="s">
        <v>1401</v>
      </c>
      <c r="E516" s="157" t="s">
        <v>32</v>
      </c>
      <c r="F516" s="246">
        <v>1738.34</v>
      </c>
      <c r="G516" s="246"/>
      <c r="H516" s="250" t="s">
        <v>865</v>
      </c>
      <c r="I516" s="246">
        <v>100</v>
      </c>
    </row>
    <row r="517" spans="1:9" x14ac:dyDescent="0.2">
      <c r="A517" s="249">
        <v>374</v>
      </c>
      <c r="B517" s="157" t="s">
        <v>862</v>
      </c>
      <c r="C517" s="157" t="s">
        <v>213</v>
      </c>
      <c r="D517" s="157" t="s">
        <v>1402</v>
      </c>
      <c r="E517" s="157" t="s">
        <v>32</v>
      </c>
      <c r="F517" s="246">
        <v>3961.22</v>
      </c>
      <c r="G517" s="246"/>
      <c r="H517" s="250" t="s">
        <v>865</v>
      </c>
      <c r="I517" s="246">
        <v>100</v>
      </c>
    </row>
    <row r="518" spans="1:9" x14ac:dyDescent="0.2">
      <c r="A518" s="249">
        <v>374</v>
      </c>
      <c r="B518" s="157" t="s">
        <v>862</v>
      </c>
      <c r="C518" s="157" t="s">
        <v>213</v>
      </c>
      <c r="D518" s="157" t="s">
        <v>1403</v>
      </c>
      <c r="E518" s="157" t="s">
        <v>32</v>
      </c>
      <c r="F518" s="246">
        <v>763.84</v>
      </c>
      <c r="G518" s="246"/>
      <c r="H518" s="250" t="s">
        <v>865</v>
      </c>
      <c r="I518" s="246">
        <v>100</v>
      </c>
    </row>
    <row r="519" spans="1:9" x14ac:dyDescent="0.2">
      <c r="A519" s="249">
        <v>374</v>
      </c>
      <c r="B519" s="157" t="s">
        <v>862</v>
      </c>
      <c r="C519" s="157" t="s">
        <v>213</v>
      </c>
      <c r="D519" s="157" t="s">
        <v>1404</v>
      </c>
      <c r="E519" s="157" t="s">
        <v>850</v>
      </c>
      <c r="F519" s="246">
        <v>54.63</v>
      </c>
      <c r="G519" s="246"/>
      <c r="H519" s="250" t="s">
        <v>865</v>
      </c>
      <c r="I519" s="246">
        <v>100</v>
      </c>
    </row>
    <row r="520" spans="1:9" x14ac:dyDescent="0.2">
      <c r="A520" s="249">
        <v>374</v>
      </c>
      <c r="B520" s="157" t="s">
        <v>862</v>
      </c>
      <c r="C520" s="157" t="s">
        <v>213</v>
      </c>
      <c r="D520" s="157" t="s">
        <v>1405</v>
      </c>
      <c r="E520" s="157" t="s">
        <v>32</v>
      </c>
      <c r="F520" s="246">
        <v>1191.6300000000001</v>
      </c>
      <c r="G520" s="246"/>
      <c r="H520" s="250" t="s">
        <v>865</v>
      </c>
      <c r="I520" s="246">
        <v>100</v>
      </c>
    </row>
    <row r="521" spans="1:9" x14ac:dyDescent="0.2">
      <c r="A521" s="249">
        <v>374</v>
      </c>
      <c r="B521" s="157" t="s">
        <v>862</v>
      </c>
      <c r="C521" s="157" t="s">
        <v>213</v>
      </c>
      <c r="D521" s="157" t="s">
        <v>1406</v>
      </c>
      <c r="E521" s="157" t="s">
        <v>32</v>
      </c>
      <c r="F521" s="246">
        <v>521.82000000000005</v>
      </c>
      <c r="G521" s="246"/>
      <c r="H521" s="250" t="s">
        <v>865</v>
      </c>
      <c r="I521" s="246">
        <v>100</v>
      </c>
    </row>
    <row r="522" spans="1:9" x14ac:dyDescent="0.2">
      <c r="A522" s="249">
        <v>374</v>
      </c>
      <c r="B522" s="157" t="s">
        <v>862</v>
      </c>
      <c r="C522" s="157" t="s">
        <v>213</v>
      </c>
      <c r="D522" s="157" t="s">
        <v>1407</v>
      </c>
      <c r="E522" s="157" t="s">
        <v>32</v>
      </c>
      <c r="F522" s="246">
        <v>664.31</v>
      </c>
      <c r="G522" s="246"/>
      <c r="H522" s="250" t="s">
        <v>865</v>
      </c>
      <c r="I522" s="246">
        <v>100</v>
      </c>
    </row>
    <row r="523" spans="1:9" x14ac:dyDescent="0.2">
      <c r="A523" s="249">
        <v>374</v>
      </c>
      <c r="B523" s="157" t="s">
        <v>862</v>
      </c>
      <c r="C523" s="157" t="s">
        <v>213</v>
      </c>
      <c r="D523" s="157" t="s">
        <v>1408</v>
      </c>
      <c r="E523" s="157" t="s">
        <v>32</v>
      </c>
      <c r="F523" s="246">
        <v>2387.6799999999998</v>
      </c>
      <c r="G523" s="246"/>
      <c r="H523" s="250" t="s">
        <v>865</v>
      </c>
      <c r="I523" s="246">
        <v>100</v>
      </c>
    </row>
    <row r="524" spans="1:9" x14ac:dyDescent="0.2">
      <c r="A524" s="249">
        <v>374</v>
      </c>
      <c r="B524" s="157" t="s">
        <v>862</v>
      </c>
      <c r="C524" s="157" t="s">
        <v>213</v>
      </c>
      <c r="D524" s="157" t="s">
        <v>1409</v>
      </c>
      <c r="E524" s="157" t="s">
        <v>32</v>
      </c>
      <c r="F524" s="246">
        <v>4218.25</v>
      </c>
      <c r="G524" s="246"/>
      <c r="H524" s="250" t="s">
        <v>865</v>
      </c>
      <c r="I524" s="246">
        <v>100</v>
      </c>
    </row>
    <row r="525" spans="1:9" x14ac:dyDescent="0.2">
      <c r="A525" s="249">
        <v>374</v>
      </c>
      <c r="B525" s="157" t="s">
        <v>862</v>
      </c>
      <c r="C525" s="157" t="s">
        <v>213</v>
      </c>
      <c r="D525" s="157" t="s">
        <v>1410</v>
      </c>
      <c r="E525" s="157" t="s">
        <v>850</v>
      </c>
      <c r="F525" s="246">
        <v>3.27</v>
      </c>
      <c r="G525" s="246"/>
      <c r="H525" s="250" t="s">
        <v>865</v>
      </c>
      <c r="I525" s="246">
        <v>100</v>
      </c>
    </row>
    <row r="526" spans="1:9" x14ac:dyDescent="0.2">
      <c r="A526" s="249">
        <v>374</v>
      </c>
      <c r="B526" s="157" t="s">
        <v>862</v>
      </c>
      <c r="C526" s="157" t="s">
        <v>213</v>
      </c>
      <c r="D526" s="157" t="s">
        <v>1411</v>
      </c>
      <c r="E526" s="157" t="s">
        <v>1412</v>
      </c>
      <c r="F526" s="246">
        <v>1750.03</v>
      </c>
      <c r="G526" s="246"/>
      <c r="H526" s="250" t="s">
        <v>865</v>
      </c>
      <c r="I526" s="246">
        <v>100</v>
      </c>
    </row>
    <row r="527" spans="1:9" x14ac:dyDescent="0.2">
      <c r="A527" s="249">
        <v>374</v>
      </c>
      <c r="B527" s="157" t="s">
        <v>862</v>
      </c>
      <c r="C527" s="157" t="s">
        <v>213</v>
      </c>
      <c r="D527" s="157" t="s">
        <v>1413</v>
      </c>
      <c r="E527" s="157" t="s">
        <v>1412</v>
      </c>
      <c r="F527" s="246">
        <v>248.25</v>
      </c>
      <c r="G527" s="246"/>
      <c r="H527" s="250" t="s">
        <v>865</v>
      </c>
      <c r="I527" s="246">
        <v>100</v>
      </c>
    </row>
    <row r="528" spans="1:9" x14ac:dyDescent="0.2">
      <c r="A528" s="249">
        <v>374</v>
      </c>
      <c r="B528" s="157" t="s">
        <v>862</v>
      </c>
      <c r="C528" s="157" t="s">
        <v>213</v>
      </c>
      <c r="D528" s="157" t="s">
        <v>1414</v>
      </c>
      <c r="E528" s="157" t="s">
        <v>1412</v>
      </c>
      <c r="F528" s="246">
        <v>96.47</v>
      </c>
      <c r="G528" s="246"/>
      <c r="H528" s="250" t="s">
        <v>865</v>
      </c>
      <c r="I528" s="246">
        <v>100</v>
      </c>
    </row>
    <row r="529" spans="1:9" x14ac:dyDescent="0.2">
      <c r="A529" s="249">
        <v>374</v>
      </c>
      <c r="B529" s="157" t="s">
        <v>862</v>
      </c>
      <c r="C529" s="157" t="s">
        <v>213</v>
      </c>
      <c r="D529" s="157" t="s">
        <v>1415</v>
      </c>
      <c r="E529" s="157" t="s">
        <v>32</v>
      </c>
      <c r="F529" s="246">
        <v>601.87</v>
      </c>
      <c r="G529" s="246"/>
      <c r="H529" s="250" t="s">
        <v>865</v>
      </c>
      <c r="I529" s="246">
        <v>100</v>
      </c>
    </row>
    <row r="530" spans="1:9" x14ac:dyDescent="0.2">
      <c r="A530" s="249">
        <v>374</v>
      </c>
      <c r="B530" s="157" t="s">
        <v>862</v>
      </c>
      <c r="C530" s="157" t="s">
        <v>213</v>
      </c>
      <c r="D530" s="157" t="s">
        <v>1416</v>
      </c>
      <c r="E530" s="157" t="s">
        <v>32</v>
      </c>
      <c r="F530" s="246">
        <v>676.8</v>
      </c>
      <c r="G530" s="246"/>
      <c r="H530" s="250" t="s">
        <v>865</v>
      </c>
      <c r="I530" s="246">
        <v>100</v>
      </c>
    </row>
    <row r="531" spans="1:9" x14ac:dyDescent="0.2">
      <c r="A531" s="249">
        <v>374</v>
      </c>
      <c r="B531" s="157" t="s">
        <v>862</v>
      </c>
      <c r="C531" s="157" t="s">
        <v>213</v>
      </c>
      <c r="D531" s="157" t="s">
        <v>1417</v>
      </c>
      <c r="E531" s="157" t="s">
        <v>32</v>
      </c>
      <c r="F531" s="246">
        <v>1082.1099999999999</v>
      </c>
      <c r="G531" s="246"/>
      <c r="H531" s="250" t="s">
        <v>865</v>
      </c>
      <c r="I531" s="246">
        <v>100</v>
      </c>
    </row>
    <row r="532" spans="1:9" x14ac:dyDescent="0.2">
      <c r="A532" s="249">
        <v>374</v>
      </c>
      <c r="B532" s="157" t="s">
        <v>862</v>
      </c>
      <c r="C532" s="157" t="s">
        <v>213</v>
      </c>
      <c r="D532" s="157" t="s">
        <v>1418</v>
      </c>
      <c r="E532" s="157" t="s">
        <v>32</v>
      </c>
      <c r="F532" s="246">
        <v>1411.23</v>
      </c>
      <c r="G532" s="246"/>
      <c r="H532" s="250" t="s">
        <v>865</v>
      </c>
      <c r="I532" s="246">
        <v>100</v>
      </c>
    </row>
    <row r="533" spans="1:9" x14ac:dyDescent="0.2">
      <c r="A533" s="249">
        <v>374</v>
      </c>
      <c r="B533" s="157" t="s">
        <v>862</v>
      </c>
      <c r="C533" s="157" t="s">
        <v>213</v>
      </c>
      <c r="D533" s="157" t="s">
        <v>1419</v>
      </c>
      <c r="E533" s="157" t="s">
        <v>32</v>
      </c>
      <c r="F533" s="246">
        <v>327.92</v>
      </c>
      <c r="G533" s="246"/>
      <c r="H533" s="250" t="s">
        <v>865</v>
      </c>
      <c r="I533" s="246">
        <v>100</v>
      </c>
    </row>
    <row r="534" spans="1:9" x14ac:dyDescent="0.2">
      <c r="A534" s="249">
        <v>374</v>
      </c>
      <c r="B534" s="157" t="s">
        <v>862</v>
      </c>
      <c r="C534" s="157" t="s">
        <v>213</v>
      </c>
      <c r="D534" s="157" t="s">
        <v>1420</v>
      </c>
      <c r="E534" s="157" t="s">
        <v>32</v>
      </c>
      <c r="F534" s="246">
        <v>434.85</v>
      </c>
      <c r="G534" s="246"/>
      <c r="H534" s="250" t="s">
        <v>865</v>
      </c>
      <c r="I534" s="246">
        <v>100</v>
      </c>
    </row>
    <row r="535" spans="1:9" x14ac:dyDescent="0.2">
      <c r="A535" s="249">
        <v>374</v>
      </c>
      <c r="B535" s="157" t="s">
        <v>862</v>
      </c>
      <c r="C535" s="157" t="s">
        <v>213</v>
      </c>
      <c r="D535" s="157" t="s">
        <v>1421</v>
      </c>
      <c r="E535" s="157" t="s">
        <v>32</v>
      </c>
      <c r="F535" s="246">
        <v>553.59</v>
      </c>
      <c r="G535" s="246"/>
      <c r="H535" s="250" t="s">
        <v>865</v>
      </c>
      <c r="I535" s="246">
        <v>100</v>
      </c>
    </row>
    <row r="536" spans="1:9" x14ac:dyDescent="0.2">
      <c r="A536" s="249">
        <v>374</v>
      </c>
      <c r="B536" s="157" t="s">
        <v>862</v>
      </c>
      <c r="C536" s="157" t="s">
        <v>213</v>
      </c>
      <c r="D536" s="157" t="s">
        <v>1422</v>
      </c>
      <c r="E536" s="157" t="s">
        <v>32</v>
      </c>
      <c r="F536" s="246">
        <v>1989.73</v>
      </c>
      <c r="G536" s="246"/>
      <c r="H536" s="250" t="s">
        <v>865</v>
      </c>
      <c r="I536" s="246">
        <v>100</v>
      </c>
    </row>
    <row r="537" spans="1:9" x14ac:dyDescent="0.2">
      <c r="A537" s="249">
        <v>374</v>
      </c>
      <c r="B537" s="157" t="s">
        <v>862</v>
      </c>
      <c r="C537" s="157" t="s">
        <v>213</v>
      </c>
      <c r="D537" s="157" t="s">
        <v>1423</v>
      </c>
      <c r="E537" s="157" t="s">
        <v>32</v>
      </c>
      <c r="F537" s="246">
        <v>3515.21</v>
      </c>
      <c r="G537" s="246"/>
      <c r="H537" s="250" t="s">
        <v>865</v>
      </c>
      <c r="I537" s="246">
        <v>100</v>
      </c>
    </row>
    <row r="538" spans="1:9" x14ac:dyDescent="0.2">
      <c r="A538" s="249">
        <v>374</v>
      </c>
      <c r="B538" s="157" t="s">
        <v>862</v>
      </c>
      <c r="C538" s="157" t="s">
        <v>213</v>
      </c>
      <c r="D538" s="157" t="s">
        <v>1424</v>
      </c>
      <c r="E538" s="157" t="s">
        <v>850</v>
      </c>
      <c r="F538" s="246">
        <v>2.72</v>
      </c>
      <c r="G538" s="246"/>
      <c r="H538" s="250" t="s">
        <v>865</v>
      </c>
      <c r="I538" s="246">
        <v>100</v>
      </c>
    </row>
    <row r="539" spans="1:9" x14ac:dyDescent="0.2">
      <c r="A539" s="249">
        <v>374</v>
      </c>
      <c r="B539" s="157" t="s">
        <v>862</v>
      </c>
      <c r="C539" s="157" t="s">
        <v>213</v>
      </c>
      <c r="D539" s="157" t="s">
        <v>1425</v>
      </c>
      <c r="E539" s="157" t="s">
        <v>1412</v>
      </c>
      <c r="F539" s="246">
        <v>1458.35</v>
      </c>
      <c r="G539" s="246"/>
      <c r="H539" s="250" t="s">
        <v>865</v>
      </c>
      <c r="I539" s="246">
        <v>100</v>
      </c>
    </row>
    <row r="540" spans="1:9" x14ac:dyDescent="0.2">
      <c r="A540" s="249">
        <v>374</v>
      </c>
      <c r="B540" s="157" t="s">
        <v>862</v>
      </c>
      <c r="C540" s="157" t="s">
        <v>213</v>
      </c>
      <c r="D540" s="157" t="s">
        <v>1426</v>
      </c>
      <c r="E540" s="157" t="s">
        <v>1412</v>
      </c>
      <c r="F540" s="246">
        <v>206.87</v>
      </c>
      <c r="G540" s="246"/>
      <c r="H540" s="250" t="s">
        <v>865</v>
      </c>
      <c r="I540" s="246">
        <v>100</v>
      </c>
    </row>
    <row r="541" spans="1:9" x14ac:dyDescent="0.2">
      <c r="A541" s="249">
        <v>374</v>
      </c>
      <c r="B541" s="157" t="s">
        <v>862</v>
      </c>
      <c r="C541" s="157" t="s">
        <v>213</v>
      </c>
      <c r="D541" s="157" t="s">
        <v>1427</v>
      </c>
      <c r="E541" s="157" t="s">
        <v>1412</v>
      </c>
      <c r="F541" s="246">
        <v>80.39</v>
      </c>
      <c r="G541" s="246"/>
      <c r="H541" s="250" t="s">
        <v>865</v>
      </c>
      <c r="I541" s="246">
        <v>100</v>
      </c>
    </row>
    <row r="542" spans="1:9" x14ac:dyDescent="0.2">
      <c r="A542" s="249">
        <v>374</v>
      </c>
      <c r="B542" s="157" t="s">
        <v>862</v>
      </c>
      <c r="C542" s="157" t="s">
        <v>213</v>
      </c>
      <c r="D542" s="157" t="s">
        <v>1428</v>
      </c>
      <c r="E542" s="157" t="s">
        <v>32</v>
      </c>
      <c r="F542" s="246">
        <v>501.56</v>
      </c>
      <c r="G542" s="246"/>
      <c r="H542" s="250" t="s">
        <v>865</v>
      </c>
      <c r="I542" s="246">
        <v>100</v>
      </c>
    </row>
    <row r="543" spans="1:9" x14ac:dyDescent="0.2">
      <c r="A543" s="249">
        <v>374</v>
      </c>
      <c r="B543" s="157" t="s">
        <v>862</v>
      </c>
      <c r="C543" s="157" t="s">
        <v>213</v>
      </c>
      <c r="D543" s="157" t="s">
        <v>1429</v>
      </c>
      <c r="E543" s="157" t="s">
        <v>32</v>
      </c>
      <c r="F543" s="246">
        <v>564</v>
      </c>
      <c r="G543" s="246"/>
      <c r="H543" s="250" t="s">
        <v>865</v>
      </c>
      <c r="I543" s="246">
        <v>100</v>
      </c>
    </row>
    <row r="544" spans="1:9" x14ac:dyDescent="0.2">
      <c r="A544" s="249">
        <v>374</v>
      </c>
      <c r="B544" s="157" t="s">
        <v>862</v>
      </c>
      <c r="C544" s="157" t="s">
        <v>213</v>
      </c>
      <c r="D544" s="157" t="s">
        <v>1430</v>
      </c>
      <c r="E544" s="157" t="s">
        <v>32</v>
      </c>
      <c r="F544" s="246">
        <v>901.76</v>
      </c>
      <c r="G544" s="246"/>
      <c r="H544" s="250" t="s">
        <v>865</v>
      </c>
      <c r="I544" s="246">
        <v>100</v>
      </c>
    </row>
    <row r="545" spans="1:9" x14ac:dyDescent="0.2">
      <c r="A545" s="249">
        <v>374</v>
      </c>
      <c r="B545" s="157" t="s">
        <v>862</v>
      </c>
      <c r="C545" s="157" t="s">
        <v>213</v>
      </c>
      <c r="D545" s="157" t="s">
        <v>1431</v>
      </c>
      <c r="E545" s="157" t="s">
        <v>32</v>
      </c>
      <c r="F545" s="246">
        <v>1176.02</v>
      </c>
      <c r="G545" s="246"/>
      <c r="H545" s="250" t="s">
        <v>865</v>
      </c>
      <c r="I545" s="246">
        <v>100</v>
      </c>
    </row>
    <row r="546" spans="1:9" x14ac:dyDescent="0.2">
      <c r="A546" s="249">
        <v>374</v>
      </c>
      <c r="B546" s="157" t="s">
        <v>862</v>
      </c>
      <c r="C546" s="157" t="s">
        <v>213</v>
      </c>
      <c r="D546" s="157" t="s">
        <v>1432</v>
      </c>
      <c r="E546" s="157" t="s">
        <v>32</v>
      </c>
      <c r="F546" s="246">
        <v>273.26</v>
      </c>
      <c r="G546" s="246"/>
      <c r="H546" s="250" t="s">
        <v>865</v>
      </c>
      <c r="I546" s="246">
        <v>100</v>
      </c>
    </row>
    <row r="547" spans="1:9" x14ac:dyDescent="0.2">
      <c r="A547" s="249">
        <v>378</v>
      </c>
      <c r="B547" s="157" t="s">
        <v>862</v>
      </c>
      <c r="C547" s="157" t="s">
        <v>720</v>
      </c>
      <c r="D547" s="157" t="s">
        <v>1433</v>
      </c>
      <c r="E547" s="157" t="s">
        <v>1307</v>
      </c>
      <c r="F547" s="246">
        <v>5.35</v>
      </c>
      <c r="G547" s="246"/>
      <c r="H547" s="250" t="s">
        <v>865</v>
      </c>
      <c r="I547" s="246">
        <v>100</v>
      </c>
    </row>
    <row r="548" spans="1:9" x14ac:dyDescent="0.2">
      <c r="A548" s="249">
        <v>378</v>
      </c>
      <c r="B548" s="157" t="s">
        <v>862</v>
      </c>
      <c r="C548" s="157" t="s">
        <v>720</v>
      </c>
      <c r="D548" s="157" t="s">
        <v>1434</v>
      </c>
      <c r="E548" s="157" t="s">
        <v>1307</v>
      </c>
      <c r="F548" s="246">
        <v>5.78</v>
      </c>
      <c r="G548" s="246"/>
      <c r="H548" s="250" t="s">
        <v>865</v>
      </c>
      <c r="I548" s="246">
        <v>100</v>
      </c>
    </row>
    <row r="549" spans="1:9" x14ac:dyDescent="0.2">
      <c r="A549" s="249">
        <v>378</v>
      </c>
      <c r="B549" s="157" t="s">
        <v>862</v>
      </c>
      <c r="C549" s="157" t="s">
        <v>720</v>
      </c>
      <c r="D549" s="157" t="s">
        <v>1435</v>
      </c>
      <c r="E549" s="157" t="s">
        <v>1307</v>
      </c>
      <c r="F549" s="246">
        <v>6.42</v>
      </c>
      <c r="G549" s="246"/>
      <c r="H549" s="250" t="s">
        <v>865</v>
      </c>
      <c r="I549" s="246">
        <v>100</v>
      </c>
    </row>
    <row r="550" spans="1:9" x14ac:dyDescent="0.2">
      <c r="A550" s="249">
        <v>378</v>
      </c>
      <c r="B550" s="157" t="s">
        <v>862</v>
      </c>
      <c r="C550" s="157" t="s">
        <v>720</v>
      </c>
      <c r="D550" s="157" t="s">
        <v>1436</v>
      </c>
      <c r="E550" s="157" t="s">
        <v>1307</v>
      </c>
      <c r="F550" s="246">
        <v>6.93</v>
      </c>
      <c r="G550" s="246"/>
      <c r="H550" s="250" t="s">
        <v>865</v>
      </c>
      <c r="I550" s="246">
        <v>100</v>
      </c>
    </row>
    <row r="551" spans="1:9" x14ac:dyDescent="0.2">
      <c r="A551" s="249">
        <v>380</v>
      </c>
      <c r="B551" s="157" t="s">
        <v>862</v>
      </c>
      <c r="C551" s="157" t="s">
        <v>841</v>
      </c>
      <c r="D551" s="157" t="s">
        <v>1437</v>
      </c>
      <c r="E551" s="157" t="s">
        <v>850</v>
      </c>
      <c r="F551" s="246">
        <v>0.43</v>
      </c>
      <c r="G551" s="246"/>
      <c r="H551" s="250" t="s">
        <v>865</v>
      </c>
      <c r="I551" s="246">
        <v>100</v>
      </c>
    </row>
    <row r="552" spans="1:9" x14ac:dyDescent="0.2">
      <c r="A552" s="249">
        <v>380</v>
      </c>
      <c r="B552" s="157" t="s">
        <v>862</v>
      </c>
      <c r="C552" s="157" t="s">
        <v>841</v>
      </c>
      <c r="D552" s="157" t="s">
        <v>1438</v>
      </c>
      <c r="E552" s="157" t="s">
        <v>850</v>
      </c>
      <c r="F552" s="246">
        <v>0.22</v>
      </c>
      <c r="G552" s="246"/>
      <c r="H552" s="250" t="s">
        <v>865</v>
      </c>
      <c r="I552" s="246">
        <v>100</v>
      </c>
    </row>
    <row r="553" spans="1:9" x14ac:dyDescent="0.2">
      <c r="A553" s="249">
        <v>380</v>
      </c>
      <c r="B553" s="157" t="s">
        <v>862</v>
      </c>
      <c r="C553" s="157" t="s">
        <v>841</v>
      </c>
      <c r="D553" s="157" t="s">
        <v>1439</v>
      </c>
      <c r="E553" s="157" t="s">
        <v>850</v>
      </c>
      <c r="F553" s="246">
        <v>0.47</v>
      </c>
      <c r="G553" s="246"/>
      <c r="H553" s="250" t="s">
        <v>865</v>
      </c>
      <c r="I553" s="246">
        <v>100</v>
      </c>
    </row>
    <row r="554" spans="1:9" x14ac:dyDescent="0.2">
      <c r="A554" s="249">
        <v>380</v>
      </c>
      <c r="B554" s="157" t="s">
        <v>862</v>
      </c>
      <c r="C554" s="157" t="s">
        <v>841</v>
      </c>
      <c r="D554" s="157" t="s">
        <v>1440</v>
      </c>
      <c r="E554" s="157" t="s">
        <v>850</v>
      </c>
      <c r="F554" s="246">
        <v>0.55000000000000004</v>
      </c>
      <c r="G554" s="246"/>
      <c r="H554" s="250" t="s">
        <v>865</v>
      </c>
      <c r="I554" s="246">
        <v>100</v>
      </c>
    </row>
    <row r="555" spans="1:9" x14ac:dyDescent="0.2">
      <c r="A555" s="249">
        <v>380</v>
      </c>
      <c r="B555" s="157" t="s">
        <v>862</v>
      </c>
      <c r="C555" s="157" t="s">
        <v>841</v>
      </c>
      <c r="D555" s="157" t="s">
        <v>1441</v>
      </c>
      <c r="E555" s="157" t="s">
        <v>850</v>
      </c>
      <c r="F555" s="246">
        <v>1.02</v>
      </c>
      <c r="G555" s="246"/>
      <c r="H555" s="250" t="s">
        <v>865</v>
      </c>
      <c r="I555" s="246">
        <v>100</v>
      </c>
    </row>
    <row r="556" spans="1:9" x14ac:dyDescent="0.2">
      <c r="A556" s="249">
        <v>380</v>
      </c>
      <c r="B556" s="157" t="s">
        <v>862</v>
      </c>
      <c r="C556" s="157" t="s">
        <v>841</v>
      </c>
      <c r="D556" s="157" t="s">
        <v>1442</v>
      </c>
      <c r="E556" s="157" t="s">
        <v>850</v>
      </c>
      <c r="F556" s="246">
        <v>1.79</v>
      </c>
      <c r="G556" s="246"/>
      <c r="H556" s="250" t="s">
        <v>865</v>
      </c>
      <c r="I556" s="246">
        <v>100</v>
      </c>
    </row>
    <row r="557" spans="1:9" x14ac:dyDescent="0.2">
      <c r="A557" s="249">
        <v>380</v>
      </c>
      <c r="B557" s="157" t="s">
        <v>862</v>
      </c>
      <c r="C557" s="157" t="s">
        <v>841</v>
      </c>
      <c r="D557" s="157" t="s">
        <v>1443</v>
      </c>
      <c r="E557" s="157" t="s">
        <v>850</v>
      </c>
      <c r="F557" s="246">
        <v>0.62</v>
      </c>
      <c r="G557" s="246"/>
      <c r="H557" s="250" t="s">
        <v>865</v>
      </c>
      <c r="I557" s="246">
        <v>100</v>
      </c>
    </row>
    <row r="558" spans="1:9" x14ac:dyDescent="0.2">
      <c r="A558" s="249">
        <v>380</v>
      </c>
      <c r="B558" s="157" t="s">
        <v>862</v>
      </c>
      <c r="C558" s="157" t="s">
        <v>841</v>
      </c>
      <c r="D558" s="157" t="s">
        <v>1444</v>
      </c>
      <c r="E558" s="157" t="s">
        <v>850</v>
      </c>
      <c r="F558" s="246">
        <v>0.51</v>
      </c>
      <c r="G558" s="246"/>
      <c r="H558" s="250" t="s">
        <v>865</v>
      </c>
      <c r="I558" s="246">
        <v>100</v>
      </c>
    </row>
    <row r="559" spans="1:9" x14ac:dyDescent="0.2">
      <c r="A559" s="249">
        <v>380</v>
      </c>
      <c r="B559" s="157" t="s">
        <v>862</v>
      </c>
      <c r="C559" s="157" t="s">
        <v>841</v>
      </c>
      <c r="D559" s="157" t="s">
        <v>1445</v>
      </c>
      <c r="E559" s="157" t="s">
        <v>850</v>
      </c>
      <c r="F559" s="246">
        <v>0.26</v>
      </c>
      <c r="G559" s="246"/>
      <c r="H559" s="250" t="s">
        <v>865</v>
      </c>
      <c r="I559" s="246">
        <v>100</v>
      </c>
    </row>
    <row r="560" spans="1:9" x14ac:dyDescent="0.2">
      <c r="A560" s="249">
        <v>380</v>
      </c>
      <c r="B560" s="157" t="s">
        <v>862</v>
      </c>
      <c r="C560" s="157" t="s">
        <v>841</v>
      </c>
      <c r="D560" s="157" t="s">
        <v>1446</v>
      </c>
      <c r="E560" s="157" t="s">
        <v>850</v>
      </c>
      <c r="F560" s="246">
        <v>0.56000000000000005</v>
      </c>
      <c r="G560" s="246"/>
      <c r="H560" s="250" t="s">
        <v>865</v>
      </c>
      <c r="I560" s="246">
        <v>100</v>
      </c>
    </row>
    <row r="561" spans="1:9" x14ac:dyDescent="0.2">
      <c r="A561" s="249">
        <v>380</v>
      </c>
      <c r="B561" s="157" t="s">
        <v>862</v>
      </c>
      <c r="C561" s="157" t="s">
        <v>841</v>
      </c>
      <c r="D561" s="157" t="s">
        <v>1447</v>
      </c>
      <c r="E561" s="157" t="s">
        <v>850</v>
      </c>
      <c r="F561" s="246">
        <v>0.66</v>
      </c>
      <c r="G561" s="246"/>
      <c r="H561" s="250" t="s">
        <v>865</v>
      </c>
      <c r="I561" s="246">
        <v>100</v>
      </c>
    </row>
    <row r="562" spans="1:9" x14ac:dyDescent="0.2">
      <c r="A562" s="249">
        <v>380</v>
      </c>
      <c r="B562" s="157" t="s">
        <v>862</v>
      </c>
      <c r="C562" s="157" t="s">
        <v>841</v>
      </c>
      <c r="D562" s="157" t="s">
        <v>1448</v>
      </c>
      <c r="E562" s="157" t="s">
        <v>850</v>
      </c>
      <c r="F562" s="246">
        <v>1.23</v>
      </c>
      <c r="G562" s="246"/>
      <c r="H562" s="250" t="s">
        <v>865</v>
      </c>
      <c r="I562" s="246">
        <v>100</v>
      </c>
    </row>
    <row r="563" spans="1:9" x14ac:dyDescent="0.2">
      <c r="A563" s="249">
        <v>380</v>
      </c>
      <c r="B563" s="157" t="s">
        <v>862</v>
      </c>
      <c r="C563" s="157" t="s">
        <v>841</v>
      </c>
      <c r="D563" s="157" t="s">
        <v>1449</v>
      </c>
      <c r="E563" s="157" t="s">
        <v>850</v>
      </c>
      <c r="F563" s="246">
        <v>2.15</v>
      </c>
      <c r="G563" s="246"/>
      <c r="H563" s="250" t="s">
        <v>865</v>
      </c>
      <c r="I563" s="246">
        <v>100</v>
      </c>
    </row>
    <row r="564" spans="1:9" x14ac:dyDescent="0.2">
      <c r="A564" s="249">
        <v>380</v>
      </c>
      <c r="B564" s="157" t="s">
        <v>862</v>
      </c>
      <c r="C564" s="157" t="s">
        <v>841</v>
      </c>
      <c r="D564" s="157" t="s">
        <v>1450</v>
      </c>
      <c r="E564" s="157" t="s">
        <v>850</v>
      </c>
      <c r="F564" s="246">
        <v>0.74</v>
      </c>
      <c r="G564" s="246"/>
      <c r="H564" s="250" t="s">
        <v>865</v>
      </c>
      <c r="I564" s="246">
        <v>100</v>
      </c>
    </row>
    <row r="565" spans="1:9" x14ac:dyDescent="0.2">
      <c r="A565" s="249">
        <v>382</v>
      </c>
      <c r="B565" s="157" t="s">
        <v>862</v>
      </c>
      <c r="C565" s="157" t="s">
        <v>626</v>
      </c>
      <c r="D565" s="157" t="s">
        <v>1451</v>
      </c>
      <c r="E565" s="157" t="s">
        <v>850</v>
      </c>
      <c r="F565" s="246">
        <v>2.06</v>
      </c>
      <c r="G565" s="246"/>
      <c r="H565" s="250" t="s">
        <v>865</v>
      </c>
      <c r="I565" s="246">
        <v>100</v>
      </c>
    </row>
    <row r="566" spans="1:9" x14ac:dyDescent="0.2">
      <c r="A566" s="249">
        <v>382</v>
      </c>
      <c r="B566" s="157" t="s">
        <v>862</v>
      </c>
      <c r="C566" s="157" t="s">
        <v>626</v>
      </c>
      <c r="D566" s="157" t="s">
        <v>1452</v>
      </c>
      <c r="E566" s="157" t="s">
        <v>850</v>
      </c>
      <c r="F566" s="246">
        <v>2.2999999999999998</v>
      </c>
      <c r="G566" s="246"/>
      <c r="H566" s="250" t="s">
        <v>865</v>
      </c>
      <c r="I566" s="246">
        <v>100</v>
      </c>
    </row>
    <row r="567" spans="1:9" x14ac:dyDescent="0.2">
      <c r="A567" s="249">
        <v>382</v>
      </c>
      <c r="B567" s="157" t="s">
        <v>862</v>
      </c>
      <c r="C567" s="157" t="s">
        <v>626</v>
      </c>
      <c r="D567" s="157" t="s">
        <v>1453</v>
      </c>
      <c r="E567" s="157" t="s">
        <v>850</v>
      </c>
      <c r="F567" s="246">
        <v>7.47</v>
      </c>
      <c r="G567" s="246"/>
      <c r="H567" s="250" t="s">
        <v>865</v>
      </c>
      <c r="I567" s="246">
        <v>100</v>
      </c>
    </row>
    <row r="568" spans="1:9" x14ac:dyDescent="0.2">
      <c r="A568" s="249">
        <v>382</v>
      </c>
      <c r="B568" s="157" t="s">
        <v>862</v>
      </c>
      <c r="C568" s="157" t="s">
        <v>626</v>
      </c>
      <c r="D568" s="157" t="s">
        <v>1454</v>
      </c>
      <c r="E568" s="157" t="s">
        <v>850</v>
      </c>
      <c r="F568" s="246">
        <v>2.4300000000000002</v>
      </c>
      <c r="G568" s="246"/>
      <c r="H568" s="250" t="s">
        <v>865</v>
      </c>
      <c r="I568" s="246">
        <v>100</v>
      </c>
    </row>
    <row r="569" spans="1:9" x14ac:dyDescent="0.2">
      <c r="A569" s="249">
        <v>382</v>
      </c>
      <c r="B569" s="157" t="s">
        <v>862</v>
      </c>
      <c r="C569" s="157" t="s">
        <v>626</v>
      </c>
      <c r="D569" s="157" t="s">
        <v>1455</v>
      </c>
      <c r="E569" s="157" t="s">
        <v>850</v>
      </c>
      <c r="F569" s="246">
        <v>8.81</v>
      </c>
      <c r="G569" s="246"/>
      <c r="H569" s="250" t="s">
        <v>865</v>
      </c>
      <c r="I569" s="246">
        <v>100</v>
      </c>
    </row>
    <row r="570" spans="1:9" x14ac:dyDescent="0.2">
      <c r="A570" s="249">
        <v>382</v>
      </c>
      <c r="B570" s="157" t="s">
        <v>862</v>
      </c>
      <c r="C570" s="157" t="s">
        <v>626</v>
      </c>
      <c r="D570" s="157" t="s">
        <v>1456</v>
      </c>
      <c r="E570" s="157" t="s">
        <v>850</v>
      </c>
      <c r="F570" s="246">
        <v>6.92</v>
      </c>
      <c r="G570" s="246"/>
      <c r="H570" s="250" t="s">
        <v>865</v>
      </c>
      <c r="I570" s="246">
        <v>100</v>
      </c>
    </row>
    <row r="571" spans="1:9" x14ac:dyDescent="0.2">
      <c r="A571" s="249">
        <v>382</v>
      </c>
      <c r="B571" s="157" t="s">
        <v>862</v>
      </c>
      <c r="C571" s="157" t="s">
        <v>626</v>
      </c>
      <c r="D571" s="157" t="s">
        <v>1457</v>
      </c>
      <c r="E571" s="157" t="s">
        <v>850</v>
      </c>
      <c r="F571" s="246">
        <v>2.48</v>
      </c>
      <c r="G571" s="246"/>
      <c r="H571" s="250" t="s">
        <v>865</v>
      </c>
      <c r="I571" s="246">
        <v>100</v>
      </c>
    </row>
    <row r="572" spans="1:9" x14ac:dyDescent="0.2">
      <c r="A572" s="249">
        <v>382</v>
      </c>
      <c r="B572" s="157" t="s">
        <v>862</v>
      </c>
      <c r="C572" s="157" t="s">
        <v>626</v>
      </c>
      <c r="D572" s="157" t="s">
        <v>1458</v>
      </c>
      <c r="E572" s="157" t="s">
        <v>850</v>
      </c>
      <c r="F572" s="246">
        <v>2.76</v>
      </c>
      <c r="G572" s="246"/>
      <c r="H572" s="250" t="s">
        <v>865</v>
      </c>
      <c r="I572" s="246">
        <v>100</v>
      </c>
    </row>
    <row r="573" spans="1:9" x14ac:dyDescent="0.2">
      <c r="A573" s="249">
        <v>382</v>
      </c>
      <c r="B573" s="157" t="s">
        <v>862</v>
      </c>
      <c r="C573" s="157" t="s">
        <v>626</v>
      </c>
      <c r="D573" s="157" t="s">
        <v>1459</v>
      </c>
      <c r="E573" s="157" t="s">
        <v>850</v>
      </c>
      <c r="F573" s="246">
        <v>8.9600000000000009</v>
      </c>
      <c r="G573" s="246"/>
      <c r="H573" s="250" t="s">
        <v>865</v>
      </c>
      <c r="I573" s="246">
        <v>100</v>
      </c>
    </row>
    <row r="574" spans="1:9" x14ac:dyDescent="0.2">
      <c r="A574" s="249">
        <v>382</v>
      </c>
      <c r="B574" s="157" t="s">
        <v>862</v>
      </c>
      <c r="C574" s="157" t="s">
        <v>626</v>
      </c>
      <c r="D574" s="157" t="s">
        <v>1460</v>
      </c>
      <c r="E574" s="157" t="s">
        <v>850</v>
      </c>
      <c r="F574" s="246">
        <v>2.92</v>
      </c>
      <c r="G574" s="246"/>
      <c r="H574" s="250" t="s">
        <v>865</v>
      </c>
      <c r="I574" s="246">
        <v>100</v>
      </c>
    </row>
    <row r="575" spans="1:9" x14ac:dyDescent="0.2">
      <c r="A575" s="249">
        <v>382</v>
      </c>
      <c r="B575" s="157" t="s">
        <v>862</v>
      </c>
      <c r="C575" s="157" t="s">
        <v>626</v>
      </c>
      <c r="D575" s="157" t="s">
        <v>1461</v>
      </c>
      <c r="E575" s="157" t="s">
        <v>850</v>
      </c>
      <c r="F575" s="246">
        <v>10.57</v>
      </c>
      <c r="G575" s="246"/>
      <c r="H575" s="250" t="s">
        <v>865</v>
      </c>
      <c r="I575" s="246">
        <v>100</v>
      </c>
    </row>
    <row r="576" spans="1:9" x14ac:dyDescent="0.2">
      <c r="A576" s="249">
        <v>382</v>
      </c>
      <c r="B576" s="157" t="s">
        <v>862</v>
      </c>
      <c r="C576" s="157" t="s">
        <v>626</v>
      </c>
      <c r="D576" s="157" t="s">
        <v>1462</v>
      </c>
      <c r="E576" s="157" t="s">
        <v>850</v>
      </c>
      <c r="F576" s="246">
        <v>8.3000000000000007</v>
      </c>
      <c r="G576" s="246"/>
      <c r="H576" s="250" t="s">
        <v>865</v>
      </c>
      <c r="I576" s="246">
        <v>100</v>
      </c>
    </row>
    <row r="577" spans="1:9" x14ac:dyDescent="0.2">
      <c r="A577" s="249">
        <v>382</v>
      </c>
      <c r="B577" s="157" t="s">
        <v>862</v>
      </c>
      <c r="C577" s="157" t="s">
        <v>626</v>
      </c>
      <c r="D577" s="157" t="s">
        <v>1463</v>
      </c>
      <c r="E577" s="157" t="s">
        <v>850</v>
      </c>
      <c r="F577" s="246">
        <v>1.07</v>
      </c>
      <c r="G577" s="246"/>
      <c r="H577" s="250" t="s">
        <v>865</v>
      </c>
      <c r="I577" s="246">
        <v>100</v>
      </c>
    </row>
    <row r="578" spans="1:9" x14ac:dyDescent="0.2">
      <c r="A578" s="249">
        <v>382</v>
      </c>
      <c r="B578" s="157" t="s">
        <v>862</v>
      </c>
      <c r="C578" s="157" t="s">
        <v>626</v>
      </c>
      <c r="D578" s="157" t="s">
        <v>1464</v>
      </c>
      <c r="E578" s="157" t="s">
        <v>850</v>
      </c>
      <c r="F578" s="246">
        <v>0.67</v>
      </c>
      <c r="G578" s="246"/>
      <c r="H578" s="250" t="s">
        <v>865</v>
      </c>
      <c r="I578" s="246">
        <v>100</v>
      </c>
    </row>
    <row r="579" spans="1:9" x14ac:dyDescent="0.2">
      <c r="A579" s="249">
        <v>382</v>
      </c>
      <c r="B579" s="157" t="s">
        <v>862</v>
      </c>
      <c r="C579" s="157" t="s">
        <v>626</v>
      </c>
      <c r="D579" s="157" t="s">
        <v>1465</v>
      </c>
      <c r="E579" s="157" t="s">
        <v>850</v>
      </c>
      <c r="F579" s="246">
        <v>3.93</v>
      </c>
      <c r="G579" s="246"/>
      <c r="H579" s="250" t="s">
        <v>865</v>
      </c>
      <c r="I579" s="246">
        <v>100</v>
      </c>
    </row>
    <row r="580" spans="1:9" x14ac:dyDescent="0.2">
      <c r="A580" s="249">
        <v>382</v>
      </c>
      <c r="B580" s="157" t="s">
        <v>862</v>
      </c>
      <c r="C580" s="157" t="s">
        <v>626</v>
      </c>
      <c r="D580" s="157" t="s">
        <v>1466</v>
      </c>
      <c r="E580" s="157" t="s">
        <v>850</v>
      </c>
      <c r="F580" s="246">
        <v>0.89</v>
      </c>
      <c r="G580" s="246"/>
      <c r="H580" s="250" t="s">
        <v>865</v>
      </c>
      <c r="I580" s="246">
        <v>100</v>
      </c>
    </row>
    <row r="581" spans="1:9" x14ac:dyDescent="0.2">
      <c r="A581" s="249">
        <v>382</v>
      </c>
      <c r="B581" s="157" t="s">
        <v>862</v>
      </c>
      <c r="C581" s="157" t="s">
        <v>626</v>
      </c>
      <c r="D581" s="157" t="s">
        <v>1467</v>
      </c>
      <c r="E581" s="157" t="s">
        <v>850</v>
      </c>
      <c r="F581" s="246">
        <v>0.56000000000000005</v>
      </c>
      <c r="G581" s="246"/>
      <c r="H581" s="250" t="s">
        <v>865</v>
      </c>
      <c r="I581" s="246">
        <v>100</v>
      </c>
    </row>
    <row r="582" spans="1:9" x14ac:dyDescent="0.2">
      <c r="A582" s="249">
        <v>382</v>
      </c>
      <c r="B582" s="157" t="s">
        <v>862</v>
      </c>
      <c r="C582" s="157" t="s">
        <v>626</v>
      </c>
      <c r="D582" s="157" t="s">
        <v>1468</v>
      </c>
      <c r="E582" s="157" t="s">
        <v>850</v>
      </c>
      <c r="F582" s="246">
        <v>3.28</v>
      </c>
      <c r="G582" s="246"/>
      <c r="H582" s="250" t="s">
        <v>865</v>
      </c>
      <c r="I582" s="246">
        <v>100</v>
      </c>
    </row>
    <row r="583" spans="1:9" x14ac:dyDescent="0.2">
      <c r="A583" s="249">
        <v>384</v>
      </c>
      <c r="B583" s="157" t="s">
        <v>862</v>
      </c>
      <c r="C583" s="157" t="s">
        <v>241</v>
      </c>
      <c r="D583" s="157" t="s">
        <v>1469</v>
      </c>
      <c r="E583" s="157" t="s">
        <v>1167</v>
      </c>
      <c r="F583" s="246">
        <v>223.21</v>
      </c>
      <c r="G583" s="246"/>
      <c r="H583" s="250" t="s">
        <v>865</v>
      </c>
      <c r="I583" s="246">
        <v>100</v>
      </c>
    </row>
    <row r="584" spans="1:9" x14ac:dyDescent="0.2">
      <c r="A584" s="249">
        <v>384</v>
      </c>
      <c r="B584" s="157" t="s">
        <v>862</v>
      </c>
      <c r="C584" s="157" t="s">
        <v>241</v>
      </c>
      <c r="D584" s="157" t="s">
        <v>1470</v>
      </c>
      <c r="E584" s="157" t="s">
        <v>1167</v>
      </c>
      <c r="F584" s="246">
        <v>287.82</v>
      </c>
      <c r="G584" s="246"/>
      <c r="H584" s="250" t="s">
        <v>865</v>
      </c>
      <c r="I584" s="246">
        <v>100</v>
      </c>
    </row>
    <row r="585" spans="1:9" x14ac:dyDescent="0.2">
      <c r="A585" s="249">
        <v>384</v>
      </c>
      <c r="B585" s="157" t="s">
        <v>862</v>
      </c>
      <c r="C585" s="157" t="s">
        <v>241</v>
      </c>
      <c r="D585" s="157" t="s">
        <v>1471</v>
      </c>
      <c r="E585" s="157" t="s">
        <v>1167</v>
      </c>
      <c r="F585" s="246">
        <v>267.85000000000002</v>
      </c>
      <c r="G585" s="246"/>
      <c r="H585" s="250" t="s">
        <v>865</v>
      </c>
      <c r="I585" s="246">
        <v>100</v>
      </c>
    </row>
    <row r="586" spans="1:9" x14ac:dyDescent="0.2">
      <c r="A586" s="249">
        <v>384</v>
      </c>
      <c r="B586" s="157" t="s">
        <v>862</v>
      </c>
      <c r="C586" s="157" t="s">
        <v>241</v>
      </c>
      <c r="D586" s="157" t="s">
        <v>1472</v>
      </c>
      <c r="E586" s="157" t="s">
        <v>1167</v>
      </c>
      <c r="F586" s="246">
        <v>345.38</v>
      </c>
      <c r="G586" s="246"/>
      <c r="H586" s="250" t="s">
        <v>865</v>
      </c>
      <c r="I586" s="246">
        <v>100</v>
      </c>
    </row>
    <row r="587" spans="1:9" x14ac:dyDescent="0.2">
      <c r="A587" s="249">
        <v>384</v>
      </c>
      <c r="B587" s="157" t="s">
        <v>862</v>
      </c>
      <c r="C587" s="157" t="s">
        <v>241</v>
      </c>
      <c r="D587" s="157" t="s">
        <v>1473</v>
      </c>
      <c r="E587" s="157" t="s">
        <v>1167</v>
      </c>
      <c r="F587" s="246">
        <v>225.05</v>
      </c>
      <c r="G587" s="246"/>
      <c r="H587" s="250" t="s">
        <v>865</v>
      </c>
      <c r="I587" s="246">
        <v>100</v>
      </c>
    </row>
    <row r="588" spans="1:9" x14ac:dyDescent="0.2">
      <c r="A588" s="249">
        <v>384</v>
      </c>
      <c r="B588" s="157" t="s">
        <v>862</v>
      </c>
      <c r="C588" s="157" t="s">
        <v>241</v>
      </c>
      <c r="D588" s="157" t="s">
        <v>1474</v>
      </c>
      <c r="E588" s="157" t="s">
        <v>1167</v>
      </c>
      <c r="F588" s="246">
        <v>765.29</v>
      </c>
      <c r="G588" s="246"/>
      <c r="H588" s="250" t="s">
        <v>865</v>
      </c>
      <c r="I588" s="246">
        <v>100</v>
      </c>
    </row>
    <row r="589" spans="1:9" x14ac:dyDescent="0.2">
      <c r="A589" s="249">
        <v>384</v>
      </c>
      <c r="B589" s="157" t="s">
        <v>862</v>
      </c>
      <c r="C589" s="157" t="s">
        <v>241</v>
      </c>
      <c r="D589" s="157" t="s">
        <v>1475</v>
      </c>
      <c r="E589" s="157" t="s">
        <v>1167</v>
      </c>
      <c r="F589" s="246">
        <v>186.04</v>
      </c>
      <c r="G589" s="246"/>
      <c r="H589" s="250" t="s">
        <v>865</v>
      </c>
      <c r="I589" s="246">
        <v>100</v>
      </c>
    </row>
    <row r="590" spans="1:9" x14ac:dyDescent="0.2">
      <c r="A590" s="249">
        <v>384</v>
      </c>
      <c r="B590" s="157" t="s">
        <v>862</v>
      </c>
      <c r="C590" s="157" t="s">
        <v>241</v>
      </c>
      <c r="D590" s="157" t="s">
        <v>1476</v>
      </c>
      <c r="E590" s="157" t="s">
        <v>1167</v>
      </c>
      <c r="F590" s="246">
        <v>187.54</v>
      </c>
      <c r="G590" s="246"/>
      <c r="H590" s="250" t="s">
        <v>865</v>
      </c>
      <c r="I590" s="246">
        <v>100</v>
      </c>
    </row>
    <row r="591" spans="1:9" x14ac:dyDescent="0.2">
      <c r="A591" s="249">
        <v>384</v>
      </c>
      <c r="B591" s="157" t="s">
        <v>862</v>
      </c>
      <c r="C591" s="157" t="s">
        <v>241</v>
      </c>
      <c r="D591" s="157" t="s">
        <v>1477</v>
      </c>
      <c r="E591" s="157" t="s">
        <v>1167</v>
      </c>
      <c r="F591" s="246">
        <v>637.74</v>
      </c>
      <c r="G591" s="246"/>
      <c r="H591" s="250" t="s">
        <v>865</v>
      </c>
      <c r="I591" s="246">
        <v>100</v>
      </c>
    </row>
    <row r="592" spans="1:9" x14ac:dyDescent="0.2">
      <c r="A592" s="249">
        <v>384</v>
      </c>
      <c r="B592" s="157" t="s">
        <v>862</v>
      </c>
      <c r="C592" s="157" t="s">
        <v>241</v>
      </c>
      <c r="D592" s="157" t="s">
        <v>1478</v>
      </c>
      <c r="E592" s="157" t="s">
        <v>1167</v>
      </c>
      <c r="F592" s="246">
        <v>155.03</v>
      </c>
      <c r="G592" s="246"/>
      <c r="H592" s="250" t="s">
        <v>865</v>
      </c>
      <c r="I592" s="246">
        <v>100</v>
      </c>
    </row>
    <row r="593" spans="1:9" x14ac:dyDescent="0.2">
      <c r="A593" s="249">
        <v>386</v>
      </c>
      <c r="B593" s="157" t="s">
        <v>862</v>
      </c>
      <c r="C593" s="157" t="s">
        <v>77</v>
      </c>
      <c r="D593" s="157" t="s">
        <v>1479</v>
      </c>
      <c r="E593" s="157" t="s">
        <v>1167</v>
      </c>
      <c r="F593" s="246">
        <v>76.86</v>
      </c>
      <c r="G593" s="246"/>
      <c r="H593" s="250" t="s">
        <v>865</v>
      </c>
      <c r="I593" s="246">
        <v>100</v>
      </c>
    </row>
    <row r="594" spans="1:9" x14ac:dyDescent="0.2">
      <c r="A594" s="249">
        <v>386</v>
      </c>
      <c r="B594" s="157" t="s">
        <v>862</v>
      </c>
      <c r="C594" s="157" t="s">
        <v>77</v>
      </c>
      <c r="D594" s="157" t="s">
        <v>1480</v>
      </c>
      <c r="E594" s="157" t="s">
        <v>1167</v>
      </c>
      <c r="F594" s="246">
        <v>347.33</v>
      </c>
      <c r="G594" s="246"/>
      <c r="H594" s="250" t="s">
        <v>865</v>
      </c>
      <c r="I594" s="246">
        <v>100</v>
      </c>
    </row>
    <row r="595" spans="1:9" x14ac:dyDescent="0.2">
      <c r="A595" s="249">
        <v>386</v>
      </c>
      <c r="B595" s="157" t="s">
        <v>862</v>
      </c>
      <c r="C595" s="157" t="s">
        <v>77</v>
      </c>
      <c r="D595" s="157" t="s">
        <v>1481</v>
      </c>
      <c r="E595" s="157" t="s">
        <v>1167</v>
      </c>
      <c r="F595" s="246">
        <v>123.37</v>
      </c>
      <c r="G595" s="246"/>
      <c r="H595" s="250" t="s">
        <v>865</v>
      </c>
      <c r="I595" s="246">
        <v>100</v>
      </c>
    </row>
    <row r="596" spans="1:9" x14ac:dyDescent="0.2">
      <c r="A596" s="249">
        <v>386</v>
      </c>
      <c r="B596" s="157" t="s">
        <v>862</v>
      </c>
      <c r="C596" s="157" t="s">
        <v>77</v>
      </c>
      <c r="D596" s="157" t="s">
        <v>1482</v>
      </c>
      <c r="E596" s="157" t="s">
        <v>1167</v>
      </c>
      <c r="F596" s="246">
        <v>393.84</v>
      </c>
      <c r="G596" s="246"/>
      <c r="H596" s="250" t="s">
        <v>865</v>
      </c>
      <c r="I596" s="246">
        <v>100</v>
      </c>
    </row>
    <row r="597" spans="1:9" x14ac:dyDescent="0.2">
      <c r="A597" s="249">
        <v>386</v>
      </c>
      <c r="B597" s="157" t="s">
        <v>862</v>
      </c>
      <c r="C597" s="157" t="s">
        <v>77</v>
      </c>
      <c r="D597" s="157" t="s">
        <v>1483</v>
      </c>
      <c r="E597" s="157" t="s">
        <v>1167</v>
      </c>
      <c r="F597" s="246">
        <v>383.96</v>
      </c>
      <c r="G597" s="246"/>
      <c r="H597" s="250" t="s">
        <v>865</v>
      </c>
      <c r="I597" s="246">
        <v>100</v>
      </c>
    </row>
    <row r="598" spans="1:9" x14ac:dyDescent="0.2">
      <c r="A598" s="249">
        <v>386</v>
      </c>
      <c r="B598" s="157" t="s">
        <v>862</v>
      </c>
      <c r="C598" s="157" t="s">
        <v>77</v>
      </c>
      <c r="D598" s="157" t="s">
        <v>1484</v>
      </c>
      <c r="E598" s="157" t="s">
        <v>1167</v>
      </c>
      <c r="F598" s="246">
        <v>654.42999999999995</v>
      </c>
      <c r="G598" s="246"/>
      <c r="H598" s="250" t="s">
        <v>865</v>
      </c>
      <c r="I598" s="246">
        <v>100</v>
      </c>
    </row>
    <row r="599" spans="1:9" x14ac:dyDescent="0.2">
      <c r="A599" s="249">
        <v>386</v>
      </c>
      <c r="B599" s="157" t="s">
        <v>862</v>
      </c>
      <c r="C599" s="157" t="s">
        <v>77</v>
      </c>
      <c r="D599" s="157" t="s">
        <v>1485</v>
      </c>
      <c r="E599" s="157" t="s">
        <v>1167</v>
      </c>
      <c r="F599" s="246">
        <v>92.23</v>
      </c>
      <c r="G599" s="246"/>
      <c r="H599" s="250" t="s">
        <v>865</v>
      </c>
      <c r="I599" s="246">
        <v>100</v>
      </c>
    </row>
    <row r="600" spans="1:9" x14ac:dyDescent="0.2">
      <c r="A600" s="249">
        <v>386</v>
      </c>
      <c r="B600" s="157" t="s">
        <v>862</v>
      </c>
      <c r="C600" s="157" t="s">
        <v>77</v>
      </c>
      <c r="D600" s="157" t="s">
        <v>1486</v>
      </c>
      <c r="E600" s="157" t="s">
        <v>1167</v>
      </c>
      <c r="F600" s="246">
        <v>362.7</v>
      </c>
      <c r="G600" s="246"/>
      <c r="H600" s="250" t="s">
        <v>865</v>
      </c>
      <c r="I600" s="246">
        <v>100</v>
      </c>
    </row>
    <row r="601" spans="1:9" x14ac:dyDescent="0.2">
      <c r="A601" s="249">
        <v>386</v>
      </c>
      <c r="B601" s="157" t="s">
        <v>862</v>
      </c>
      <c r="C601" s="157" t="s">
        <v>77</v>
      </c>
      <c r="D601" s="157" t="s">
        <v>1487</v>
      </c>
      <c r="E601" s="157" t="s">
        <v>1167</v>
      </c>
      <c r="F601" s="246">
        <v>148.05000000000001</v>
      </c>
      <c r="G601" s="246"/>
      <c r="H601" s="250" t="s">
        <v>865</v>
      </c>
      <c r="I601" s="246">
        <v>100</v>
      </c>
    </row>
    <row r="602" spans="1:9" x14ac:dyDescent="0.2">
      <c r="A602" s="249">
        <v>386</v>
      </c>
      <c r="B602" s="157" t="s">
        <v>862</v>
      </c>
      <c r="C602" s="157" t="s">
        <v>77</v>
      </c>
      <c r="D602" s="157" t="s">
        <v>1488</v>
      </c>
      <c r="E602" s="157" t="s">
        <v>1167</v>
      </c>
      <c r="F602" s="246">
        <v>418.52</v>
      </c>
      <c r="G602" s="246"/>
      <c r="H602" s="250" t="s">
        <v>865</v>
      </c>
      <c r="I602" s="246">
        <v>100</v>
      </c>
    </row>
    <row r="603" spans="1:9" x14ac:dyDescent="0.2">
      <c r="A603" s="249">
        <v>386</v>
      </c>
      <c r="B603" s="157" t="s">
        <v>862</v>
      </c>
      <c r="C603" s="157" t="s">
        <v>77</v>
      </c>
      <c r="D603" s="157" t="s">
        <v>1489</v>
      </c>
      <c r="E603" s="157" t="s">
        <v>1167</v>
      </c>
      <c r="F603" s="246">
        <v>460.75</v>
      </c>
      <c r="G603" s="246"/>
      <c r="H603" s="250" t="s">
        <v>865</v>
      </c>
      <c r="I603" s="246">
        <v>100</v>
      </c>
    </row>
    <row r="604" spans="1:9" x14ac:dyDescent="0.2">
      <c r="A604" s="249">
        <v>386</v>
      </c>
      <c r="B604" s="157" t="s">
        <v>862</v>
      </c>
      <c r="C604" s="157" t="s">
        <v>77</v>
      </c>
      <c r="D604" s="157" t="s">
        <v>1490</v>
      </c>
      <c r="E604" s="157" t="s">
        <v>1167</v>
      </c>
      <c r="F604" s="246">
        <v>731.22</v>
      </c>
      <c r="G604" s="246"/>
      <c r="H604" s="250" t="s">
        <v>865</v>
      </c>
      <c r="I604" s="246">
        <v>100</v>
      </c>
    </row>
    <row r="605" spans="1:9" x14ac:dyDescent="0.2">
      <c r="A605" s="249">
        <v>391</v>
      </c>
      <c r="B605" s="157" t="s">
        <v>862</v>
      </c>
      <c r="C605" s="157" t="s">
        <v>71</v>
      </c>
      <c r="D605" s="157" t="s">
        <v>1491</v>
      </c>
      <c r="E605" s="157" t="s">
        <v>1167</v>
      </c>
      <c r="F605" s="246">
        <v>1889.21</v>
      </c>
      <c r="G605" s="246"/>
      <c r="H605" s="250" t="s">
        <v>865</v>
      </c>
      <c r="I605" s="246">
        <v>100</v>
      </c>
    </row>
    <row r="606" spans="1:9" x14ac:dyDescent="0.2">
      <c r="A606" s="249">
        <v>391</v>
      </c>
      <c r="B606" s="157" t="s">
        <v>862</v>
      </c>
      <c r="C606" s="157" t="s">
        <v>71</v>
      </c>
      <c r="D606" s="157" t="s">
        <v>1492</v>
      </c>
      <c r="E606" s="157" t="s">
        <v>1167</v>
      </c>
      <c r="F606" s="246">
        <v>1710.52</v>
      </c>
      <c r="G606" s="246"/>
      <c r="H606" s="250" t="s">
        <v>865</v>
      </c>
      <c r="I606" s="246">
        <v>100</v>
      </c>
    </row>
    <row r="607" spans="1:9" x14ac:dyDescent="0.2">
      <c r="A607" s="249">
        <v>391</v>
      </c>
      <c r="B607" s="157" t="s">
        <v>862</v>
      </c>
      <c r="C607" s="157" t="s">
        <v>71</v>
      </c>
      <c r="D607" s="157" t="s">
        <v>1493</v>
      </c>
      <c r="E607" s="157" t="s">
        <v>1167</v>
      </c>
      <c r="F607" s="246">
        <v>1531.84</v>
      </c>
      <c r="G607" s="246"/>
      <c r="H607" s="250" t="s">
        <v>865</v>
      </c>
      <c r="I607" s="246">
        <v>100</v>
      </c>
    </row>
    <row r="608" spans="1:9" x14ac:dyDescent="0.2">
      <c r="A608" s="249">
        <v>391</v>
      </c>
      <c r="B608" s="157" t="s">
        <v>862</v>
      </c>
      <c r="C608" s="157" t="s">
        <v>71</v>
      </c>
      <c r="D608" s="157" t="s">
        <v>1494</v>
      </c>
      <c r="E608" s="157" t="s">
        <v>1167</v>
      </c>
      <c r="F608" s="246">
        <v>3615.92</v>
      </c>
      <c r="G608" s="246"/>
      <c r="H608" s="250" t="s">
        <v>865</v>
      </c>
      <c r="I608" s="246">
        <v>100</v>
      </c>
    </row>
    <row r="609" spans="1:9" x14ac:dyDescent="0.2">
      <c r="A609" s="249">
        <v>391</v>
      </c>
      <c r="B609" s="157" t="s">
        <v>862</v>
      </c>
      <c r="C609" s="157" t="s">
        <v>71</v>
      </c>
      <c r="D609" s="157" t="s">
        <v>1495</v>
      </c>
      <c r="E609" s="157" t="s">
        <v>1167</v>
      </c>
      <c r="F609" s="246">
        <v>2267.06</v>
      </c>
      <c r="G609" s="246"/>
      <c r="H609" s="250" t="s">
        <v>865</v>
      </c>
      <c r="I609" s="246">
        <v>100</v>
      </c>
    </row>
    <row r="610" spans="1:9" x14ac:dyDescent="0.2">
      <c r="A610" s="249">
        <v>391</v>
      </c>
      <c r="B610" s="157" t="s">
        <v>862</v>
      </c>
      <c r="C610" s="157" t="s">
        <v>71</v>
      </c>
      <c r="D610" s="157" t="s">
        <v>1496</v>
      </c>
      <c r="E610" s="157" t="s">
        <v>1167</v>
      </c>
      <c r="F610" s="246">
        <v>2052.63</v>
      </c>
      <c r="G610" s="246"/>
      <c r="H610" s="250" t="s">
        <v>865</v>
      </c>
      <c r="I610" s="246">
        <v>100</v>
      </c>
    </row>
    <row r="611" spans="1:9" x14ac:dyDescent="0.2">
      <c r="A611" s="249">
        <v>391</v>
      </c>
      <c r="B611" s="157" t="s">
        <v>862</v>
      </c>
      <c r="C611" s="157" t="s">
        <v>71</v>
      </c>
      <c r="D611" s="157" t="s">
        <v>1497</v>
      </c>
      <c r="E611" s="157" t="s">
        <v>1167</v>
      </c>
      <c r="F611" s="246">
        <v>1838.2</v>
      </c>
      <c r="G611" s="246"/>
      <c r="H611" s="250" t="s">
        <v>865</v>
      </c>
      <c r="I611" s="246">
        <v>100</v>
      </c>
    </row>
    <row r="612" spans="1:9" x14ac:dyDescent="0.2">
      <c r="A612" s="249">
        <v>391</v>
      </c>
      <c r="B612" s="157" t="s">
        <v>862</v>
      </c>
      <c r="C612" s="157" t="s">
        <v>71</v>
      </c>
      <c r="D612" s="157" t="s">
        <v>1498</v>
      </c>
      <c r="E612" s="157" t="s">
        <v>1167</v>
      </c>
      <c r="F612" s="246">
        <v>4339.1099999999997</v>
      </c>
      <c r="G612" s="246"/>
      <c r="H612" s="250" t="s">
        <v>865</v>
      </c>
      <c r="I612" s="246">
        <v>100</v>
      </c>
    </row>
    <row r="613" spans="1:9" x14ac:dyDescent="0.2">
      <c r="A613" s="249">
        <v>391</v>
      </c>
      <c r="B613" s="157" t="s">
        <v>862</v>
      </c>
      <c r="C613" s="157" t="s">
        <v>71</v>
      </c>
      <c r="D613" s="157" t="s">
        <v>1499</v>
      </c>
      <c r="E613" s="157" t="s">
        <v>1167</v>
      </c>
      <c r="F613" s="246">
        <v>2542.9499999999998</v>
      </c>
      <c r="G613" s="246"/>
      <c r="H613" s="250" t="s">
        <v>865</v>
      </c>
      <c r="I613" s="246">
        <v>100</v>
      </c>
    </row>
    <row r="614" spans="1:9" x14ac:dyDescent="0.2">
      <c r="A614" s="249">
        <v>391</v>
      </c>
      <c r="B614" s="157" t="s">
        <v>862</v>
      </c>
      <c r="C614" s="157" t="s">
        <v>71</v>
      </c>
      <c r="D614" s="157" t="s">
        <v>1500</v>
      </c>
      <c r="E614" s="157" t="s">
        <v>1167</v>
      </c>
      <c r="F614" s="246">
        <v>287.61</v>
      </c>
      <c r="G614" s="246"/>
      <c r="H614" s="250" t="s">
        <v>865</v>
      </c>
      <c r="I614" s="246">
        <v>100</v>
      </c>
    </row>
    <row r="615" spans="1:9" x14ac:dyDescent="0.2">
      <c r="A615" s="249">
        <v>391</v>
      </c>
      <c r="B615" s="157" t="s">
        <v>862</v>
      </c>
      <c r="C615" s="157" t="s">
        <v>71</v>
      </c>
      <c r="D615" s="157" t="s">
        <v>1501</v>
      </c>
      <c r="E615" s="157" t="s">
        <v>1167</v>
      </c>
      <c r="F615" s="246">
        <v>2366.35</v>
      </c>
      <c r="G615" s="246"/>
      <c r="H615" s="250" t="s">
        <v>865</v>
      </c>
      <c r="I615" s="246">
        <v>100</v>
      </c>
    </row>
    <row r="616" spans="1:9" x14ac:dyDescent="0.2">
      <c r="A616" s="249">
        <v>391</v>
      </c>
      <c r="B616" s="157" t="s">
        <v>862</v>
      </c>
      <c r="C616" s="157" t="s">
        <v>71</v>
      </c>
      <c r="D616" s="157" t="s">
        <v>1502</v>
      </c>
      <c r="E616" s="157" t="s">
        <v>1167</v>
      </c>
      <c r="F616" s="246">
        <v>4108.78</v>
      </c>
      <c r="G616" s="246"/>
      <c r="H616" s="250" t="s">
        <v>865</v>
      </c>
      <c r="I616" s="246">
        <v>100</v>
      </c>
    </row>
    <row r="617" spans="1:9" x14ac:dyDescent="0.2">
      <c r="A617" s="249">
        <v>391</v>
      </c>
      <c r="B617" s="157" t="s">
        <v>862</v>
      </c>
      <c r="C617" s="157" t="s">
        <v>71</v>
      </c>
      <c r="D617" s="157" t="s">
        <v>1503</v>
      </c>
      <c r="E617" s="157" t="s">
        <v>1167</v>
      </c>
      <c r="F617" s="246">
        <v>2119.13</v>
      </c>
      <c r="G617" s="246"/>
      <c r="H617" s="250" t="s">
        <v>865</v>
      </c>
      <c r="I617" s="246">
        <v>100</v>
      </c>
    </row>
    <row r="618" spans="1:9" x14ac:dyDescent="0.2">
      <c r="A618" s="249">
        <v>391</v>
      </c>
      <c r="B618" s="157" t="s">
        <v>862</v>
      </c>
      <c r="C618" s="157" t="s">
        <v>71</v>
      </c>
      <c r="D618" s="157" t="s">
        <v>1504</v>
      </c>
      <c r="E618" s="157" t="s">
        <v>1167</v>
      </c>
      <c r="F618" s="246">
        <v>2267.06</v>
      </c>
      <c r="G618" s="246"/>
      <c r="H618" s="250" t="s">
        <v>865</v>
      </c>
      <c r="I618" s="246">
        <v>100</v>
      </c>
    </row>
    <row r="619" spans="1:9" x14ac:dyDescent="0.2">
      <c r="A619" s="249">
        <v>391</v>
      </c>
      <c r="B619" s="157" t="s">
        <v>862</v>
      </c>
      <c r="C619" s="157" t="s">
        <v>71</v>
      </c>
      <c r="D619" s="157" t="s">
        <v>1505</v>
      </c>
      <c r="E619" s="157" t="s">
        <v>1167</v>
      </c>
      <c r="F619" s="246">
        <v>2052.63</v>
      </c>
      <c r="G619" s="246"/>
      <c r="H619" s="250" t="s">
        <v>865</v>
      </c>
      <c r="I619" s="246">
        <v>100</v>
      </c>
    </row>
    <row r="620" spans="1:9" x14ac:dyDescent="0.2">
      <c r="A620" s="249">
        <v>391</v>
      </c>
      <c r="B620" s="157" t="s">
        <v>862</v>
      </c>
      <c r="C620" s="157" t="s">
        <v>71</v>
      </c>
      <c r="D620" s="157" t="s">
        <v>1506</v>
      </c>
      <c r="E620" s="157" t="s">
        <v>1167</v>
      </c>
      <c r="F620" s="246">
        <v>1838.2</v>
      </c>
      <c r="G620" s="246"/>
      <c r="H620" s="250" t="s">
        <v>865</v>
      </c>
      <c r="I620" s="246">
        <v>100</v>
      </c>
    </row>
    <row r="621" spans="1:9" x14ac:dyDescent="0.2">
      <c r="A621" s="249">
        <v>391</v>
      </c>
      <c r="B621" s="157" t="s">
        <v>862</v>
      </c>
      <c r="C621" s="157" t="s">
        <v>71</v>
      </c>
      <c r="D621" s="157" t="s">
        <v>1507</v>
      </c>
      <c r="E621" s="157" t="s">
        <v>1167</v>
      </c>
      <c r="F621" s="246">
        <v>4339.1099999999997</v>
      </c>
      <c r="G621" s="246"/>
      <c r="H621" s="250" t="s">
        <v>865</v>
      </c>
      <c r="I621" s="246">
        <v>100</v>
      </c>
    </row>
    <row r="622" spans="1:9" x14ac:dyDescent="0.2">
      <c r="A622" s="249">
        <v>391</v>
      </c>
      <c r="B622" s="157" t="s">
        <v>862</v>
      </c>
      <c r="C622" s="157" t="s">
        <v>71</v>
      </c>
      <c r="D622" s="157" t="s">
        <v>1508</v>
      </c>
      <c r="E622" s="157" t="s">
        <v>1167</v>
      </c>
      <c r="F622" s="246">
        <v>2542.9499999999998</v>
      </c>
      <c r="G622" s="246"/>
      <c r="H622" s="250" t="s">
        <v>865</v>
      </c>
      <c r="I622" s="246">
        <v>100</v>
      </c>
    </row>
    <row r="623" spans="1:9" x14ac:dyDescent="0.2">
      <c r="A623" s="249">
        <v>391</v>
      </c>
      <c r="B623" s="157" t="s">
        <v>862</v>
      </c>
      <c r="C623" s="157" t="s">
        <v>71</v>
      </c>
      <c r="D623" s="157" t="s">
        <v>1509</v>
      </c>
      <c r="E623" s="157" t="s">
        <v>1167</v>
      </c>
      <c r="F623" s="246">
        <v>287.61</v>
      </c>
      <c r="G623" s="246"/>
      <c r="H623" s="250" t="s">
        <v>865</v>
      </c>
      <c r="I623" s="246">
        <v>100</v>
      </c>
    </row>
    <row r="624" spans="1:9" x14ac:dyDescent="0.2">
      <c r="A624" s="249">
        <v>391</v>
      </c>
      <c r="B624" s="157" t="s">
        <v>862</v>
      </c>
      <c r="C624" s="157" t="s">
        <v>71</v>
      </c>
      <c r="D624" s="157" t="s">
        <v>1510</v>
      </c>
      <c r="E624" s="157" t="s">
        <v>1167</v>
      </c>
      <c r="F624" s="246">
        <v>2366.35</v>
      </c>
      <c r="G624" s="246"/>
      <c r="H624" s="250" t="s">
        <v>865</v>
      </c>
      <c r="I624" s="246">
        <v>100</v>
      </c>
    </row>
    <row r="625" spans="1:9" x14ac:dyDescent="0.2">
      <c r="A625" s="249">
        <v>391</v>
      </c>
      <c r="B625" s="157" t="s">
        <v>862</v>
      </c>
      <c r="C625" s="157" t="s">
        <v>71</v>
      </c>
      <c r="D625" s="157" t="s">
        <v>1511</v>
      </c>
      <c r="E625" s="157" t="s">
        <v>1167</v>
      </c>
      <c r="F625" s="246">
        <v>4108.78</v>
      </c>
      <c r="G625" s="246"/>
      <c r="H625" s="250" t="s">
        <v>865</v>
      </c>
      <c r="I625" s="246">
        <v>100</v>
      </c>
    </row>
    <row r="626" spans="1:9" x14ac:dyDescent="0.2">
      <c r="A626" s="249">
        <v>391</v>
      </c>
      <c r="B626" s="157" t="s">
        <v>862</v>
      </c>
      <c r="C626" s="157" t="s">
        <v>71</v>
      </c>
      <c r="D626" s="157" t="s">
        <v>1512</v>
      </c>
      <c r="E626" s="157" t="s">
        <v>1167</v>
      </c>
      <c r="F626" s="246">
        <v>239.67</v>
      </c>
      <c r="G626" s="246"/>
      <c r="H626" s="250" t="s">
        <v>865</v>
      </c>
      <c r="I626" s="246">
        <v>100</v>
      </c>
    </row>
    <row r="627" spans="1:9" x14ac:dyDescent="0.2">
      <c r="A627" s="249">
        <v>391</v>
      </c>
      <c r="B627" s="157" t="s">
        <v>862</v>
      </c>
      <c r="C627" s="157" t="s">
        <v>71</v>
      </c>
      <c r="D627" s="157" t="s">
        <v>1513</v>
      </c>
      <c r="E627" s="157" t="s">
        <v>1167</v>
      </c>
      <c r="F627" s="246">
        <v>1971.95</v>
      </c>
      <c r="G627" s="246"/>
      <c r="H627" s="250" t="s">
        <v>865</v>
      </c>
      <c r="I627" s="246">
        <v>100</v>
      </c>
    </row>
    <row r="628" spans="1:9" x14ac:dyDescent="0.2">
      <c r="A628" s="249">
        <v>391</v>
      </c>
      <c r="B628" s="157" t="s">
        <v>862</v>
      </c>
      <c r="C628" s="157" t="s">
        <v>71</v>
      </c>
      <c r="D628" s="157" t="s">
        <v>1514</v>
      </c>
      <c r="E628" s="157" t="s">
        <v>1167</v>
      </c>
      <c r="F628" s="246">
        <v>3423.98</v>
      </c>
      <c r="G628" s="246"/>
      <c r="H628" s="250" t="s">
        <v>865</v>
      </c>
      <c r="I628" s="246">
        <v>100</v>
      </c>
    </row>
    <row r="629" spans="1:9" x14ac:dyDescent="0.2">
      <c r="A629" s="249">
        <v>391</v>
      </c>
      <c r="B629" s="157" t="s">
        <v>862</v>
      </c>
      <c r="C629" s="157" t="s">
        <v>71</v>
      </c>
      <c r="D629" s="157" t="s">
        <v>1515</v>
      </c>
      <c r="E629" s="157" t="s">
        <v>1167</v>
      </c>
      <c r="F629" s="246">
        <v>2267.06</v>
      </c>
      <c r="G629" s="246"/>
      <c r="H629" s="250" t="s">
        <v>865</v>
      </c>
      <c r="I629" s="246">
        <v>100</v>
      </c>
    </row>
    <row r="630" spans="1:9" x14ac:dyDescent="0.2">
      <c r="A630" s="249">
        <v>391</v>
      </c>
      <c r="B630" s="157" t="s">
        <v>862</v>
      </c>
      <c r="C630" s="157" t="s">
        <v>71</v>
      </c>
      <c r="D630" s="157" t="s">
        <v>1516</v>
      </c>
      <c r="E630" s="157" t="s">
        <v>1167</v>
      </c>
      <c r="F630" s="246">
        <v>2052.63</v>
      </c>
      <c r="G630" s="246"/>
      <c r="H630" s="250" t="s">
        <v>865</v>
      </c>
      <c r="I630" s="246">
        <v>100</v>
      </c>
    </row>
    <row r="631" spans="1:9" x14ac:dyDescent="0.2">
      <c r="A631" s="249">
        <v>391</v>
      </c>
      <c r="B631" s="157" t="s">
        <v>862</v>
      </c>
      <c r="C631" s="157" t="s">
        <v>71</v>
      </c>
      <c r="D631" s="157" t="s">
        <v>1517</v>
      </c>
      <c r="E631" s="157" t="s">
        <v>1167</v>
      </c>
      <c r="F631" s="246">
        <v>1838.2</v>
      </c>
      <c r="G631" s="246"/>
      <c r="H631" s="250" t="s">
        <v>865</v>
      </c>
      <c r="I631" s="246">
        <v>100</v>
      </c>
    </row>
    <row r="632" spans="1:9" x14ac:dyDescent="0.2">
      <c r="A632" s="249">
        <v>391</v>
      </c>
      <c r="B632" s="157" t="s">
        <v>862</v>
      </c>
      <c r="C632" s="157" t="s">
        <v>71</v>
      </c>
      <c r="D632" s="157" t="s">
        <v>1518</v>
      </c>
      <c r="E632" s="157" t="s">
        <v>1167</v>
      </c>
      <c r="F632" s="246">
        <v>4339.1099999999997</v>
      </c>
      <c r="G632" s="246"/>
      <c r="H632" s="250" t="s">
        <v>865</v>
      </c>
      <c r="I632" s="246">
        <v>100</v>
      </c>
    </row>
    <row r="633" spans="1:9" x14ac:dyDescent="0.2">
      <c r="A633" s="249">
        <v>391</v>
      </c>
      <c r="B633" s="157" t="s">
        <v>862</v>
      </c>
      <c r="C633" s="157" t="s">
        <v>71</v>
      </c>
      <c r="D633" s="157" t="s">
        <v>1519</v>
      </c>
      <c r="E633" s="157" t="s">
        <v>1167</v>
      </c>
      <c r="F633" s="246">
        <v>2542.9499999999998</v>
      </c>
      <c r="G633" s="246"/>
      <c r="H633" s="250" t="s">
        <v>865</v>
      </c>
      <c r="I633" s="246">
        <v>100</v>
      </c>
    </row>
    <row r="634" spans="1:9" x14ac:dyDescent="0.2">
      <c r="A634" s="249">
        <v>391</v>
      </c>
      <c r="B634" s="157" t="s">
        <v>862</v>
      </c>
      <c r="C634" s="157" t="s">
        <v>71</v>
      </c>
      <c r="D634" s="157" t="s">
        <v>1520</v>
      </c>
      <c r="E634" s="157" t="s">
        <v>1167</v>
      </c>
      <c r="F634" s="246">
        <v>287.61</v>
      </c>
      <c r="G634" s="246"/>
      <c r="H634" s="250" t="s">
        <v>865</v>
      </c>
      <c r="I634" s="246">
        <v>100</v>
      </c>
    </row>
    <row r="635" spans="1:9" x14ac:dyDescent="0.2">
      <c r="A635" s="249">
        <v>391</v>
      </c>
      <c r="B635" s="157" t="s">
        <v>862</v>
      </c>
      <c r="C635" s="157" t="s">
        <v>71</v>
      </c>
      <c r="D635" s="157" t="s">
        <v>1521</v>
      </c>
      <c r="E635" s="157" t="s">
        <v>1167</v>
      </c>
      <c r="F635" s="246">
        <v>2366.35</v>
      </c>
      <c r="G635" s="246"/>
      <c r="H635" s="250" t="s">
        <v>865</v>
      </c>
      <c r="I635" s="246">
        <v>100</v>
      </c>
    </row>
    <row r="636" spans="1:9" x14ac:dyDescent="0.2">
      <c r="A636" s="249">
        <v>391</v>
      </c>
      <c r="B636" s="157" t="s">
        <v>862</v>
      </c>
      <c r="C636" s="157" t="s">
        <v>71</v>
      </c>
      <c r="D636" s="157" t="s">
        <v>1522</v>
      </c>
      <c r="E636" s="157" t="s">
        <v>1167</v>
      </c>
      <c r="F636" s="246">
        <v>4108.78</v>
      </c>
      <c r="G636" s="246"/>
      <c r="H636" s="250" t="s">
        <v>865</v>
      </c>
      <c r="I636" s="246">
        <v>100</v>
      </c>
    </row>
    <row r="637" spans="1:9" x14ac:dyDescent="0.2">
      <c r="A637" s="249">
        <v>393</v>
      </c>
      <c r="B637" s="157" t="s">
        <v>862</v>
      </c>
      <c r="C637" s="157" t="s">
        <v>75</v>
      </c>
      <c r="D637" s="157" t="s">
        <v>1523</v>
      </c>
      <c r="E637" s="157" t="s">
        <v>1167</v>
      </c>
      <c r="F637" s="246">
        <v>130.31</v>
      </c>
      <c r="G637" s="246"/>
      <c r="H637" s="250" t="s">
        <v>865</v>
      </c>
      <c r="I637" s="246">
        <v>100</v>
      </c>
    </row>
    <row r="638" spans="1:9" x14ac:dyDescent="0.2">
      <c r="A638" s="249">
        <v>393</v>
      </c>
      <c r="B638" s="157" t="s">
        <v>862</v>
      </c>
      <c r="C638" s="157" t="s">
        <v>75</v>
      </c>
      <c r="D638" s="157" t="s">
        <v>1524</v>
      </c>
      <c r="E638" s="157" t="s">
        <v>1167</v>
      </c>
      <c r="F638" s="246">
        <v>400.78</v>
      </c>
      <c r="G638" s="246"/>
      <c r="H638" s="250" t="s">
        <v>865</v>
      </c>
      <c r="I638" s="246">
        <v>100</v>
      </c>
    </row>
    <row r="639" spans="1:9" x14ac:dyDescent="0.2">
      <c r="A639" s="249">
        <v>393</v>
      </c>
      <c r="B639" s="157" t="s">
        <v>862</v>
      </c>
      <c r="C639" s="157" t="s">
        <v>75</v>
      </c>
      <c r="D639" s="157" t="s">
        <v>1525</v>
      </c>
      <c r="E639" s="157" t="s">
        <v>1167</v>
      </c>
      <c r="F639" s="246">
        <v>182.14</v>
      </c>
      <c r="G639" s="246"/>
      <c r="H639" s="250" t="s">
        <v>865</v>
      </c>
      <c r="I639" s="246">
        <v>100</v>
      </c>
    </row>
    <row r="640" spans="1:9" x14ac:dyDescent="0.2">
      <c r="A640" s="249">
        <v>393</v>
      </c>
      <c r="B640" s="157" t="s">
        <v>862</v>
      </c>
      <c r="C640" s="157" t="s">
        <v>75</v>
      </c>
      <c r="D640" s="157" t="s">
        <v>1526</v>
      </c>
      <c r="E640" s="157" t="s">
        <v>1167</v>
      </c>
      <c r="F640" s="246">
        <v>452.61</v>
      </c>
      <c r="G640" s="246"/>
      <c r="H640" s="250" t="s">
        <v>865</v>
      </c>
      <c r="I640" s="246">
        <v>100</v>
      </c>
    </row>
    <row r="641" spans="1:9" x14ac:dyDescent="0.2">
      <c r="A641" s="249">
        <v>393</v>
      </c>
      <c r="B641" s="157" t="s">
        <v>862</v>
      </c>
      <c r="C641" s="157" t="s">
        <v>75</v>
      </c>
      <c r="D641" s="157" t="s">
        <v>1527</v>
      </c>
      <c r="E641" s="157" t="s">
        <v>1167</v>
      </c>
      <c r="F641" s="246">
        <v>156.37</v>
      </c>
      <c r="G641" s="246"/>
      <c r="H641" s="250" t="s">
        <v>865</v>
      </c>
      <c r="I641" s="246">
        <v>100</v>
      </c>
    </row>
    <row r="642" spans="1:9" x14ac:dyDescent="0.2">
      <c r="A642" s="249">
        <v>393</v>
      </c>
      <c r="B642" s="157" t="s">
        <v>862</v>
      </c>
      <c r="C642" s="157" t="s">
        <v>75</v>
      </c>
      <c r="D642" s="157" t="s">
        <v>1528</v>
      </c>
      <c r="E642" s="157" t="s">
        <v>1167</v>
      </c>
      <c r="F642" s="246">
        <v>426.84</v>
      </c>
      <c r="G642" s="246"/>
      <c r="H642" s="250" t="s">
        <v>865</v>
      </c>
      <c r="I642" s="246">
        <v>100</v>
      </c>
    </row>
    <row r="643" spans="1:9" x14ac:dyDescent="0.2">
      <c r="A643" s="249">
        <v>393</v>
      </c>
      <c r="B643" s="157" t="s">
        <v>862</v>
      </c>
      <c r="C643" s="157" t="s">
        <v>75</v>
      </c>
      <c r="D643" s="157" t="s">
        <v>1529</v>
      </c>
      <c r="E643" s="157" t="s">
        <v>1167</v>
      </c>
      <c r="F643" s="246">
        <v>218.56</v>
      </c>
      <c r="G643" s="246"/>
      <c r="H643" s="250" t="s">
        <v>865</v>
      </c>
      <c r="I643" s="246">
        <v>100</v>
      </c>
    </row>
    <row r="644" spans="1:9" x14ac:dyDescent="0.2">
      <c r="A644" s="249">
        <v>393</v>
      </c>
      <c r="B644" s="157" t="s">
        <v>862</v>
      </c>
      <c r="C644" s="157" t="s">
        <v>75</v>
      </c>
      <c r="D644" s="157" t="s">
        <v>1530</v>
      </c>
      <c r="E644" s="157" t="s">
        <v>1167</v>
      </c>
      <c r="F644" s="246">
        <v>489.03</v>
      </c>
      <c r="G644" s="246"/>
      <c r="H644" s="250" t="s">
        <v>865</v>
      </c>
      <c r="I644" s="246">
        <v>100</v>
      </c>
    </row>
    <row r="645" spans="1:9" x14ac:dyDescent="0.2">
      <c r="A645" s="249">
        <v>393</v>
      </c>
      <c r="B645" s="157" t="s">
        <v>862</v>
      </c>
      <c r="C645" s="157" t="s">
        <v>75</v>
      </c>
      <c r="D645" s="157" t="s">
        <v>1531</v>
      </c>
      <c r="E645" s="157" t="s">
        <v>1167</v>
      </c>
      <c r="F645" s="246">
        <v>156.37</v>
      </c>
      <c r="G645" s="246"/>
      <c r="H645" s="250" t="s">
        <v>865</v>
      </c>
      <c r="I645" s="246">
        <v>100</v>
      </c>
    </row>
    <row r="646" spans="1:9" x14ac:dyDescent="0.2">
      <c r="A646" s="249">
        <v>393</v>
      </c>
      <c r="B646" s="157" t="s">
        <v>862</v>
      </c>
      <c r="C646" s="157" t="s">
        <v>75</v>
      </c>
      <c r="D646" s="157" t="s">
        <v>1532</v>
      </c>
      <c r="E646" s="157" t="s">
        <v>1167</v>
      </c>
      <c r="F646" s="246">
        <v>426.84</v>
      </c>
      <c r="G646" s="246"/>
      <c r="H646" s="250" t="s">
        <v>865</v>
      </c>
      <c r="I646" s="246">
        <v>100</v>
      </c>
    </row>
    <row r="647" spans="1:9" x14ac:dyDescent="0.2">
      <c r="A647" s="249">
        <v>393</v>
      </c>
      <c r="B647" s="157" t="s">
        <v>862</v>
      </c>
      <c r="C647" s="157" t="s">
        <v>75</v>
      </c>
      <c r="D647" s="157" t="s">
        <v>1533</v>
      </c>
      <c r="E647" s="157" t="s">
        <v>1167</v>
      </c>
      <c r="F647" s="246">
        <v>218.56</v>
      </c>
      <c r="G647" s="246"/>
      <c r="H647" s="250" t="s">
        <v>865</v>
      </c>
      <c r="I647" s="246">
        <v>100</v>
      </c>
    </row>
    <row r="648" spans="1:9" x14ac:dyDescent="0.2">
      <c r="A648" s="249">
        <v>393</v>
      </c>
      <c r="B648" s="157" t="s">
        <v>862</v>
      </c>
      <c r="C648" s="157" t="s">
        <v>75</v>
      </c>
      <c r="D648" s="157" t="s">
        <v>1534</v>
      </c>
      <c r="E648" s="157" t="s">
        <v>1167</v>
      </c>
      <c r="F648" s="246">
        <v>489.03</v>
      </c>
      <c r="G648" s="246"/>
      <c r="H648" s="250" t="s">
        <v>865</v>
      </c>
      <c r="I648" s="246">
        <v>100</v>
      </c>
    </row>
    <row r="649" spans="1:9" x14ac:dyDescent="0.2">
      <c r="A649" s="249">
        <v>393</v>
      </c>
      <c r="B649" s="157" t="s">
        <v>862</v>
      </c>
      <c r="C649" s="157" t="s">
        <v>75</v>
      </c>
      <c r="D649" s="157" t="s">
        <v>1535</v>
      </c>
      <c r="E649" s="157" t="s">
        <v>1167</v>
      </c>
      <c r="F649" s="246">
        <v>156.37</v>
      </c>
      <c r="G649" s="246"/>
      <c r="H649" s="250" t="s">
        <v>865</v>
      </c>
      <c r="I649" s="246">
        <v>100</v>
      </c>
    </row>
    <row r="650" spans="1:9" x14ac:dyDescent="0.2">
      <c r="A650" s="249">
        <v>393</v>
      </c>
      <c r="B650" s="157" t="s">
        <v>862</v>
      </c>
      <c r="C650" s="157" t="s">
        <v>75</v>
      </c>
      <c r="D650" s="157" t="s">
        <v>1536</v>
      </c>
      <c r="E650" s="157" t="s">
        <v>1167</v>
      </c>
      <c r="F650" s="246">
        <v>426.84</v>
      </c>
      <c r="G650" s="246"/>
      <c r="H650" s="250" t="s">
        <v>865</v>
      </c>
      <c r="I650" s="246">
        <v>100</v>
      </c>
    </row>
    <row r="651" spans="1:9" x14ac:dyDescent="0.2">
      <c r="A651" s="249">
        <v>393</v>
      </c>
      <c r="B651" s="157" t="s">
        <v>862</v>
      </c>
      <c r="C651" s="157" t="s">
        <v>75</v>
      </c>
      <c r="D651" s="157" t="s">
        <v>1537</v>
      </c>
      <c r="E651" s="157" t="s">
        <v>1167</v>
      </c>
      <c r="F651" s="246">
        <v>218.56</v>
      </c>
      <c r="G651" s="246"/>
      <c r="H651" s="250" t="s">
        <v>865</v>
      </c>
      <c r="I651" s="246">
        <v>100</v>
      </c>
    </row>
    <row r="652" spans="1:9" x14ac:dyDescent="0.2">
      <c r="A652" s="249">
        <v>393</v>
      </c>
      <c r="B652" s="157" t="s">
        <v>862</v>
      </c>
      <c r="C652" s="157" t="s">
        <v>75</v>
      </c>
      <c r="D652" s="157" t="s">
        <v>1538</v>
      </c>
      <c r="E652" s="157" t="s">
        <v>1167</v>
      </c>
      <c r="F652" s="246">
        <v>489.03</v>
      </c>
      <c r="G652" s="246"/>
      <c r="H652" s="250" t="s">
        <v>865</v>
      </c>
      <c r="I652" s="246">
        <v>100</v>
      </c>
    </row>
    <row r="653" spans="1:9" x14ac:dyDescent="0.2">
      <c r="A653" s="249">
        <v>395</v>
      </c>
      <c r="B653" s="157" t="s">
        <v>862</v>
      </c>
      <c r="C653" s="157" t="s">
        <v>781</v>
      </c>
      <c r="D653" s="157" t="s">
        <v>1539</v>
      </c>
      <c r="E653" s="157" t="s">
        <v>1307</v>
      </c>
      <c r="F653" s="246">
        <v>87.91</v>
      </c>
      <c r="G653" s="246"/>
      <c r="H653" s="250" t="s">
        <v>865</v>
      </c>
      <c r="I653" s="246">
        <v>100</v>
      </c>
    </row>
    <row r="654" spans="1:9" x14ac:dyDescent="0.2">
      <c r="A654" s="249">
        <v>395</v>
      </c>
      <c r="B654" s="157" t="s">
        <v>862</v>
      </c>
      <c r="C654" s="157" t="s">
        <v>781</v>
      </c>
      <c r="D654" s="157" t="s">
        <v>1540</v>
      </c>
      <c r="E654" s="157" t="s">
        <v>1307</v>
      </c>
      <c r="F654" s="246">
        <v>395.9</v>
      </c>
      <c r="G654" s="246"/>
      <c r="H654" s="250" t="s">
        <v>865</v>
      </c>
      <c r="I654" s="246">
        <v>100</v>
      </c>
    </row>
    <row r="655" spans="1:9" x14ac:dyDescent="0.2">
      <c r="A655" s="249">
        <v>395</v>
      </c>
      <c r="B655" s="157" t="s">
        <v>862</v>
      </c>
      <c r="C655" s="157" t="s">
        <v>781</v>
      </c>
      <c r="D655" s="157" t="s">
        <v>1541</v>
      </c>
      <c r="E655" s="157" t="s">
        <v>1307</v>
      </c>
      <c r="F655" s="246">
        <v>45.06</v>
      </c>
      <c r="G655" s="246"/>
      <c r="H655" s="250" t="s">
        <v>865</v>
      </c>
      <c r="I655" s="246">
        <v>100</v>
      </c>
    </row>
    <row r="656" spans="1:9" x14ac:dyDescent="0.2">
      <c r="A656" s="249">
        <v>395</v>
      </c>
      <c r="B656" s="157" t="s">
        <v>862</v>
      </c>
      <c r="C656" s="157" t="s">
        <v>781</v>
      </c>
      <c r="D656" s="157" t="s">
        <v>1542</v>
      </c>
      <c r="E656" s="157" t="s">
        <v>1307</v>
      </c>
      <c r="F656" s="246">
        <v>57.91</v>
      </c>
      <c r="G656" s="246"/>
      <c r="H656" s="250" t="s">
        <v>865</v>
      </c>
      <c r="I656" s="246">
        <v>100</v>
      </c>
    </row>
    <row r="657" spans="1:9" x14ac:dyDescent="0.2">
      <c r="A657" s="249">
        <v>395</v>
      </c>
      <c r="B657" s="157" t="s">
        <v>862</v>
      </c>
      <c r="C657" s="157" t="s">
        <v>781</v>
      </c>
      <c r="D657" s="157" t="s">
        <v>1543</v>
      </c>
      <c r="E657" s="157" t="s">
        <v>1307</v>
      </c>
      <c r="F657" s="246">
        <v>105.5</v>
      </c>
      <c r="G657" s="246"/>
      <c r="H657" s="250" t="s">
        <v>865</v>
      </c>
      <c r="I657" s="246">
        <v>100</v>
      </c>
    </row>
    <row r="658" spans="1:9" x14ac:dyDescent="0.2">
      <c r="A658" s="249">
        <v>395</v>
      </c>
      <c r="B658" s="157" t="s">
        <v>862</v>
      </c>
      <c r="C658" s="157" t="s">
        <v>781</v>
      </c>
      <c r="D658" s="157" t="s">
        <v>1544</v>
      </c>
      <c r="E658" s="157" t="s">
        <v>1307</v>
      </c>
      <c r="F658" s="246">
        <v>475.08</v>
      </c>
      <c r="G658" s="246"/>
      <c r="H658" s="250" t="s">
        <v>865</v>
      </c>
      <c r="I658" s="246">
        <v>100</v>
      </c>
    </row>
    <row r="659" spans="1:9" x14ac:dyDescent="0.2">
      <c r="A659" s="249">
        <v>395</v>
      </c>
      <c r="B659" s="157" t="s">
        <v>862</v>
      </c>
      <c r="C659" s="157" t="s">
        <v>781</v>
      </c>
      <c r="D659" s="157" t="s">
        <v>1545</v>
      </c>
      <c r="E659" s="157" t="s">
        <v>1307</v>
      </c>
      <c r="F659" s="246">
        <v>54.07</v>
      </c>
      <c r="G659" s="246"/>
      <c r="H659" s="250" t="s">
        <v>865</v>
      </c>
      <c r="I659" s="246">
        <v>100</v>
      </c>
    </row>
    <row r="660" spans="1:9" x14ac:dyDescent="0.2">
      <c r="A660" s="249">
        <v>395</v>
      </c>
      <c r="B660" s="157" t="s">
        <v>862</v>
      </c>
      <c r="C660" s="157" t="s">
        <v>781</v>
      </c>
      <c r="D660" s="157" t="s">
        <v>1546</v>
      </c>
      <c r="E660" s="157" t="s">
        <v>1307</v>
      </c>
      <c r="F660" s="246">
        <v>69.489999999999995</v>
      </c>
      <c r="G660" s="246"/>
      <c r="H660" s="250" t="s">
        <v>865</v>
      </c>
      <c r="I660" s="246">
        <v>100</v>
      </c>
    </row>
    <row r="661" spans="1:9" x14ac:dyDescent="0.2">
      <c r="A661" s="249">
        <v>395</v>
      </c>
      <c r="B661" s="157" t="s">
        <v>862</v>
      </c>
      <c r="C661" s="157" t="s">
        <v>781</v>
      </c>
      <c r="D661" s="157" t="s">
        <v>1547</v>
      </c>
      <c r="E661" s="157" t="s">
        <v>1167</v>
      </c>
      <c r="F661" s="246">
        <v>12657.31</v>
      </c>
      <c r="G661" s="246"/>
      <c r="H661" s="250" t="s">
        <v>865</v>
      </c>
      <c r="I661" s="246">
        <v>100</v>
      </c>
    </row>
    <row r="662" spans="1:9" x14ac:dyDescent="0.2">
      <c r="A662" s="249">
        <v>395</v>
      </c>
      <c r="B662" s="157" t="s">
        <v>862</v>
      </c>
      <c r="C662" s="157" t="s">
        <v>781</v>
      </c>
      <c r="D662" s="157" t="s">
        <v>1548</v>
      </c>
      <c r="E662" s="157" t="s">
        <v>1167</v>
      </c>
      <c r="F662" s="246">
        <v>7417.15</v>
      </c>
      <c r="G662" s="246"/>
      <c r="H662" s="250" t="s">
        <v>865</v>
      </c>
      <c r="I662" s="246">
        <v>100</v>
      </c>
    </row>
    <row r="663" spans="1:9" x14ac:dyDescent="0.2">
      <c r="A663" s="249">
        <v>395</v>
      </c>
      <c r="B663" s="157" t="s">
        <v>862</v>
      </c>
      <c r="C663" s="157" t="s">
        <v>781</v>
      </c>
      <c r="D663" s="157" t="s">
        <v>1549</v>
      </c>
      <c r="E663" s="157" t="s">
        <v>1167</v>
      </c>
      <c r="F663" s="246">
        <v>17419.34</v>
      </c>
      <c r="G663" s="246"/>
      <c r="H663" s="250" t="s">
        <v>865</v>
      </c>
      <c r="I663" s="246">
        <v>100</v>
      </c>
    </row>
    <row r="664" spans="1:9" x14ac:dyDescent="0.2">
      <c r="A664" s="249">
        <v>395</v>
      </c>
      <c r="B664" s="157" t="s">
        <v>862</v>
      </c>
      <c r="C664" s="157" t="s">
        <v>781</v>
      </c>
      <c r="D664" s="157" t="s">
        <v>1550</v>
      </c>
      <c r="E664" s="157" t="s">
        <v>1167</v>
      </c>
      <c r="F664" s="246">
        <v>28290.1</v>
      </c>
      <c r="G664" s="246"/>
      <c r="H664" s="250" t="s">
        <v>865</v>
      </c>
      <c r="I664" s="246">
        <v>100</v>
      </c>
    </row>
    <row r="665" spans="1:9" x14ac:dyDescent="0.2">
      <c r="A665" s="249">
        <v>395</v>
      </c>
      <c r="B665" s="157" t="s">
        <v>862</v>
      </c>
      <c r="C665" s="157" t="s">
        <v>781</v>
      </c>
      <c r="D665" s="157" t="s">
        <v>1551</v>
      </c>
      <c r="E665" s="157" t="s">
        <v>1167</v>
      </c>
      <c r="F665" s="246">
        <v>274178.31</v>
      </c>
      <c r="G665" s="246"/>
      <c r="H665" s="250" t="s">
        <v>865</v>
      </c>
      <c r="I665" s="246">
        <v>100</v>
      </c>
    </row>
    <row r="666" spans="1:9" x14ac:dyDescent="0.2">
      <c r="A666" s="249">
        <v>395</v>
      </c>
      <c r="B666" s="157" t="s">
        <v>862</v>
      </c>
      <c r="C666" s="157" t="s">
        <v>781</v>
      </c>
      <c r="D666" s="157" t="s">
        <v>1552</v>
      </c>
      <c r="E666" s="157" t="s">
        <v>1167</v>
      </c>
      <c r="F666" s="246">
        <v>109941.48</v>
      </c>
      <c r="G666" s="246"/>
      <c r="H666" s="250" t="s">
        <v>865</v>
      </c>
      <c r="I666" s="246">
        <v>100</v>
      </c>
    </row>
    <row r="667" spans="1:9" x14ac:dyDescent="0.2">
      <c r="A667" s="249">
        <v>395</v>
      </c>
      <c r="B667" s="157" t="s">
        <v>862</v>
      </c>
      <c r="C667" s="157" t="s">
        <v>781</v>
      </c>
      <c r="D667" s="157" t="s">
        <v>1553</v>
      </c>
      <c r="E667" s="157" t="s">
        <v>1167</v>
      </c>
      <c r="F667" s="246">
        <v>177394.61</v>
      </c>
      <c r="G667" s="246"/>
      <c r="H667" s="250" t="s">
        <v>865</v>
      </c>
      <c r="I667" s="246">
        <v>100</v>
      </c>
    </row>
    <row r="668" spans="1:9" x14ac:dyDescent="0.2">
      <c r="A668" s="249">
        <v>395</v>
      </c>
      <c r="B668" s="157" t="s">
        <v>862</v>
      </c>
      <c r="C668" s="157" t="s">
        <v>781</v>
      </c>
      <c r="D668" s="157" t="s">
        <v>1554</v>
      </c>
      <c r="E668" s="157" t="s">
        <v>1167</v>
      </c>
      <c r="F668" s="246">
        <v>10547.76</v>
      </c>
      <c r="G668" s="246"/>
      <c r="H668" s="250" t="s">
        <v>865</v>
      </c>
      <c r="I668" s="246">
        <v>100</v>
      </c>
    </row>
    <row r="669" spans="1:9" x14ac:dyDescent="0.2">
      <c r="A669" s="249">
        <v>395</v>
      </c>
      <c r="B669" s="157" t="s">
        <v>862</v>
      </c>
      <c r="C669" s="157" t="s">
        <v>781</v>
      </c>
      <c r="D669" s="157" t="s">
        <v>1555</v>
      </c>
      <c r="E669" s="157" t="s">
        <v>1167</v>
      </c>
      <c r="F669" s="246">
        <v>6180.96</v>
      </c>
      <c r="G669" s="246"/>
      <c r="H669" s="250" t="s">
        <v>865</v>
      </c>
      <c r="I669" s="246">
        <v>100</v>
      </c>
    </row>
    <row r="670" spans="1:9" x14ac:dyDescent="0.2">
      <c r="A670" s="249">
        <v>395</v>
      </c>
      <c r="B670" s="157" t="s">
        <v>862</v>
      </c>
      <c r="C670" s="157" t="s">
        <v>781</v>
      </c>
      <c r="D670" s="157" t="s">
        <v>1556</v>
      </c>
      <c r="E670" s="157" t="s">
        <v>1167</v>
      </c>
      <c r="F670" s="246">
        <v>14516.12</v>
      </c>
      <c r="G670" s="246"/>
      <c r="H670" s="250" t="s">
        <v>865</v>
      </c>
      <c r="I670" s="246">
        <v>100</v>
      </c>
    </row>
    <row r="671" spans="1:9" x14ac:dyDescent="0.2">
      <c r="A671" s="249">
        <v>395</v>
      </c>
      <c r="B671" s="157" t="s">
        <v>862</v>
      </c>
      <c r="C671" s="157" t="s">
        <v>781</v>
      </c>
      <c r="D671" s="157" t="s">
        <v>1557</v>
      </c>
      <c r="E671" s="157" t="s">
        <v>1167</v>
      </c>
      <c r="F671" s="246">
        <v>23575.08</v>
      </c>
      <c r="G671" s="246"/>
      <c r="H671" s="250" t="s">
        <v>865</v>
      </c>
      <c r="I671" s="246">
        <v>100</v>
      </c>
    </row>
    <row r="672" spans="1:9" x14ac:dyDescent="0.2">
      <c r="A672" s="249">
        <v>395</v>
      </c>
      <c r="B672" s="157" t="s">
        <v>862</v>
      </c>
      <c r="C672" s="157" t="s">
        <v>781</v>
      </c>
      <c r="D672" s="157" t="s">
        <v>1558</v>
      </c>
      <c r="E672" s="157" t="s">
        <v>1167</v>
      </c>
      <c r="F672" s="246">
        <v>228481.92000000001</v>
      </c>
      <c r="G672" s="246"/>
      <c r="H672" s="250" t="s">
        <v>865</v>
      </c>
      <c r="I672" s="246">
        <v>100</v>
      </c>
    </row>
    <row r="673" spans="1:9" x14ac:dyDescent="0.2">
      <c r="A673" s="249">
        <v>395</v>
      </c>
      <c r="B673" s="157" t="s">
        <v>862</v>
      </c>
      <c r="C673" s="157" t="s">
        <v>781</v>
      </c>
      <c r="D673" s="157" t="s">
        <v>1559</v>
      </c>
      <c r="E673" s="157" t="s">
        <v>1167</v>
      </c>
      <c r="F673" s="246">
        <v>91617.9</v>
      </c>
      <c r="G673" s="246"/>
      <c r="H673" s="250" t="s">
        <v>865</v>
      </c>
      <c r="I673" s="246">
        <v>100</v>
      </c>
    </row>
    <row r="674" spans="1:9" x14ac:dyDescent="0.2">
      <c r="A674" s="249">
        <v>395</v>
      </c>
      <c r="B674" s="157" t="s">
        <v>862</v>
      </c>
      <c r="C674" s="157" t="s">
        <v>781</v>
      </c>
      <c r="D674" s="157" t="s">
        <v>1560</v>
      </c>
      <c r="E674" s="157" t="s">
        <v>1167</v>
      </c>
      <c r="F674" s="246">
        <v>147828.84</v>
      </c>
      <c r="G674" s="246"/>
      <c r="H674" s="250" t="s">
        <v>865</v>
      </c>
      <c r="I674" s="246">
        <v>100</v>
      </c>
    </row>
    <row r="675" spans="1:9" x14ac:dyDescent="0.2">
      <c r="A675" s="249">
        <v>396</v>
      </c>
      <c r="B675" s="157" t="s">
        <v>862</v>
      </c>
      <c r="C675" s="157" t="s">
        <v>1561</v>
      </c>
      <c r="D675" s="157" t="s">
        <v>1562</v>
      </c>
      <c r="E675" s="157" t="s">
        <v>1307</v>
      </c>
      <c r="F675" s="246">
        <v>18.12</v>
      </c>
      <c r="G675" s="246"/>
      <c r="H675" s="250" t="s">
        <v>865</v>
      </c>
      <c r="I675" s="246">
        <v>100</v>
      </c>
    </row>
    <row r="676" spans="1:9" x14ac:dyDescent="0.2">
      <c r="A676" s="249">
        <v>396</v>
      </c>
      <c r="B676" s="157" t="s">
        <v>862</v>
      </c>
      <c r="C676" s="157" t="s">
        <v>1561</v>
      </c>
      <c r="D676" s="157" t="s">
        <v>1563</v>
      </c>
      <c r="E676" s="157" t="s">
        <v>1118</v>
      </c>
      <c r="F676" s="246">
        <v>108.76</v>
      </c>
      <c r="G676" s="246"/>
      <c r="H676" s="250" t="s">
        <v>865</v>
      </c>
      <c r="I676" s="246">
        <v>100</v>
      </c>
    </row>
    <row r="677" spans="1:9" x14ac:dyDescent="0.2">
      <c r="A677" s="249">
        <v>396</v>
      </c>
      <c r="B677" s="157" t="s">
        <v>862</v>
      </c>
      <c r="C677" s="157" t="s">
        <v>1561</v>
      </c>
      <c r="D677" s="157" t="s">
        <v>1564</v>
      </c>
      <c r="E677" s="157" t="s">
        <v>1118</v>
      </c>
      <c r="F677" s="246">
        <v>85.39</v>
      </c>
      <c r="G677" s="246"/>
      <c r="H677" s="250" t="s">
        <v>865</v>
      </c>
      <c r="I677" s="246">
        <v>100</v>
      </c>
    </row>
    <row r="678" spans="1:9" x14ac:dyDescent="0.2">
      <c r="A678" s="249">
        <v>396</v>
      </c>
      <c r="B678" s="157" t="s">
        <v>862</v>
      </c>
      <c r="C678" s="157" t="s">
        <v>1561</v>
      </c>
      <c r="D678" s="157" t="s">
        <v>1565</v>
      </c>
      <c r="E678" s="157" t="s">
        <v>1118</v>
      </c>
      <c r="F678" s="246">
        <v>101.65</v>
      </c>
      <c r="G678" s="246"/>
      <c r="H678" s="250" t="s">
        <v>865</v>
      </c>
      <c r="I678" s="246">
        <v>100</v>
      </c>
    </row>
    <row r="679" spans="1:9" x14ac:dyDescent="0.2">
      <c r="A679" s="249">
        <v>396</v>
      </c>
      <c r="B679" s="157" t="s">
        <v>862</v>
      </c>
      <c r="C679" s="157" t="s">
        <v>1561</v>
      </c>
      <c r="D679" s="157" t="s">
        <v>1566</v>
      </c>
      <c r="E679" s="157" t="s">
        <v>1118</v>
      </c>
      <c r="F679" s="246">
        <v>176.7</v>
      </c>
      <c r="G679" s="246"/>
      <c r="H679" s="250" t="s">
        <v>865</v>
      </c>
      <c r="I679" s="246">
        <v>100</v>
      </c>
    </row>
    <row r="680" spans="1:9" x14ac:dyDescent="0.2">
      <c r="A680" s="249">
        <v>396</v>
      </c>
      <c r="B680" s="157" t="s">
        <v>862</v>
      </c>
      <c r="C680" s="157" t="s">
        <v>1561</v>
      </c>
      <c r="D680" s="157" t="s">
        <v>1567</v>
      </c>
      <c r="E680" s="157" t="s">
        <v>1118</v>
      </c>
      <c r="F680" s="246">
        <v>82.5</v>
      </c>
      <c r="G680" s="246"/>
      <c r="H680" s="250" t="s">
        <v>865</v>
      </c>
      <c r="I680" s="246">
        <v>100</v>
      </c>
    </row>
    <row r="681" spans="1:9" x14ac:dyDescent="0.2">
      <c r="A681" s="249">
        <v>396</v>
      </c>
      <c r="B681" s="157" t="s">
        <v>862</v>
      </c>
      <c r="C681" s="157" t="s">
        <v>1561</v>
      </c>
      <c r="D681" s="157" t="s">
        <v>1568</v>
      </c>
      <c r="E681" s="157" t="s">
        <v>1307</v>
      </c>
      <c r="F681" s="246">
        <v>328.91</v>
      </c>
      <c r="G681" s="246"/>
      <c r="H681" s="250" t="s">
        <v>865</v>
      </c>
      <c r="I681" s="246">
        <v>100</v>
      </c>
    </row>
    <row r="682" spans="1:9" x14ac:dyDescent="0.2">
      <c r="A682" s="249">
        <v>396</v>
      </c>
      <c r="B682" s="157" t="s">
        <v>862</v>
      </c>
      <c r="C682" s="157" t="s">
        <v>1561</v>
      </c>
      <c r="D682" s="157" t="s">
        <v>1569</v>
      </c>
      <c r="E682" s="157" t="s">
        <v>850</v>
      </c>
      <c r="F682" s="246">
        <v>43146.04</v>
      </c>
      <c r="G682" s="246"/>
      <c r="H682" s="250" t="s">
        <v>865</v>
      </c>
      <c r="I682" s="246">
        <v>100</v>
      </c>
    </row>
    <row r="683" spans="1:9" x14ac:dyDescent="0.2">
      <c r="A683" s="249">
        <v>396</v>
      </c>
      <c r="B683" s="157" t="s">
        <v>862</v>
      </c>
      <c r="C683" s="157" t="s">
        <v>1561</v>
      </c>
      <c r="D683" s="157" t="s">
        <v>1570</v>
      </c>
      <c r="E683" s="157" t="s">
        <v>32</v>
      </c>
      <c r="F683" s="246">
        <v>10168.26</v>
      </c>
      <c r="G683" s="246"/>
      <c r="H683" s="250" t="s">
        <v>865</v>
      </c>
      <c r="I683" s="246">
        <v>100</v>
      </c>
    </row>
    <row r="684" spans="1:9" x14ac:dyDescent="0.2">
      <c r="A684" s="249">
        <v>396</v>
      </c>
      <c r="B684" s="157" t="s">
        <v>862</v>
      </c>
      <c r="C684" s="157" t="s">
        <v>1561</v>
      </c>
      <c r="D684" s="157" t="s">
        <v>1571</v>
      </c>
      <c r="E684" s="157" t="s">
        <v>1307</v>
      </c>
      <c r="F684" s="246">
        <v>43.49</v>
      </c>
      <c r="G684" s="246"/>
      <c r="H684" s="250" t="s">
        <v>865</v>
      </c>
      <c r="I684" s="246">
        <v>100</v>
      </c>
    </row>
    <row r="685" spans="1:9" x14ac:dyDescent="0.2">
      <c r="A685" s="249">
        <v>396</v>
      </c>
      <c r="B685" s="157" t="s">
        <v>862</v>
      </c>
      <c r="C685" s="157" t="s">
        <v>1561</v>
      </c>
      <c r="D685" s="157" t="s">
        <v>1572</v>
      </c>
      <c r="E685" s="157" t="s">
        <v>1307</v>
      </c>
      <c r="F685" s="246">
        <v>83.53</v>
      </c>
      <c r="G685" s="246"/>
      <c r="H685" s="250" t="s">
        <v>865</v>
      </c>
      <c r="I685" s="246">
        <v>100</v>
      </c>
    </row>
    <row r="686" spans="1:9" x14ac:dyDescent="0.2">
      <c r="A686" s="249">
        <v>396</v>
      </c>
      <c r="B686" s="157" t="s">
        <v>862</v>
      </c>
      <c r="C686" s="157" t="s">
        <v>1561</v>
      </c>
      <c r="D686" s="157" t="s">
        <v>1573</v>
      </c>
      <c r="E686" s="157" t="s">
        <v>1307</v>
      </c>
      <c r="F686" s="246">
        <v>21.74</v>
      </c>
      <c r="G686" s="246"/>
      <c r="H686" s="250" t="s">
        <v>865</v>
      </c>
      <c r="I686" s="246">
        <v>100</v>
      </c>
    </row>
    <row r="687" spans="1:9" x14ac:dyDescent="0.2">
      <c r="A687" s="249">
        <v>396</v>
      </c>
      <c r="B687" s="157" t="s">
        <v>862</v>
      </c>
      <c r="C687" s="157" t="s">
        <v>1561</v>
      </c>
      <c r="D687" s="157" t="s">
        <v>1574</v>
      </c>
      <c r="E687" s="157" t="s">
        <v>1118</v>
      </c>
      <c r="F687" s="246">
        <v>130.51</v>
      </c>
      <c r="G687" s="246"/>
      <c r="H687" s="250" t="s">
        <v>865</v>
      </c>
      <c r="I687" s="246">
        <v>100</v>
      </c>
    </row>
    <row r="688" spans="1:9" x14ac:dyDescent="0.2">
      <c r="A688" s="249">
        <v>396</v>
      </c>
      <c r="B688" s="157" t="s">
        <v>862</v>
      </c>
      <c r="C688" s="157" t="s">
        <v>1561</v>
      </c>
      <c r="D688" s="157" t="s">
        <v>1575</v>
      </c>
      <c r="E688" s="157" t="s">
        <v>1118</v>
      </c>
      <c r="F688" s="246">
        <v>102.47</v>
      </c>
      <c r="G688" s="246"/>
      <c r="H688" s="250" t="s">
        <v>865</v>
      </c>
      <c r="I688" s="246">
        <v>100</v>
      </c>
    </row>
    <row r="689" spans="1:9" x14ac:dyDescent="0.2">
      <c r="A689" s="249">
        <v>396</v>
      </c>
      <c r="B689" s="157" t="s">
        <v>862</v>
      </c>
      <c r="C689" s="157" t="s">
        <v>1561</v>
      </c>
      <c r="D689" s="157" t="s">
        <v>1576</v>
      </c>
      <c r="E689" s="157" t="s">
        <v>1118</v>
      </c>
      <c r="F689" s="246">
        <v>121.99</v>
      </c>
      <c r="G689" s="246"/>
      <c r="H689" s="250" t="s">
        <v>865</v>
      </c>
      <c r="I689" s="246">
        <v>100</v>
      </c>
    </row>
    <row r="690" spans="1:9" x14ac:dyDescent="0.2">
      <c r="A690" s="249">
        <v>396</v>
      </c>
      <c r="B690" s="157" t="s">
        <v>862</v>
      </c>
      <c r="C690" s="157" t="s">
        <v>1561</v>
      </c>
      <c r="D690" s="157" t="s">
        <v>1577</v>
      </c>
      <c r="E690" s="157" t="s">
        <v>1118</v>
      </c>
      <c r="F690" s="246">
        <v>212.03</v>
      </c>
      <c r="G690" s="246"/>
      <c r="H690" s="250" t="s">
        <v>865</v>
      </c>
      <c r="I690" s="246">
        <v>100</v>
      </c>
    </row>
    <row r="691" spans="1:9" x14ac:dyDescent="0.2">
      <c r="A691" s="249">
        <v>396</v>
      </c>
      <c r="B691" s="157" t="s">
        <v>862</v>
      </c>
      <c r="C691" s="157" t="s">
        <v>1561</v>
      </c>
      <c r="D691" s="157" t="s">
        <v>1578</v>
      </c>
      <c r="E691" s="157" t="s">
        <v>1118</v>
      </c>
      <c r="F691" s="246">
        <v>99</v>
      </c>
      <c r="G691" s="246"/>
      <c r="H691" s="250" t="s">
        <v>865</v>
      </c>
      <c r="I691" s="246">
        <v>100</v>
      </c>
    </row>
    <row r="692" spans="1:9" x14ac:dyDescent="0.2">
      <c r="A692" s="249">
        <v>396</v>
      </c>
      <c r="B692" s="157" t="s">
        <v>862</v>
      </c>
      <c r="C692" s="157" t="s">
        <v>1561</v>
      </c>
      <c r="D692" s="157" t="s">
        <v>1579</v>
      </c>
      <c r="E692" s="157" t="s">
        <v>1307</v>
      </c>
      <c r="F692" s="246">
        <v>394.7</v>
      </c>
      <c r="G692" s="246"/>
      <c r="H692" s="250" t="s">
        <v>865</v>
      </c>
      <c r="I692" s="246">
        <v>100</v>
      </c>
    </row>
    <row r="693" spans="1:9" x14ac:dyDescent="0.2">
      <c r="A693" s="249">
        <v>396</v>
      </c>
      <c r="B693" s="157" t="s">
        <v>862</v>
      </c>
      <c r="C693" s="157" t="s">
        <v>1561</v>
      </c>
      <c r="D693" s="157" t="s">
        <v>1580</v>
      </c>
      <c r="E693" s="157" t="s">
        <v>850</v>
      </c>
      <c r="F693" s="246">
        <v>51775.25</v>
      </c>
      <c r="G693" s="246"/>
      <c r="H693" s="250" t="s">
        <v>865</v>
      </c>
      <c r="I693" s="246">
        <v>100</v>
      </c>
    </row>
    <row r="694" spans="1:9" x14ac:dyDescent="0.2">
      <c r="A694" s="249">
        <v>396</v>
      </c>
      <c r="B694" s="157" t="s">
        <v>862</v>
      </c>
      <c r="C694" s="157" t="s">
        <v>1561</v>
      </c>
      <c r="D694" s="157" t="s">
        <v>1581</v>
      </c>
      <c r="E694" s="157" t="s">
        <v>32</v>
      </c>
      <c r="F694" s="246">
        <v>12201.91</v>
      </c>
      <c r="G694" s="246"/>
      <c r="H694" s="250" t="s">
        <v>865</v>
      </c>
      <c r="I694" s="246">
        <v>100</v>
      </c>
    </row>
    <row r="695" spans="1:9" x14ac:dyDescent="0.2">
      <c r="A695" s="249">
        <v>396</v>
      </c>
      <c r="B695" s="157" t="s">
        <v>862</v>
      </c>
      <c r="C695" s="157" t="s">
        <v>1561</v>
      </c>
      <c r="D695" s="157" t="s">
        <v>1582</v>
      </c>
      <c r="E695" s="157" t="s">
        <v>1307</v>
      </c>
      <c r="F695" s="246">
        <v>52.18</v>
      </c>
      <c r="G695" s="246"/>
      <c r="H695" s="250" t="s">
        <v>865</v>
      </c>
      <c r="I695" s="246">
        <v>100</v>
      </c>
    </row>
    <row r="696" spans="1:9" x14ac:dyDescent="0.2">
      <c r="A696" s="249">
        <v>396</v>
      </c>
      <c r="B696" s="157" t="s">
        <v>862</v>
      </c>
      <c r="C696" s="157" t="s">
        <v>1561</v>
      </c>
      <c r="D696" s="157" t="s">
        <v>1583</v>
      </c>
      <c r="E696" s="157" t="s">
        <v>1307</v>
      </c>
      <c r="F696" s="246">
        <v>100.23</v>
      </c>
      <c r="G696" s="246"/>
      <c r="H696" s="250" t="s">
        <v>865</v>
      </c>
      <c r="I696" s="246">
        <v>100</v>
      </c>
    </row>
    <row r="697" spans="1:9" x14ac:dyDescent="0.2">
      <c r="A697" s="249">
        <v>396</v>
      </c>
      <c r="B697" s="157" t="s">
        <v>862</v>
      </c>
      <c r="C697" s="157" t="s">
        <v>1561</v>
      </c>
      <c r="D697" s="157" t="s">
        <v>1584</v>
      </c>
      <c r="E697" s="157" t="s">
        <v>1307</v>
      </c>
      <c r="F697" s="246">
        <v>204.15</v>
      </c>
      <c r="G697" s="246"/>
      <c r="H697" s="250" t="s">
        <v>865</v>
      </c>
      <c r="I697" s="246">
        <v>100</v>
      </c>
    </row>
    <row r="698" spans="1:9" x14ac:dyDescent="0.2">
      <c r="A698" s="249">
        <v>396</v>
      </c>
      <c r="B698" s="157" t="s">
        <v>862</v>
      </c>
      <c r="C698" s="157" t="s">
        <v>1561</v>
      </c>
      <c r="D698" s="157" t="s">
        <v>1585</v>
      </c>
      <c r="E698" s="157" t="s">
        <v>1118</v>
      </c>
      <c r="F698" s="246">
        <v>10.76</v>
      </c>
      <c r="G698" s="246"/>
      <c r="H698" s="250" t="s">
        <v>865</v>
      </c>
      <c r="I698" s="246">
        <v>100</v>
      </c>
    </row>
    <row r="699" spans="1:9" x14ac:dyDescent="0.2">
      <c r="A699" s="249">
        <v>396</v>
      </c>
      <c r="B699" s="157" t="s">
        <v>862</v>
      </c>
      <c r="C699" s="157" t="s">
        <v>1561</v>
      </c>
      <c r="D699" s="157" t="s">
        <v>1586</v>
      </c>
      <c r="E699" s="157" t="s">
        <v>1118</v>
      </c>
      <c r="F699" s="246">
        <v>26.76</v>
      </c>
      <c r="G699" s="246"/>
      <c r="H699" s="250" t="s">
        <v>865</v>
      </c>
      <c r="I699" s="246">
        <v>100</v>
      </c>
    </row>
    <row r="700" spans="1:9" x14ac:dyDescent="0.2">
      <c r="A700" s="249">
        <v>396</v>
      </c>
      <c r="B700" s="157" t="s">
        <v>862</v>
      </c>
      <c r="C700" s="157" t="s">
        <v>1561</v>
      </c>
      <c r="D700" s="157" t="s">
        <v>1587</v>
      </c>
      <c r="E700" s="157" t="s">
        <v>1118</v>
      </c>
      <c r="F700" s="246">
        <v>59.82</v>
      </c>
      <c r="G700" s="246"/>
      <c r="H700" s="250" t="s">
        <v>865</v>
      </c>
      <c r="I700" s="246">
        <v>100</v>
      </c>
    </row>
    <row r="701" spans="1:9" x14ac:dyDescent="0.2">
      <c r="A701" s="249">
        <v>396</v>
      </c>
      <c r="B701" s="157" t="s">
        <v>862</v>
      </c>
      <c r="C701" s="157" t="s">
        <v>1561</v>
      </c>
      <c r="D701" s="157" t="s">
        <v>1588</v>
      </c>
      <c r="E701" s="157" t="s">
        <v>1118</v>
      </c>
      <c r="F701" s="246">
        <v>84.97</v>
      </c>
      <c r="G701" s="246"/>
      <c r="H701" s="250" t="s">
        <v>865</v>
      </c>
      <c r="I701" s="246">
        <v>100</v>
      </c>
    </row>
    <row r="702" spans="1:9" x14ac:dyDescent="0.2">
      <c r="A702" s="249">
        <v>396</v>
      </c>
      <c r="B702" s="157" t="s">
        <v>862</v>
      </c>
      <c r="C702" s="157" t="s">
        <v>1561</v>
      </c>
      <c r="D702" s="157" t="s">
        <v>1589</v>
      </c>
      <c r="E702" s="157" t="s">
        <v>1118</v>
      </c>
      <c r="F702" s="246">
        <v>63.77</v>
      </c>
      <c r="G702" s="246"/>
      <c r="H702" s="250" t="s">
        <v>865</v>
      </c>
      <c r="I702" s="246">
        <v>100</v>
      </c>
    </row>
    <row r="703" spans="1:9" x14ac:dyDescent="0.2">
      <c r="A703" s="249">
        <v>396</v>
      </c>
      <c r="B703" s="157" t="s">
        <v>862</v>
      </c>
      <c r="C703" s="157" t="s">
        <v>1561</v>
      </c>
      <c r="D703" s="157" t="s">
        <v>1590</v>
      </c>
      <c r="E703" s="157" t="s">
        <v>1307</v>
      </c>
      <c r="F703" s="246">
        <v>170.13</v>
      </c>
      <c r="G703" s="246"/>
      <c r="H703" s="250" t="s">
        <v>865</v>
      </c>
      <c r="I703" s="246">
        <v>100</v>
      </c>
    </row>
    <row r="704" spans="1:9" x14ac:dyDescent="0.2">
      <c r="A704" s="249">
        <v>396</v>
      </c>
      <c r="B704" s="157" t="s">
        <v>862</v>
      </c>
      <c r="C704" s="157" t="s">
        <v>1561</v>
      </c>
      <c r="D704" s="157" t="s">
        <v>1591</v>
      </c>
      <c r="E704" s="157" t="s">
        <v>1118</v>
      </c>
      <c r="F704" s="246">
        <v>8.9600000000000009</v>
      </c>
      <c r="G704" s="246"/>
      <c r="H704" s="250" t="s">
        <v>865</v>
      </c>
      <c r="I704" s="246">
        <v>100</v>
      </c>
    </row>
    <row r="705" spans="1:9" x14ac:dyDescent="0.2">
      <c r="A705" s="249">
        <v>396</v>
      </c>
      <c r="B705" s="157" t="s">
        <v>862</v>
      </c>
      <c r="C705" s="157" t="s">
        <v>1561</v>
      </c>
      <c r="D705" s="157" t="s">
        <v>1592</v>
      </c>
      <c r="E705" s="157" t="s">
        <v>1118</v>
      </c>
      <c r="F705" s="246">
        <v>22.3</v>
      </c>
      <c r="G705" s="246"/>
      <c r="H705" s="250" t="s">
        <v>865</v>
      </c>
      <c r="I705" s="246">
        <v>100</v>
      </c>
    </row>
    <row r="706" spans="1:9" x14ac:dyDescent="0.2">
      <c r="A706" s="249">
        <v>396</v>
      </c>
      <c r="B706" s="157" t="s">
        <v>862</v>
      </c>
      <c r="C706" s="157" t="s">
        <v>1561</v>
      </c>
      <c r="D706" s="157" t="s">
        <v>1593</v>
      </c>
      <c r="E706" s="157" t="s">
        <v>1118</v>
      </c>
      <c r="F706" s="246">
        <v>49.85</v>
      </c>
      <c r="G706" s="246"/>
      <c r="H706" s="250" t="s">
        <v>865</v>
      </c>
      <c r="I706" s="246">
        <v>100</v>
      </c>
    </row>
    <row r="707" spans="1:9" x14ac:dyDescent="0.2">
      <c r="A707" s="249">
        <v>396</v>
      </c>
      <c r="B707" s="157" t="s">
        <v>862</v>
      </c>
      <c r="C707" s="157" t="s">
        <v>1561</v>
      </c>
      <c r="D707" s="157" t="s">
        <v>1594</v>
      </c>
      <c r="E707" s="157" t="s">
        <v>1118</v>
      </c>
      <c r="F707" s="246">
        <v>70.81</v>
      </c>
      <c r="G707" s="246"/>
      <c r="H707" s="250" t="s">
        <v>865</v>
      </c>
      <c r="I707" s="246">
        <v>100</v>
      </c>
    </row>
    <row r="708" spans="1:9" x14ac:dyDescent="0.2">
      <c r="A708" s="249">
        <v>396</v>
      </c>
      <c r="B708" s="157" t="s">
        <v>862</v>
      </c>
      <c r="C708" s="157" t="s">
        <v>1561</v>
      </c>
      <c r="D708" s="157" t="s">
        <v>1595</v>
      </c>
      <c r="E708" s="157" t="s">
        <v>1118</v>
      </c>
      <c r="F708" s="246">
        <v>53.14</v>
      </c>
      <c r="G708" s="246"/>
      <c r="H708" s="250" t="s">
        <v>865</v>
      </c>
      <c r="I708" s="246">
        <v>100</v>
      </c>
    </row>
    <row r="709" spans="1:9" x14ac:dyDescent="0.2">
      <c r="A709" s="249">
        <v>410</v>
      </c>
      <c r="B709" s="157" t="s">
        <v>862</v>
      </c>
      <c r="C709" s="157" t="s">
        <v>647</v>
      </c>
      <c r="D709" s="157" t="s">
        <v>1596</v>
      </c>
      <c r="E709" s="157" t="s">
        <v>32</v>
      </c>
      <c r="F709" s="246">
        <v>5247.02</v>
      </c>
      <c r="G709" s="246"/>
      <c r="H709" s="250" t="s">
        <v>865</v>
      </c>
      <c r="I709" s="246">
        <v>100</v>
      </c>
    </row>
    <row r="710" spans="1:9" x14ac:dyDescent="0.2">
      <c r="A710" s="249">
        <v>410</v>
      </c>
      <c r="B710" s="157" t="s">
        <v>862</v>
      </c>
      <c r="C710" s="157" t="s">
        <v>647</v>
      </c>
      <c r="D710" s="157" t="s">
        <v>1597</v>
      </c>
      <c r="E710" s="157" t="s">
        <v>32</v>
      </c>
      <c r="F710" s="246">
        <v>9268.6299999999992</v>
      </c>
      <c r="G710" s="246"/>
      <c r="H710" s="250" t="s">
        <v>865</v>
      </c>
      <c r="I710" s="246">
        <v>100</v>
      </c>
    </row>
    <row r="711" spans="1:9" x14ac:dyDescent="0.2">
      <c r="A711" s="249">
        <v>410</v>
      </c>
      <c r="B711" s="157" t="s">
        <v>862</v>
      </c>
      <c r="C711" s="157" t="s">
        <v>647</v>
      </c>
      <c r="D711" s="157" t="s">
        <v>1598</v>
      </c>
      <c r="E711" s="157" t="s">
        <v>32</v>
      </c>
      <c r="F711" s="246">
        <v>6296.42</v>
      </c>
      <c r="G711" s="246"/>
      <c r="H711" s="250" t="s">
        <v>865</v>
      </c>
      <c r="I711" s="246">
        <v>100</v>
      </c>
    </row>
    <row r="712" spans="1:9" x14ac:dyDescent="0.2">
      <c r="A712" s="249">
        <v>410</v>
      </c>
      <c r="B712" s="157" t="s">
        <v>862</v>
      </c>
      <c r="C712" s="157" t="s">
        <v>647</v>
      </c>
      <c r="D712" s="157" t="s">
        <v>1599</v>
      </c>
      <c r="E712" s="157" t="s">
        <v>32</v>
      </c>
      <c r="F712" s="246">
        <v>11122.35</v>
      </c>
      <c r="G712" s="246"/>
      <c r="H712" s="250" t="s">
        <v>865</v>
      </c>
      <c r="I712" s="246">
        <v>100</v>
      </c>
    </row>
    <row r="713" spans="1:9" x14ac:dyDescent="0.2">
      <c r="A713" s="249">
        <v>410</v>
      </c>
      <c r="B713" s="157" t="s">
        <v>862</v>
      </c>
      <c r="C713" s="157" t="s">
        <v>647</v>
      </c>
      <c r="D713" s="157" t="s">
        <v>1600</v>
      </c>
      <c r="E713" s="157" t="s">
        <v>1307</v>
      </c>
      <c r="F713" s="246">
        <v>95.8</v>
      </c>
      <c r="G713" s="246"/>
      <c r="H713" s="250" t="s">
        <v>865</v>
      </c>
      <c r="I713" s="246">
        <v>100</v>
      </c>
    </row>
    <row r="714" spans="1:9" x14ac:dyDescent="0.2">
      <c r="A714" s="249">
        <v>410</v>
      </c>
      <c r="B714" s="157" t="s">
        <v>862</v>
      </c>
      <c r="C714" s="157" t="s">
        <v>647</v>
      </c>
      <c r="D714" s="157" t="s">
        <v>1601</v>
      </c>
      <c r="E714" s="157" t="s">
        <v>1307</v>
      </c>
      <c r="F714" s="246">
        <v>79.83</v>
      </c>
      <c r="G714" s="246"/>
      <c r="H714" s="250" t="s">
        <v>865</v>
      </c>
      <c r="I714" s="246">
        <v>100</v>
      </c>
    </row>
    <row r="715" spans="1:9" x14ac:dyDescent="0.2">
      <c r="A715" s="249">
        <v>412</v>
      </c>
      <c r="B715" s="157" t="s">
        <v>862</v>
      </c>
      <c r="C715" s="157" t="s">
        <v>78</v>
      </c>
      <c r="D715" s="157" t="s">
        <v>1602</v>
      </c>
      <c r="E715" s="157" t="s">
        <v>1118</v>
      </c>
      <c r="F715" s="246">
        <v>0.21</v>
      </c>
      <c r="G715" s="246"/>
      <c r="H715" s="250" t="s">
        <v>865</v>
      </c>
      <c r="I715" s="246">
        <v>100</v>
      </c>
    </row>
    <row r="716" spans="1:9" x14ac:dyDescent="0.2">
      <c r="A716" s="249">
        <v>412</v>
      </c>
      <c r="B716" s="157" t="s">
        <v>862</v>
      </c>
      <c r="C716" s="157" t="s">
        <v>78</v>
      </c>
      <c r="D716" s="157" t="s">
        <v>1603</v>
      </c>
      <c r="E716" s="157" t="s">
        <v>1118</v>
      </c>
      <c r="F716" s="246">
        <v>0.25</v>
      </c>
      <c r="G716" s="246"/>
      <c r="H716" s="250" t="s">
        <v>865</v>
      </c>
      <c r="I716" s="246">
        <v>100</v>
      </c>
    </row>
    <row r="717" spans="1:9" x14ac:dyDescent="0.2">
      <c r="A717" s="249">
        <v>420</v>
      </c>
      <c r="B717" s="157" t="s">
        <v>862</v>
      </c>
      <c r="C717" s="157" t="s">
        <v>1604</v>
      </c>
      <c r="D717" s="157" t="s">
        <v>1605</v>
      </c>
      <c r="E717" s="157" t="s">
        <v>1167</v>
      </c>
      <c r="F717" s="246">
        <v>713.62</v>
      </c>
      <c r="G717" s="246"/>
      <c r="H717" s="250" t="s">
        <v>865</v>
      </c>
      <c r="I717" s="246">
        <v>100</v>
      </c>
    </row>
    <row r="718" spans="1:9" x14ac:dyDescent="0.2">
      <c r="A718" s="249">
        <v>420</v>
      </c>
      <c r="B718" s="157" t="s">
        <v>862</v>
      </c>
      <c r="C718" s="157" t="s">
        <v>1604</v>
      </c>
      <c r="D718" s="157" t="s">
        <v>1606</v>
      </c>
      <c r="E718" s="157" t="s">
        <v>1167</v>
      </c>
      <c r="F718" s="246">
        <v>397.44</v>
      </c>
      <c r="G718" s="246"/>
      <c r="H718" s="250" t="s">
        <v>865</v>
      </c>
      <c r="I718" s="246">
        <v>100</v>
      </c>
    </row>
    <row r="719" spans="1:9" x14ac:dyDescent="0.2">
      <c r="A719" s="249">
        <v>420</v>
      </c>
      <c r="B719" s="157" t="s">
        <v>862</v>
      </c>
      <c r="C719" s="157" t="s">
        <v>1604</v>
      </c>
      <c r="D719" s="157" t="s">
        <v>1607</v>
      </c>
      <c r="E719" s="157" t="s">
        <v>1167</v>
      </c>
      <c r="F719" s="246">
        <v>1050.9100000000001</v>
      </c>
      <c r="G719" s="246"/>
      <c r="H719" s="250" t="s">
        <v>865</v>
      </c>
      <c r="I719" s="246">
        <v>100</v>
      </c>
    </row>
    <row r="720" spans="1:9" x14ac:dyDescent="0.2">
      <c r="A720" s="249">
        <v>420</v>
      </c>
      <c r="B720" s="157" t="s">
        <v>862</v>
      </c>
      <c r="C720" s="157" t="s">
        <v>1604</v>
      </c>
      <c r="D720" s="157" t="s">
        <v>1608</v>
      </c>
      <c r="E720" s="157" t="s">
        <v>1167</v>
      </c>
      <c r="F720" s="246">
        <v>802.25</v>
      </c>
      <c r="G720" s="246"/>
      <c r="H720" s="250" t="s">
        <v>865</v>
      </c>
      <c r="I720" s="246">
        <v>100</v>
      </c>
    </row>
    <row r="721" spans="1:9" x14ac:dyDescent="0.2">
      <c r="A721" s="249">
        <v>420</v>
      </c>
      <c r="B721" s="157" t="s">
        <v>862</v>
      </c>
      <c r="C721" s="157" t="s">
        <v>1604</v>
      </c>
      <c r="D721" s="157" t="s">
        <v>1609</v>
      </c>
      <c r="E721" s="157" t="s">
        <v>1167</v>
      </c>
      <c r="F721" s="246">
        <v>476.93</v>
      </c>
      <c r="G721" s="246"/>
      <c r="H721" s="250" t="s">
        <v>865</v>
      </c>
      <c r="I721" s="246">
        <v>100</v>
      </c>
    </row>
    <row r="722" spans="1:9" x14ac:dyDescent="0.2">
      <c r="A722" s="249">
        <v>420</v>
      </c>
      <c r="B722" s="157" t="s">
        <v>862</v>
      </c>
      <c r="C722" s="157" t="s">
        <v>1604</v>
      </c>
      <c r="D722" s="157" t="s">
        <v>1610</v>
      </c>
      <c r="E722" s="157" t="s">
        <v>1167</v>
      </c>
      <c r="F722" s="246">
        <v>1261.0999999999999</v>
      </c>
      <c r="G722" s="246"/>
      <c r="H722" s="250" t="s">
        <v>865</v>
      </c>
      <c r="I722" s="246">
        <v>100</v>
      </c>
    </row>
    <row r="723" spans="1:9" x14ac:dyDescent="0.2">
      <c r="A723" s="249">
        <v>420</v>
      </c>
      <c r="B723" s="157" t="s">
        <v>862</v>
      </c>
      <c r="C723" s="157" t="s">
        <v>1604</v>
      </c>
      <c r="D723" s="157" t="s">
        <v>1611</v>
      </c>
      <c r="E723" s="157" t="s">
        <v>1167</v>
      </c>
      <c r="F723" s="246">
        <v>537.65</v>
      </c>
      <c r="G723" s="246"/>
      <c r="H723" s="250" t="s">
        <v>865</v>
      </c>
      <c r="I723" s="246">
        <v>100</v>
      </c>
    </row>
    <row r="724" spans="1:9" x14ac:dyDescent="0.2">
      <c r="A724" s="249">
        <v>420</v>
      </c>
      <c r="B724" s="157" t="s">
        <v>862</v>
      </c>
      <c r="C724" s="157" t="s">
        <v>1604</v>
      </c>
      <c r="D724" s="157" t="s">
        <v>1612</v>
      </c>
      <c r="E724" s="157" t="s">
        <v>1167</v>
      </c>
      <c r="F724" s="246">
        <v>226.88</v>
      </c>
      <c r="G724" s="246"/>
      <c r="H724" s="250" t="s">
        <v>865</v>
      </c>
      <c r="I724" s="246">
        <v>100</v>
      </c>
    </row>
    <row r="725" spans="1:9" x14ac:dyDescent="0.2">
      <c r="A725" s="249">
        <v>420</v>
      </c>
      <c r="B725" s="157" t="s">
        <v>862</v>
      </c>
      <c r="C725" s="157" t="s">
        <v>1604</v>
      </c>
      <c r="D725" s="157" t="s">
        <v>1613</v>
      </c>
      <c r="E725" s="157" t="s">
        <v>1167</v>
      </c>
      <c r="F725" s="246">
        <v>1292.52</v>
      </c>
      <c r="G725" s="246"/>
      <c r="H725" s="250" t="s">
        <v>865</v>
      </c>
      <c r="I725" s="246">
        <v>100</v>
      </c>
    </row>
    <row r="726" spans="1:9" x14ac:dyDescent="0.2">
      <c r="A726" s="249">
        <v>420</v>
      </c>
      <c r="B726" s="157" t="s">
        <v>862</v>
      </c>
      <c r="C726" s="157" t="s">
        <v>1604</v>
      </c>
      <c r="D726" s="157" t="s">
        <v>1614</v>
      </c>
      <c r="E726" s="157" t="s">
        <v>1167</v>
      </c>
      <c r="F726" s="246">
        <v>996.3</v>
      </c>
      <c r="G726" s="246"/>
      <c r="H726" s="250" t="s">
        <v>865</v>
      </c>
      <c r="I726" s="246">
        <v>100</v>
      </c>
    </row>
    <row r="727" spans="1:9" x14ac:dyDescent="0.2">
      <c r="A727" s="249">
        <v>420</v>
      </c>
      <c r="B727" s="157" t="s">
        <v>862</v>
      </c>
      <c r="C727" s="157" t="s">
        <v>1604</v>
      </c>
      <c r="D727" s="157" t="s">
        <v>1615</v>
      </c>
      <c r="E727" s="157" t="s">
        <v>1167</v>
      </c>
      <c r="F727" s="246">
        <v>493.12</v>
      </c>
      <c r="G727" s="246"/>
      <c r="H727" s="250" t="s">
        <v>865</v>
      </c>
      <c r="I727" s="246">
        <v>100</v>
      </c>
    </row>
    <row r="728" spans="1:9" x14ac:dyDescent="0.2">
      <c r="A728" s="249">
        <v>420</v>
      </c>
      <c r="B728" s="157" t="s">
        <v>862</v>
      </c>
      <c r="C728" s="157" t="s">
        <v>1604</v>
      </c>
      <c r="D728" s="157" t="s">
        <v>1616</v>
      </c>
      <c r="E728" s="157" t="s">
        <v>1167</v>
      </c>
      <c r="F728" s="246">
        <v>189.07</v>
      </c>
      <c r="G728" s="246"/>
      <c r="H728" s="250" t="s">
        <v>865</v>
      </c>
      <c r="I728" s="246">
        <v>100</v>
      </c>
    </row>
    <row r="729" spans="1:9" x14ac:dyDescent="0.2">
      <c r="A729" s="249">
        <v>420</v>
      </c>
      <c r="B729" s="157" t="s">
        <v>862</v>
      </c>
      <c r="C729" s="157" t="s">
        <v>1604</v>
      </c>
      <c r="D729" s="157" t="s">
        <v>1617</v>
      </c>
      <c r="E729" s="157" t="s">
        <v>1167</v>
      </c>
      <c r="F729" s="246">
        <v>1122.17</v>
      </c>
      <c r="G729" s="246"/>
      <c r="H729" s="250" t="s">
        <v>865</v>
      </c>
      <c r="I729" s="246">
        <v>100</v>
      </c>
    </row>
    <row r="730" spans="1:9" x14ac:dyDescent="0.2">
      <c r="A730" s="249">
        <v>420</v>
      </c>
      <c r="B730" s="157" t="s">
        <v>862</v>
      </c>
      <c r="C730" s="157" t="s">
        <v>1604</v>
      </c>
      <c r="D730" s="157" t="s">
        <v>1618</v>
      </c>
      <c r="E730" s="157" t="s">
        <v>1167</v>
      </c>
      <c r="F730" s="246">
        <v>830.25</v>
      </c>
      <c r="G730" s="246"/>
      <c r="H730" s="250" t="s">
        <v>865</v>
      </c>
      <c r="I730" s="246">
        <v>100</v>
      </c>
    </row>
    <row r="731" spans="1:9" x14ac:dyDescent="0.2">
      <c r="A731" s="249">
        <v>422</v>
      </c>
      <c r="B731" s="157" t="s">
        <v>862</v>
      </c>
      <c r="C731" s="157" t="s">
        <v>655</v>
      </c>
      <c r="D731" s="157" t="s">
        <v>1619</v>
      </c>
      <c r="E731" s="157" t="s">
        <v>850</v>
      </c>
      <c r="F731" s="246">
        <v>3.08</v>
      </c>
      <c r="G731" s="246"/>
      <c r="H731" s="250" t="s">
        <v>865</v>
      </c>
      <c r="I731" s="246">
        <v>100</v>
      </c>
    </row>
    <row r="732" spans="1:9" x14ac:dyDescent="0.2">
      <c r="A732" s="249">
        <v>422</v>
      </c>
      <c r="B732" s="157" t="s">
        <v>862</v>
      </c>
      <c r="C732" s="157" t="s">
        <v>655</v>
      </c>
      <c r="D732" s="157" t="s">
        <v>1620</v>
      </c>
      <c r="E732" s="157" t="s">
        <v>850</v>
      </c>
      <c r="F732" s="246">
        <v>3.65</v>
      </c>
      <c r="G732" s="246"/>
      <c r="H732" s="250" t="s">
        <v>865</v>
      </c>
      <c r="I732" s="246">
        <v>100</v>
      </c>
    </row>
    <row r="733" spans="1:9" x14ac:dyDescent="0.2">
      <c r="A733" s="249">
        <v>422</v>
      </c>
      <c r="B733" s="157" t="s">
        <v>862</v>
      </c>
      <c r="C733" s="157" t="s">
        <v>655</v>
      </c>
      <c r="D733" s="157" t="s">
        <v>1621</v>
      </c>
      <c r="E733" s="157" t="s">
        <v>850</v>
      </c>
      <c r="F733" s="246">
        <v>3.41</v>
      </c>
      <c r="G733" s="246"/>
      <c r="H733" s="250" t="s">
        <v>865</v>
      </c>
      <c r="I733" s="246">
        <v>100</v>
      </c>
    </row>
    <row r="734" spans="1:9" x14ac:dyDescent="0.2">
      <c r="A734" s="249">
        <v>422</v>
      </c>
      <c r="B734" s="157" t="s">
        <v>862</v>
      </c>
      <c r="C734" s="157" t="s">
        <v>655</v>
      </c>
      <c r="D734" s="157" t="s">
        <v>1622</v>
      </c>
      <c r="E734" s="157" t="s">
        <v>850</v>
      </c>
      <c r="F734" s="246">
        <v>2.56</v>
      </c>
      <c r="G734" s="246"/>
      <c r="H734" s="250" t="s">
        <v>865</v>
      </c>
      <c r="I734" s="246">
        <v>100</v>
      </c>
    </row>
    <row r="735" spans="1:9" x14ac:dyDescent="0.2">
      <c r="A735" s="249">
        <v>422</v>
      </c>
      <c r="B735" s="157" t="s">
        <v>862</v>
      </c>
      <c r="C735" s="157" t="s">
        <v>655</v>
      </c>
      <c r="D735" s="157" t="s">
        <v>1623</v>
      </c>
      <c r="E735" s="157" t="s">
        <v>850</v>
      </c>
      <c r="F735" s="246">
        <v>3.04</v>
      </c>
      <c r="G735" s="246"/>
      <c r="H735" s="250" t="s">
        <v>865</v>
      </c>
      <c r="I735" s="246">
        <v>100</v>
      </c>
    </row>
    <row r="736" spans="1:9" x14ac:dyDescent="0.2">
      <c r="A736" s="249">
        <v>422</v>
      </c>
      <c r="B736" s="157" t="s">
        <v>862</v>
      </c>
      <c r="C736" s="157" t="s">
        <v>655</v>
      </c>
      <c r="D736" s="157" t="s">
        <v>1624</v>
      </c>
      <c r="E736" s="157" t="s">
        <v>850</v>
      </c>
      <c r="F736" s="246">
        <v>2.84</v>
      </c>
      <c r="G736" s="246"/>
      <c r="H736" s="250" t="s">
        <v>865</v>
      </c>
      <c r="I736" s="246">
        <v>100</v>
      </c>
    </row>
    <row r="737" spans="1:9" x14ac:dyDescent="0.2">
      <c r="A737" s="249">
        <v>430</v>
      </c>
      <c r="B737" s="157" t="s">
        <v>862</v>
      </c>
      <c r="C737" s="157" t="s">
        <v>675</v>
      </c>
      <c r="D737" s="157" t="s">
        <v>1625</v>
      </c>
      <c r="E737" s="157" t="s">
        <v>1367</v>
      </c>
      <c r="F737" s="246">
        <v>2.0699999999999998</v>
      </c>
      <c r="G737" s="246"/>
      <c r="H737" s="250" t="s">
        <v>865</v>
      </c>
      <c r="I737" s="246">
        <v>100</v>
      </c>
    </row>
    <row r="738" spans="1:9" x14ac:dyDescent="0.2">
      <c r="A738" s="249">
        <v>430</v>
      </c>
      <c r="B738" s="157" t="s">
        <v>862</v>
      </c>
      <c r="C738" s="157" t="s">
        <v>675</v>
      </c>
      <c r="D738" s="157" t="s">
        <v>1626</v>
      </c>
      <c r="E738" s="157" t="s">
        <v>1367</v>
      </c>
      <c r="F738" s="246">
        <v>2.71</v>
      </c>
      <c r="G738" s="246"/>
      <c r="H738" s="250" t="s">
        <v>865</v>
      </c>
      <c r="I738" s="246">
        <v>100</v>
      </c>
    </row>
    <row r="739" spans="1:9" x14ac:dyDescent="0.2">
      <c r="A739" s="249">
        <v>430</v>
      </c>
      <c r="B739" s="157" t="s">
        <v>862</v>
      </c>
      <c r="C739" s="157" t="s">
        <v>675</v>
      </c>
      <c r="D739" s="157" t="s">
        <v>1627</v>
      </c>
      <c r="E739" s="157" t="s">
        <v>1367</v>
      </c>
      <c r="F739" s="246">
        <v>14.24</v>
      </c>
      <c r="G739" s="246"/>
      <c r="H739" s="250" t="s">
        <v>865</v>
      </c>
      <c r="I739" s="246">
        <v>100</v>
      </c>
    </row>
    <row r="740" spans="1:9" x14ac:dyDescent="0.2">
      <c r="A740" s="249">
        <v>430</v>
      </c>
      <c r="B740" s="157" t="s">
        <v>862</v>
      </c>
      <c r="C740" s="157" t="s">
        <v>675</v>
      </c>
      <c r="D740" s="157" t="s">
        <v>1628</v>
      </c>
      <c r="E740" s="157" t="s">
        <v>850</v>
      </c>
      <c r="F740" s="246">
        <v>130.75</v>
      </c>
      <c r="G740" s="246"/>
      <c r="H740" s="250" t="s">
        <v>865</v>
      </c>
      <c r="I740" s="246">
        <v>100</v>
      </c>
    </row>
    <row r="741" spans="1:9" x14ac:dyDescent="0.2">
      <c r="A741" s="249">
        <v>430</v>
      </c>
      <c r="B741" s="157" t="s">
        <v>862</v>
      </c>
      <c r="C741" s="157" t="s">
        <v>675</v>
      </c>
      <c r="D741" s="157" t="s">
        <v>1629</v>
      </c>
      <c r="E741" s="157" t="s">
        <v>1367</v>
      </c>
      <c r="F741" s="246">
        <v>2.48</v>
      </c>
      <c r="G741" s="246"/>
      <c r="H741" s="250" t="s">
        <v>865</v>
      </c>
      <c r="I741" s="246">
        <v>100</v>
      </c>
    </row>
    <row r="742" spans="1:9" x14ac:dyDescent="0.2">
      <c r="A742" s="249">
        <v>430</v>
      </c>
      <c r="B742" s="157" t="s">
        <v>862</v>
      </c>
      <c r="C742" s="157" t="s">
        <v>675</v>
      </c>
      <c r="D742" s="157" t="s">
        <v>1630</v>
      </c>
      <c r="E742" s="157" t="s">
        <v>1367</v>
      </c>
      <c r="F742" s="246">
        <v>3.25</v>
      </c>
      <c r="G742" s="246"/>
      <c r="H742" s="250" t="s">
        <v>865</v>
      </c>
      <c r="I742" s="246">
        <v>100</v>
      </c>
    </row>
    <row r="743" spans="1:9" x14ac:dyDescent="0.2">
      <c r="A743" s="249">
        <v>430</v>
      </c>
      <c r="B743" s="157" t="s">
        <v>862</v>
      </c>
      <c r="C743" s="157" t="s">
        <v>675</v>
      </c>
      <c r="D743" s="157" t="s">
        <v>1631</v>
      </c>
      <c r="E743" s="157" t="s">
        <v>1367</v>
      </c>
      <c r="F743" s="246">
        <v>17.09</v>
      </c>
      <c r="G743" s="246"/>
      <c r="H743" s="250" t="s">
        <v>865</v>
      </c>
      <c r="I743" s="246">
        <v>100</v>
      </c>
    </row>
    <row r="744" spans="1:9" x14ac:dyDescent="0.2">
      <c r="A744" s="249">
        <v>430</v>
      </c>
      <c r="B744" s="157" t="s">
        <v>862</v>
      </c>
      <c r="C744" s="157" t="s">
        <v>675</v>
      </c>
      <c r="D744" s="157" t="s">
        <v>1632</v>
      </c>
      <c r="E744" s="157" t="s">
        <v>850</v>
      </c>
      <c r="F744" s="246">
        <v>156.91</v>
      </c>
      <c r="G744" s="246"/>
      <c r="H744" s="250" t="s">
        <v>865</v>
      </c>
      <c r="I744" s="246">
        <v>100</v>
      </c>
    </row>
    <row r="745" spans="1:9" x14ac:dyDescent="0.2">
      <c r="A745" s="249">
        <v>430</v>
      </c>
      <c r="B745" s="157" t="s">
        <v>862</v>
      </c>
      <c r="C745" s="157" t="s">
        <v>675</v>
      </c>
      <c r="D745" s="157" t="s">
        <v>1633</v>
      </c>
      <c r="E745" s="157" t="s">
        <v>1367</v>
      </c>
      <c r="F745" s="246">
        <v>1.91</v>
      </c>
      <c r="G745" s="246"/>
      <c r="H745" s="250" t="s">
        <v>865</v>
      </c>
      <c r="I745" s="246">
        <v>100</v>
      </c>
    </row>
    <row r="746" spans="1:9" x14ac:dyDescent="0.2">
      <c r="A746" s="249">
        <v>430</v>
      </c>
      <c r="B746" s="157" t="s">
        <v>862</v>
      </c>
      <c r="C746" s="157" t="s">
        <v>675</v>
      </c>
      <c r="D746" s="157" t="s">
        <v>1634</v>
      </c>
      <c r="E746" s="157" t="s">
        <v>1367</v>
      </c>
      <c r="F746" s="246">
        <v>1.94</v>
      </c>
      <c r="G746" s="246"/>
      <c r="H746" s="250" t="s">
        <v>865</v>
      </c>
      <c r="I746" s="246">
        <v>100</v>
      </c>
    </row>
    <row r="747" spans="1:9" x14ac:dyDescent="0.2">
      <c r="A747" s="249">
        <v>430</v>
      </c>
      <c r="B747" s="157" t="s">
        <v>862</v>
      </c>
      <c r="C747" s="157" t="s">
        <v>675</v>
      </c>
      <c r="D747" s="157" t="s">
        <v>1635</v>
      </c>
      <c r="E747" s="157" t="s">
        <v>1367</v>
      </c>
      <c r="F747" s="246">
        <v>2.78</v>
      </c>
      <c r="G747" s="246"/>
      <c r="H747" s="250" t="s">
        <v>865</v>
      </c>
      <c r="I747" s="246">
        <v>100</v>
      </c>
    </row>
    <row r="748" spans="1:9" x14ac:dyDescent="0.2">
      <c r="A748" s="249">
        <v>430</v>
      </c>
      <c r="B748" s="157" t="s">
        <v>862</v>
      </c>
      <c r="C748" s="157" t="s">
        <v>675</v>
      </c>
      <c r="D748" s="157" t="s">
        <v>1636</v>
      </c>
      <c r="E748" s="157" t="s">
        <v>1367</v>
      </c>
      <c r="F748" s="246">
        <v>2.91</v>
      </c>
      <c r="G748" s="246"/>
      <c r="H748" s="250" t="s">
        <v>865</v>
      </c>
      <c r="I748" s="246">
        <v>100</v>
      </c>
    </row>
    <row r="749" spans="1:9" x14ac:dyDescent="0.2">
      <c r="A749" s="249">
        <v>430</v>
      </c>
      <c r="B749" s="157" t="s">
        <v>862</v>
      </c>
      <c r="C749" s="157" t="s">
        <v>675</v>
      </c>
      <c r="D749" s="157" t="s">
        <v>1637</v>
      </c>
      <c r="E749" s="157" t="s">
        <v>1367</v>
      </c>
      <c r="F749" s="246">
        <v>3.11</v>
      </c>
      <c r="G749" s="246"/>
      <c r="H749" s="250" t="s">
        <v>865</v>
      </c>
      <c r="I749" s="246">
        <v>100</v>
      </c>
    </row>
    <row r="750" spans="1:9" x14ac:dyDescent="0.2">
      <c r="A750" s="249">
        <v>430</v>
      </c>
      <c r="B750" s="157" t="s">
        <v>862</v>
      </c>
      <c r="C750" s="157" t="s">
        <v>675</v>
      </c>
      <c r="D750" s="157" t="s">
        <v>1638</v>
      </c>
      <c r="E750" s="157" t="s">
        <v>1367</v>
      </c>
      <c r="F750" s="246">
        <v>1.6</v>
      </c>
      <c r="G750" s="246"/>
      <c r="H750" s="250" t="s">
        <v>865</v>
      </c>
      <c r="I750" s="246">
        <v>100</v>
      </c>
    </row>
    <row r="751" spans="1:9" x14ac:dyDescent="0.2">
      <c r="A751" s="249">
        <v>430</v>
      </c>
      <c r="B751" s="157" t="s">
        <v>862</v>
      </c>
      <c r="C751" s="157" t="s">
        <v>675</v>
      </c>
      <c r="D751" s="157" t="s">
        <v>1639</v>
      </c>
      <c r="E751" s="157" t="s">
        <v>1367</v>
      </c>
      <c r="F751" s="246">
        <v>1.62</v>
      </c>
      <c r="G751" s="246"/>
      <c r="H751" s="250" t="s">
        <v>865</v>
      </c>
      <c r="I751" s="246">
        <v>100</v>
      </c>
    </row>
    <row r="752" spans="1:9" x14ac:dyDescent="0.2">
      <c r="A752" s="249">
        <v>430</v>
      </c>
      <c r="B752" s="157" t="s">
        <v>862</v>
      </c>
      <c r="C752" s="157" t="s">
        <v>675</v>
      </c>
      <c r="D752" s="157" t="s">
        <v>1640</v>
      </c>
      <c r="E752" s="157" t="s">
        <v>1367</v>
      </c>
      <c r="F752" s="246">
        <v>2.31</v>
      </c>
      <c r="G752" s="246"/>
      <c r="H752" s="250" t="s">
        <v>865</v>
      </c>
      <c r="I752" s="246">
        <v>100</v>
      </c>
    </row>
    <row r="753" spans="1:9" x14ac:dyDescent="0.2">
      <c r="A753" s="249">
        <v>430</v>
      </c>
      <c r="B753" s="157" t="s">
        <v>862</v>
      </c>
      <c r="C753" s="157" t="s">
        <v>675</v>
      </c>
      <c r="D753" s="157" t="s">
        <v>1641</v>
      </c>
      <c r="E753" s="157" t="s">
        <v>1367</v>
      </c>
      <c r="F753" s="246">
        <v>2.42</v>
      </c>
      <c r="G753" s="246"/>
      <c r="H753" s="250" t="s">
        <v>865</v>
      </c>
      <c r="I753" s="246">
        <v>100</v>
      </c>
    </row>
    <row r="754" spans="1:9" x14ac:dyDescent="0.2">
      <c r="A754" s="249">
        <v>430</v>
      </c>
      <c r="B754" s="157" t="s">
        <v>862</v>
      </c>
      <c r="C754" s="157" t="s">
        <v>675</v>
      </c>
      <c r="D754" s="157" t="s">
        <v>1642</v>
      </c>
      <c r="E754" s="157" t="s">
        <v>1367</v>
      </c>
      <c r="F754" s="246">
        <v>2.59</v>
      </c>
      <c r="G754" s="246"/>
      <c r="H754" s="250" t="s">
        <v>865</v>
      </c>
      <c r="I754" s="246">
        <v>100</v>
      </c>
    </row>
    <row r="755" spans="1:9" x14ac:dyDescent="0.2">
      <c r="A755" s="249">
        <v>436</v>
      </c>
      <c r="B755" s="157" t="s">
        <v>862</v>
      </c>
      <c r="C755" s="157" t="s">
        <v>677</v>
      </c>
      <c r="D755" s="157" t="s">
        <v>1643</v>
      </c>
      <c r="E755" s="157" t="s">
        <v>1207</v>
      </c>
      <c r="F755" s="246">
        <v>0.92</v>
      </c>
      <c r="G755" s="246"/>
      <c r="H755" s="250" t="s">
        <v>865</v>
      </c>
      <c r="I755" s="246">
        <v>100</v>
      </c>
    </row>
    <row r="756" spans="1:9" x14ac:dyDescent="0.2">
      <c r="A756" s="249">
        <v>436</v>
      </c>
      <c r="B756" s="157" t="s">
        <v>862</v>
      </c>
      <c r="C756" s="157" t="s">
        <v>677</v>
      </c>
      <c r="D756" s="157" t="s">
        <v>1644</v>
      </c>
      <c r="E756" s="157" t="s">
        <v>1207</v>
      </c>
      <c r="F756" s="246">
        <v>1.1000000000000001</v>
      </c>
      <c r="G756" s="246"/>
      <c r="H756" s="250" t="s">
        <v>865</v>
      </c>
      <c r="I756" s="246">
        <v>100</v>
      </c>
    </row>
    <row r="757" spans="1:9" x14ac:dyDescent="0.2">
      <c r="A757" s="249">
        <v>436</v>
      </c>
      <c r="B757" s="157" t="s">
        <v>862</v>
      </c>
      <c r="C757" s="157" t="s">
        <v>677</v>
      </c>
      <c r="D757" s="157" t="s">
        <v>1645</v>
      </c>
      <c r="E757" s="157" t="s">
        <v>1207</v>
      </c>
      <c r="F757" s="246">
        <v>1.31</v>
      </c>
      <c r="G757" s="246"/>
      <c r="H757" s="250" t="s">
        <v>865</v>
      </c>
      <c r="I757" s="246">
        <v>100</v>
      </c>
    </row>
    <row r="758" spans="1:9" x14ac:dyDescent="0.2">
      <c r="A758" s="249">
        <v>436</v>
      </c>
      <c r="B758" s="157" t="s">
        <v>862</v>
      </c>
      <c r="C758" s="157" t="s">
        <v>677</v>
      </c>
      <c r="D758" s="157" t="s">
        <v>1646</v>
      </c>
      <c r="E758" s="157" t="s">
        <v>1207</v>
      </c>
      <c r="F758" s="246">
        <v>1.49</v>
      </c>
      <c r="G758" s="246"/>
      <c r="H758" s="250" t="s">
        <v>865</v>
      </c>
      <c r="I758" s="246">
        <v>100</v>
      </c>
    </row>
    <row r="759" spans="1:9" x14ac:dyDescent="0.2">
      <c r="A759" s="249">
        <v>436</v>
      </c>
      <c r="B759" s="157" t="s">
        <v>862</v>
      </c>
      <c r="C759" s="157" t="s">
        <v>677</v>
      </c>
      <c r="D759" s="157" t="s">
        <v>1647</v>
      </c>
      <c r="E759" s="157" t="s">
        <v>1207</v>
      </c>
      <c r="F759" s="246">
        <v>1.0900000000000001</v>
      </c>
      <c r="G759" s="246"/>
      <c r="H759" s="250" t="s">
        <v>865</v>
      </c>
      <c r="I759" s="246">
        <v>100</v>
      </c>
    </row>
    <row r="760" spans="1:9" x14ac:dyDescent="0.2">
      <c r="A760" s="249">
        <v>436</v>
      </c>
      <c r="B760" s="157" t="s">
        <v>862</v>
      </c>
      <c r="C760" s="157" t="s">
        <v>677</v>
      </c>
      <c r="D760" s="157" t="s">
        <v>1648</v>
      </c>
      <c r="E760" s="157" t="s">
        <v>1207</v>
      </c>
      <c r="F760" s="246">
        <v>1.24</v>
      </c>
      <c r="G760" s="246"/>
      <c r="H760" s="250" t="s">
        <v>865</v>
      </c>
      <c r="I760" s="246">
        <v>100</v>
      </c>
    </row>
    <row r="761" spans="1:9" x14ac:dyDescent="0.2">
      <c r="A761" s="249">
        <v>441</v>
      </c>
      <c r="B761" s="157" t="s">
        <v>862</v>
      </c>
      <c r="C761" s="157" t="s">
        <v>226</v>
      </c>
      <c r="D761" s="157" t="s">
        <v>1649</v>
      </c>
      <c r="E761" s="157" t="s">
        <v>1167</v>
      </c>
      <c r="F761" s="246">
        <v>1860.54</v>
      </c>
      <c r="G761" s="246"/>
      <c r="H761" s="250" t="s">
        <v>865</v>
      </c>
      <c r="I761" s="246">
        <v>100</v>
      </c>
    </row>
    <row r="762" spans="1:9" x14ac:dyDescent="0.2">
      <c r="A762" s="249">
        <v>441</v>
      </c>
      <c r="B762" s="157" t="s">
        <v>862</v>
      </c>
      <c r="C762" s="157" t="s">
        <v>226</v>
      </c>
      <c r="D762" s="157" t="s">
        <v>1650</v>
      </c>
      <c r="E762" s="157" t="s">
        <v>1167</v>
      </c>
      <c r="F762" s="246">
        <v>2343.69</v>
      </c>
      <c r="G762" s="246"/>
      <c r="H762" s="250" t="s">
        <v>865</v>
      </c>
      <c r="I762" s="246">
        <v>100</v>
      </c>
    </row>
    <row r="763" spans="1:9" x14ac:dyDescent="0.2">
      <c r="A763" s="249">
        <v>441</v>
      </c>
      <c r="B763" s="157" t="s">
        <v>862</v>
      </c>
      <c r="C763" s="157" t="s">
        <v>226</v>
      </c>
      <c r="D763" s="157" t="s">
        <v>1651</v>
      </c>
      <c r="E763" s="157" t="s">
        <v>1118</v>
      </c>
      <c r="F763" s="246">
        <v>0.13</v>
      </c>
      <c r="G763" s="246"/>
      <c r="H763" s="250" t="s">
        <v>865</v>
      </c>
      <c r="I763" s="246">
        <v>100</v>
      </c>
    </row>
    <row r="764" spans="1:9" x14ac:dyDescent="0.2">
      <c r="A764" s="249">
        <v>441</v>
      </c>
      <c r="B764" s="157" t="s">
        <v>862</v>
      </c>
      <c r="C764" s="157" t="s">
        <v>226</v>
      </c>
      <c r="D764" s="157" t="s">
        <v>1652</v>
      </c>
      <c r="E764" s="157" t="s">
        <v>1167</v>
      </c>
      <c r="F764" s="246">
        <v>2232.65</v>
      </c>
      <c r="G764" s="246"/>
      <c r="H764" s="250" t="s">
        <v>865</v>
      </c>
      <c r="I764" s="246">
        <v>100</v>
      </c>
    </row>
    <row r="765" spans="1:9" x14ac:dyDescent="0.2">
      <c r="A765" s="249">
        <v>441</v>
      </c>
      <c r="B765" s="157" t="s">
        <v>862</v>
      </c>
      <c r="C765" s="157" t="s">
        <v>226</v>
      </c>
      <c r="D765" s="157" t="s">
        <v>1653</v>
      </c>
      <c r="E765" s="157" t="s">
        <v>1167</v>
      </c>
      <c r="F765" s="246">
        <v>2812.43</v>
      </c>
      <c r="G765" s="246"/>
      <c r="H765" s="250" t="s">
        <v>865</v>
      </c>
      <c r="I765" s="246">
        <v>100</v>
      </c>
    </row>
    <row r="766" spans="1:9" x14ac:dyDescent="0.2">
      <c r="A766" s="249">
        <v>441</v>
      </c>
      <c r="B766" s="157" t="s">
        <v>862</v>
      </c>
      <c r="C766" s="157" t="s">
        <v>226</v>
      </c>
      <c r="D766" s="157" t="s">
        <v>1654</v>
      </c>
      <c r="E766" s="157" t="s">
        <v>1118</v>
      </c>
      <c r="F766" s="246">
        <v>0.15</v>
      </c>
      <c r="G766" s="246"/>
      <c r="H766" s="250" t="s">
        <v>865</v>
      </c>
      <c r="I766" s="246">
        <v>100</v>
      </c>
    </row>
    <row r="767" spans="1:9" x14ac:dyDescent="0.2">
      <c r="A767" s="249">
        <v>441</v>
      </c>
      <c r="B767" s="157" t="s">
        <v>862</v>
      </c>
      <c r="C767" s="157" t="s">
        <v>226</v>
      </c>
      <c r="D767" s="157" t="s">
        <v>1655</v>
      </c>
      <c r="E767" s="157" t="s">
        <v>1167</v>
      </c>
      <c r="F767" s="246">
        <v>2614.13</v>
      </c>
      <c r="G767" s="246"/>
      <c r="H767" s="250" t="s">
        <v>865</v>
      </c>
      <c r="I767" s="246">
        <v>100</v>
      </c>
    </row>
    <row r="768" spans="1:9" x14ac:dyDescent="0.2">
      <c r="A768" s="249">
        <v>441</v>
      </c>
      <c r="B768" s="157" t="s">
        <v>862</v>
      </c>
      <c r="C768" s="157" t="s">
        <v>226</v>
      </c>
      <c r="D768" s="157" t="s">
        <v>1656</v>
      </c>
      <c r="E768" s="157" t="s">
        <v>1118</v>
      </c>
      <c r="F768" s="246">
        <v>0.36</v>
      </c>
      <c r="G768" s="246"/>
      <c r="H768" s="250" t="s">
        <v>865</v>
      </c>
      <c r="I768" s="246">
        <v>100</v>
      </c>
    </row>
    <row r="769" spans="1:9" x14ac:dyDescent="0.2">
      <c r="A769" s="249">
        <v>441</v>
      </c>
      <c r="B769" s="157" t="s">
        <v>862</v>
      </c>
      <c r="C769" s="157" t="s">
        <v>226</v>
      </c>
      <c r="D769" s="157" t="s">
        <v>1657</v>
      </c>
      <c r="E769" s="157" t="s">
        <v>1167</v>
      </c>
      <c r="F769" s="246">
        <v>1794.45</v>
      </c>
      <c r="G769" s="246"/>
      <c r="H769" s="250" t="s">
        <v>865</v>
      </c>
      <c r="I769" s="246">
        <v>100</v>
      </c>
    </row>
    <row r="770" spans="1:9" x14ac:dyDescent="0.2">
      <c r="A770" s="249">
        <v>441</v>
      </c>
      <c r="B770" s="157" t="s">
        <v>862</v>
      </c>
      <c r="C770" s="157" t="s">
        <v>226</v>
      </c>
      <c r="D770" s="157" t="s">
        <v>1658</v>
      </c>
      <c r="E770" s="157" t="s">
        <v>1167</v>
      </c>
      <c r="F770" s="246">
        <v>2213.8200000000002</v>
      </c>
      <c r="G770" s="246"/>
      <c r="H770" s="250" t="s">
        <v>865</v>
      </c>
      <c r="I770" s="246">
        <v>100</v>
      </c>
    </row>
    <row r="771" spans="1:9" x14ac:dyDescent="0.2">
      <c r="A771" s="249">
        <v>441</v>
      </c>
      <c r="B771" s="157" t="s">
        <v>862</v>
      </c>
      <c r="C771" s="157" t="s">
        <v>226</v>
      </c>
      <c r="D771" s="157" t="s">
        <v>1659</v>
      </c>
      <c r="E771" s="157" t="s">
        <v>1167</v>
      </c>
      <c r="F771" s="246">
        <v>1671.13</v>
      </c>
      <c r="G771" s="246"/>
      <c r="H771" s="250" t="s">
        <v>865</v>
      </c>
      <c r="I771" s="246">
        <v>100</v>
      </c>
    </row>
    <row r="772" spans="1:9" x14ac:dyDescent="0.2">
      <c r="A772" s="249">
        <v>441</v>
      </c>
      <c r="B772" s="157" t="s">
        <v>862</v>
      </c>
      <c r="C772" s="157" t="s">
        <v>226</v>
      </c>
      <c r="D772" s="157" t="s">
        <v>1660</v>
      </c>
      <c r="E772" s="157" t="s">
        <v>1167</v>
      </c>
      <c r="F772" s="246">
        <v>2196.61</v>
      </c>
      <c r="G772" s="246"/>
      <c r="H772" s="250" t="s">
        <v>865</v>
      </c>
      <c r="I772" s="246">
        <v>100</v>
      </c>
    </row>
    <row r="773" spans="1:9" x14ac:dyDescent="0.2">
      <c r="A773" s="249">
        <v>441</v>
      </c>
      <c r="B773" s="157" t="s">
        <v>862</v>
      </c>
      <c r="C773" s="157" t="s">
        <v>226</v>
      </c>
      <c r="D773" s="157" t="s">
        <v>1661</v>
      </c>
      <c r="E773" s="157" t="s">
        <v>1167</v>
      </c>
      <c r="F773" s="246">
        <v>2739.3</v>
      </c>
      <c r="G773" s="246"/>
      <c r="H773" s="250" t="s">
        <v>865</v>
      </c>
      <c r="I773" s="246">
        <v>100</v>
      </c>
    </row>
    <row r="774" spans="1:9" x14ac:dyDescent="0.2">
      <c r="A774" s="249">
        <v>441</v>
      </c>
      <c r="B774" s="157" t="s">
        <v>862</v>
      </c>
      <c r="C774" s="157" t="s">
        <v>226</v>
      </c>
      <c r="D774" s="157" t="s">
        <v>1662</v>
      </c>
      <c r="E774" s="157" t="s">
        <v>1167</v>
      </c>
      <c r="F774" s="246">
        <v>3480.08</v>
      </c>
      <c r="G774" s="246"/>
      <c r="H774" s="250" t="s">
        <v>865</v>
      </c>
      <c r="I774" s="246">
        <v>100</v>
      </c>
    </row>
    <row r="775" spans="1:9" x14ac:dyDescent="0.2">
      <c r="A775" s="249">
        <v>441</v>
      </c>
      <c r="B775" s="157" t="s">
        <v>862</v>
      </c>
      <c r="C775" s="157" t="s">
        <v>226</v>
      </c>
      <c r="D775" s="157" t="s">
        <v>1663</v>
      </c>
      <c r="E775" s="157" t="s">
        <v>1167</v>
      </c>
      <c r="F775" s="246">
        <v>2301.9499999999998</v>
      </c>
      <c r="G775" s="246"/>
      <c r="H775" s="250" t="s">
        <v>865</v>
      </c>
      <c r="I775" s="246">
        <v>100</v>
      </c>
    </row>
    <row r="776" spans="1:9" x14ac:dyDescent="0.2">
      <c r="A776" s="249">
        <v>441</v>
      </c>
      <c r="B776" s="157" t="s">
        <v>862</v>
      </c>
      <c r="C776" s="157" t="s">
        <v>226</v>
      </c>
      <c r="D776" s="157" t="s">
        <v>1664</v>
      </c>
      <c r="E776" s="157" t="s">
        <v>1167</v>
      </c>
      <c r="F776" s="246">
        <v>2178.44</v>
      </c>
      <c r="G776" s="246"/>
      <c r="H776" s="250" t="s">
        <v>865</v>
      </c>
      <c r="I776" s="246">
        <v>100</v>
      </c>
    </row>
    <row r="777" spans="1:9" x14ac:dyDescent="0.2">
      <c r="A777" s="249">
        <v>441</v>
      </c>
      <c r="B777" s="157" t="s">
        <v>862</v>
      </c>
      <c r="C777" s="157" t="s">
        <v>226</v>
      </c>
      <c r="D777" s="157" t="s">
        <v>1665</v>
      </c>
      <c r="E777" s="157" t="s">
        <v>1118</v>
      </c>
      <c r="F777" s="246">
        <v>0.3</v>
      </c>
      <c r="G777" s="246"/>
      <c r="H777" s="250" t="s">
        <v>865</v>
      </c>
      <c r="I777" s="246">
        <v>100</v>
      </c>
    </row>
    <row r="778" spans="1:9" x14ac:dyDescent="0.2">
      <c r="A778" s="249">
        <v>441</v>
      </c>
      <c r="B778" s="157" t="s">
        <v>862</v>
      </c>
      <c r="C778" s="157" t="s">
        <v>226</v>
      </c>
      <c r="D778" s="157" t="s">
        <v>1666</v>
      </c>
      <c r="E778" s="157" t="s">
        <v>1167</v>
      </c>
      <c r="F778" s="246">
        <v>1495.37</v>
      </c>
      <c r="G778" s="246"/>
      <c r="H778" s="250" t="s">
        <v>865</v>
      </c>
      <c r="I778" s="246">
        <v>100</v>
      </c>
    </row>
    <row r="779" spans="1:9" x14ac:dyDescent="0.2">
      <c r="A779" s="249">
        <v>441</v>
      </c>
      <c r="B779" s="157" t="s">
        <v>862</v>
      </c>
      <c r="C779" s="157" t="s">
        <v>226</v>
      </c>
      <c r="D779" s="157" t="s">
        <v>1667</v>
      </c>
      <c r="E779" s="157" t="s">
        <v>1167</v>
      </c>
      <c r="F779" s="246">
        <v>1844.85</v>
      </c>
      <c r="G779" s="246"/>
      <c r="H779" s="250" t="s">
        <v>865</v>
      </c>
      <c r="I779" s="246">
        <v>100</v>
      </c>
    </row>
    <row r="780" spans="1:9" x14ac:dyDescent="0.2">
      <c r="A780" s="249">
        <v>441</v>
      </c>
      <c r="B780" s="157" t="s">
        <v>862</v>
      </c>
      <c r="C780" s="157" t="s">
        <v>226</v>
      </c>
      <c r="D780" s="157" t="s">
        <v>1668</v>
      </c>
      <c r="E780" s="157" t="s">
        <v>1167</v>
      </c>
      <c r="F780" s="246">
        <v>1392.6</v>
      </c>
      <c r="G780" s="246"/>
      <c r="H780" s="250" t="s">
        <v>865</v>
      </c>
      <c r="I780" s="246">
        <v>100</v>
      </c>
    </row>
    <row r="781" spans="1:9" x14ac:dyDescent="0.2">
      <c r="A781" s="249">
        <v>441</v>
      </c>
      <c r="B781" s="157" t="s">
        <v>862</v>
      </c>
      <c r="C781" s="157" t="s">
        <v>226</v>
      </c>
      <c r="D781" s="157" t="s">
        <v>1669</v>
      </c>
      <c r="E781" s="157" t="s">
        <v>1167</v>
      </c>
      <c r="F781" s="246">
        <v>1830.51</v>
      </c>
      <c r="G781" s="246"/>
      <c r="H781" s="250" t="s">
        <v>865</v>
      </c>
      <c r="I781" s="246">
        <v>100</v>
      </c>
    </row>
    <row r="782" spans="1:9" x14ac:dyDescent="0.2">
      <c r="A782" s="249">
        <v>441</v>
      </c>
      <c r="B782" s="157" t="s">
        <v>862</v>
      </c>
      <c r="C782" s="157" t="s">
        <v>226</v>
      </c>
      <c r="D782" s="157" t="s">
        <v>1670</v>
      </c>
      <c r="E782" s="157" t="s">
        <v>1167</v>
      </c>
      <c r="F782" s="246">
        <v>2282.75</v>
      </c>
      <c r="G782" s="246"/>
      <c r="H782" s="250" t="s">
        <v>865</v>
      </c>
      <c r="I782" s="246">
        <v>100</v>
      </c>
    </row>
    <row r="783" spans="1:9" x14ac:dyDescent="0.2">
      <c r="A783" s="249">
        <v>441</v>
      </c>
      <c r="B783" s="157" t="s">
        <v>862</v>
      </c>
      <c r="C783" s="157" t="s">
        <v>226</v>
      </c>
      <c r="D783" s="157" t="s">
        <v>1671</v>
      </c>
      <c r="E783" s="157" t="s">
        <v>1167</v>
      </c>
      <c r="F783" s="246">
        <v>2900.07</v>
      </c>
      <c r="G783" s="246"/>
      <c r="H783" s="250" t="s">
        <v>865</v>
      </c>
      <c r="I783" s="246">
        <v>100</v>
      </c>
    </row>
    <row r="784" spans="1:9" x14ac:dyDescent="0.2">
      <c r="A784" s="249">
        <v>441</v>
      </c>
      <c r="B784" s="157" t="s">
        <v>862</v>
      </c>
      <c r="C784" s="157" t="s">
        <v>226</v>
      </c>
      <c r="D784" s="157" t="s">
        <v>1672</v>
      </c>
      <c r="E784" s="157" t="s">
        <v>1167</v>
      </c>
      <c r="F784" s="246">
        <v>1918.29</v>
      </c>
      <c r="G784" s="246"/>
      <c r="H784" s="250" t="s">
        <v>865</v>
      </c>
      <c r="I784" s="246">
        <v>100</v>
      </c>
    </row>
    <row r="785" spans="1:9" x14ac:dyDescent="0.2">
      <c r="A785" s="249">
        <v>442</v>
      </c>
      <c r="B785" s="157" t="s">
        <v>862</v>
      </c>
      <c r="C785" s="157" t="s">
        <v>229</v>
      </c>
      <c r="D785" s="157" t="s">
        <v>1673</v>
      </c>
      <c r="E785" s="157" t="s">
        <v>32</v>
      </c>
      <c r="F785" s="246">
        <v>248.84</v>
      </c>
      <c r="G785" s="246"/>
      <c r="H785" s="250" t="s">
        <v>865</v>
      </c>
      <c r="I785" s="246">
        <v>100</v>
      </c>
    </row>
    <row r="786" spans="1:9" x14ac:dyDescent="0.2">
      <c r="A786" s="249">
        <v>442</v>
      </c>
      <c r="B786" s="157" t="s">
        <v>862</v>
      </c>
      <c r="C786" s="157" t="s">
        <v>229</v>
      </c>
      <c r="D786" s="157" t="s">
        <v>1674</v>
      </c>
      <c r="E786" s="157" t="s">
        <v>1167</v>
      </c>
      <c r="F786" s="246">
        <v>3843.92</v>
      </c>
      <c r="G786" s="246"/>
      <c r="H786" s="250" t="s">
        <v>865</v>
      </c>
      <c r="I786" s="246">
        <v>100</v>
      </c>
    </row>
    <row r="787" spans="1:9" x14ac:dyDescent="0.2">
      <c r="A787" s="249">
        <v>442</v>
      </c>
      <c r="B787" s="157" t="s">
        <v>862</v>
      </c>
      <c r="C787" s="157" t="s">
        <v>229</v>
      </c>
      <c r="D787" s="157" t="s">
        <v>1675</v>
      </c>
      <c r="E787" s="157" t="s">
        <v>32</v>
      </c>
      <c r="F787" s="246">
        <v>8146.53</v>
      </c>
      <c r="G787" s="246"/>
      <c r="H787" s="250" t="s">
        <v>865</v>
      </c>
      <c r="I787" s="246">
        <v>100</v>
      </c>
    </row>
    <row r="788" spans="1:9" x14ac:dyDescent="0.2">
      <c r="A788" s="249">
        <v>442</v>
      </c>
      <c r="B788" s="157" t="s">
        <v>862</v>
      </c>
      <c r="C788" s="157" t="s">
        <v>229</v>
      </c>
      <c r="D788" s="157" t="s">
        <v>1676</v>
      </c>
      <c r="E788" s="157" t="s">
        <v>32</v>
      </c>
      <c r="F788" s="246">
        <v>38364.769999999997</v>
      </c>
      <c r="G788" s="246"/>
      <c r="H788" s="250" t="s">
        <v>865</v>
      </c>
      <c r="I788" s="246">
        <v>100</v>
      </c>
    </row>
    <row r="789" spans="1:9" x14ac:dyDescent="0.2">
      <c r="A789" s="249">
        <v>442</v>
      </c>
      <c r="B789" s="157" t="s">
        <v>862</v>
      </c>
      <c r="C789" s="157" t="s">
        <v>229</v>
      </c>
      <c r="D789" s="157" t="s">
        <v>1677</v>
      </c>
      <c r="E789" s="157" t="s">
        <v>32</v>
      </c>
      <c r="F789" s="246">
        <v>20284.439999999999</v>
      </c>
      <c r="G789" s="246"/>
      <c r="H789" s="250" t="s">
        <v>865</v>
      </c>
      <c r="I789" s="246">
        <v>100</v>
      </c>
    </row>
    <row r="790" spans="1:9" x14ac:dyDescent="0.2">
      <c r="A790" s="249">
        <v>442</v>
      </c>
      <c r="B790" s="157" t="s">
        <v>862</v>
      </c>
      <c r="C790" s="157" t="s">
        <v>229</v>
      </c>
      <c r="D790" s="157" t="s">
        <v>1678</v>
      </c>
      <c r="E790" s="157" t="s">
        <v>32</v>
      </c>
      <c r="F790" s="246">
        <v>207.37</v>
      </c>
      <c r="G790" s="246"/>
      <c r="H790" s="250" t="s">
        <v>865</v>
      </c>
      <c r="I790" s="246">
        <v>100</v>
      </c>
    </row>
    <row r="791" spans="1:9" x14ac:dyDescent="0.2">
      <c r="A791" s="249">
        <v>442</v>
      </c>
      <c r="B791" s="157" t="s">
        <v>862</v>
      </c>
      <c r="C791" s="157" t="s">
        <v>229</v>
      </c>
      <c r="D791" s="157" t="s">
        <v>1679</v>
      </c>
      <c r="E791" s="157" t="s">
        <v>1167</v>
      </c>
      <c r="F791" s="246">
        <v>3203.27</v>
      </c>
      <c r="G791" s="246"/>
      <c r="H791" s="250" t="s">
        <v>865</v>
      </c>
      <c r="I791" s="246">
        <v>100</v>
      </c>
    </row>
    <row r="792" spans="1:9" x14ac:dyDescent="0.2">
      <c r="A792" s="249">
        <v>442</v>
      </c>
      <c r="B792" s="157" t="s">
        <v>862</v>
      </c>
      <c r="C792" s="157" t="s">
        <v>229</v>
      </c>
      <c r="D792" s="157" t="s">
        <v>1680</v>
      </c>
      <c r="E792" s="157" t="s">
        <v>32</v>
      </c>
      <c r="F792" s="246">
        <v>6788.77</v>
      </c>
      <c r="G792" s="246"/>
      <c r="H792" s="250" t="s">
        <v>865</v>
      </c>
      <c r="I792" s="246">
        <v>100</v>
      </c>
    </row>
    <row r="793" spans="1:9" x14ac:dyDescent="0.2">
      <c r="A793" s="249">
        <v>442</v>
      </c>
      <c r="B793" s="157" t="s">
        <v>862</v>
      </c>
      <c r="C793" s="157" t="s">
        <v>229</v>
      </c>
      <c r="D793" s="157" t="s">
        <v>1681</v>
      </c>
      <c r="E793" s="157" t="s">
        <v>32</v>
      </c>
      <c r="F793" s="246">
        <v>31970.639999999999</v>
      </c>
      <c r="G793" s="246"/>
      <c r="H793" s="250" t="s">
        <v>865</v>
      </c>
      <c r="I793" s="246">
        <v>100</v>
      </c>
    </row>
    <row r="794" spans="1:9" x14ac:dyDescent="0.2">
      <c r="A794" s="249">
        <v>442</v>
      </c>
      <c r="B794" s="157" t="s">
        <v>862</v>
      </c>
      <c r="C794" s="157" t="s">
        <v>229</v>
      </c>
      <c r="D794" s="157" t="s">
        <v>1682</v>
      </c>
      <c r="E794" s="157" t="s">
        <v>32</v>
      </c>
      <c r="F794" s="246">
        <v>16903.7</v>
      </c>
      <c r="G794" s="246"/>
      <c r="H794" s="250" t="s">
        <v>865</v>
      </c>
      <c r="I794" s="246">
        <v>100</v>
      </c>
    </row>
    <row r="795" spans="1:9" x14ac:dyDescent="0.2">
      <c r="A795" s="249">
        <v>449</v>
      </c>
      <c r="B795" s="157" t="s">
        <v>862</v>
      </c>
      <c r="C795" s="157" t="s">
        <v>228</v>
      </c>
      <c r="D795" s="157" t="s">
        <v>1683</v>
      </c>
      <c r="E795" s="157" t="s">
        <v>1167</v>
      </c>
      <c r="F795" s="246">
        <v>40.81</v>
      </c>
      <c r="G795" s="246"/>
      <c r="H795" s="250" t="s">
        <v>865</v>
      </c>
      <c r="I795" s="246">
        <v>100</v>
      </c>
    </row>
    <row r="796" spans="1:9" x14ac:dyDescent="0.2">
      <c r="A796" s="249">
        <v>449</v>
      </c>
      <c r="B796" s="157" t="s">
        <v>862</v>
      </c>
      <c r="C796" s="157" t="s">
        <v>228</v>
      </c>
      <c r="D796" s="157" t="s">
        <v>1684</v>
      </c>
      <c r="E796" s="157" t="s">
        <v>1167</v>
      </c>
      <c r="F796" s="246">
        <v>14.02</v>
      </c>
      <c r="G796" s="246"/>
      <c r="H796" s="250" t="s">
        <v>865</v>
      </c>
      <c r="I796" s="246">
        <v>100</v>
      </c>
    </row>
    <row r="797" spans="1:9" x14ac:dyDescent="0.2">
      <c r="A797" s="249">
        <v>449</v>
      </c>
      <c r="B797" s="157" t="s">
        <v>862</v>
      </c>
      <c r="C797" s="157" t="s">
        <v>228</v>
      </c>
      <c r="D797" s="157" t="s">
        <v>1685</v>
      </c>
      <c r="E797" s="157" t="s">
        <v>1167</v>
      </c>
      <c r="F797" s="246">
        <v>24.49</v>
      </c>
      <c r="G797" s="246"/>
      <c r="H797" s="250" t="s">
        <v>865</v>
      </c>
      <c r="I797" s="246">
        <v>100</v>
      </c>
    </row>
    <row r="798" spans="1:9" x14ac:dyDescent="0.2">
      <c r="A798" s="249">
        <v>449</v>
      </c>
      <c r="B798" s="157" t="s">
        <v>862</v>
      </c>
      <c r="C798" s="157" t="s">
        <v>228</v>
      </c>
      <c r="D798" s="157" t="s">
        <v>1686</v>
      </c>
      <c r="E798" s="157" t="s">
        <v>1167</v>
      </c>
      <c r="F798" s="246">
        <v>8.9700000000000006</v>
      </c>
      <c r="G798" s="246"/>
      <c r="H798" s="250" t="s">
        <v>865</v>
      </c>
      <c r="I798" s="246">
        <v>100</v>
      </c>
    </row>
    <row r="799" spans="1:9" x14ac:dyDescent="0.2">
      <c r="A799" s="249">
        <v>449</v>
      </c>
      <c r="B799" s="157" t="s">
        <v>862</v>
      </c>
      <c r="C799" s="157" t="s">
        <v>228</v>
      </c>
      <c r="D799" s="157" t="s">
        <v>1687</v>
      </c>
      <c r="E799" s="157" t="s">
        <v>1167</v>
      </c>
      <c r="F799" s="246">
        <v>48.97</v>
      </c>
      <c r="G799" s="246"/>
      <c r="H799" s="250" t="s">
        <v>865</v>
      </c>
      <c r="I799" s="246">
        <v>100</v>
      </c>
    </row>
    <row r="800" spans="1:9" x14ac:dyDescent="0.2">
      <c r="A800" s="249">
        <v>449</v>
      </c>
      <c r="B800" s="157" t="s">
        <v>862</v>
      </c>
      <c r="C800" s="157" t="s">
        <v>228</v>
      </c>
      <c r="D800" s="157" t="s">
        <v>1688</v>
      </c>
      <c r="E800" s="157" t="s">
        <v>1167</v>
      </c>
      <c r="F800" s="246">
        <v>16.82</v>
      </c>
      <c r="G800" s="246"/>
      <c r="H800" s="250" t="s">
        <v>865</v>
      </c>
      <c r="I800" s="246">
        <v>100</v>
      </c>
    </row>
    <row r="801" spans="1:9" x14ac:dyDescent="0.2">
      <c r="A801" s="249">
        <v>449</v>
      </c>
      <c r="B801" s="157" t="s">
        <v>862</v>
      </c>
      <c r="C801" s="157" t="s">
        <v>228</v>
      </c>
      <c r="D801" s="157" t="s">
        <v>1689</v>
      </c>
      <c r="E801" s="157" t="s">
        <v>1167</v>
      </c>
      <c r="F801" s="246">
        <v>29.38</v>
      </c>
      <c r="G801" s="246"/>
      <c r="H801" s="250" t="s">
        <v>865</v>
      </c>
      <c r="I801" s="246">
        <v>100</v>
      </c>
    </row>
    <row r="802" spans="1:9" x14ac:dyDescent="0.2">
      <c r="A802" s="249">
        <v>449</v>
      </c>
      <c r="B802" s="157" t="s">
        <v>862</v>
      </c>
      <c r="C802" s="157" t="s">
        <v>228</v>
      </c>
      <c r="D802" s="157" t="s">
        <v>1690</v>
      </c>
      <c r="E802" s="157" t="s">
        <v>1167</v>
      </c>
      <c r="F802" s="246">
        <v>10.76</v>
      </c>
      <c r="G802" s="246"/>
      <c r="H802" s="250" t="s">
        <v>865</v>
      </c>
      <c r="I802" s="246">
        <v>100</v>
      </c>
    </row>
    <row r="803" spans="1:9" x14ac:dyDescent="0.2">
      <c r="A803" s="249">
        <v>449</v>
      </c>
      <c r="B803" s="157" t="s">
        <v>862</v>
      </c>
      <c r="C803" s="157" t="s">
        <v>228</v>
      </c>
      <c r="D803" s="157" t="s">
        <v>1691</v>
      </c>
      <c r="E803" s="157" t="s">
        <v>1167</v>
      </c>
      <c r="F803" s="246">
        <v>39.18</v>
      </c>
      <c r="G803" s="246"/>
      <c r="H803" s="250" t="s">
        <v>865</v>
      </c>
      <c r="I803" s="246">
        <v>100</v>
      </c>
    </row>
    <row r="804" spans="1:9" x14ac:dyDescent="0.2">
      <c r="A804" s="249">
        <v>449</v>
      </c>
      <c r="B804" s="157" t="s">
        <v>862</v>
      </c>
      <c r="C804" s="157" t="s">
        <v>228</v>
      </c>
      <c r="D804" s="157" t="s">
        <v>1692</v>
      </c>
      <c r="E804" s="157" t="s">
        <v>1167</v>
      </c>
      <c r="F804" s="246">
        <v>13.79</v>
      </c>
      <c r="G804" s="246"/>
      <c r="H804" s="250" t="s">
        <v>865</v>
      </c>
      <c r="I804" s="246">
        <v>100</v>
      </c>
    </row>
    <row r="805" spans="1:9" x14ac:dyDescent="0.2">
      <c r="A805" s="249">
        <v>449</v>
      </c>
      <c r="B805" s="157" t="s">
        <v>862</v>
      </c>
      <c r="C805" s="157" t="s">
        <v>228</v>
      </c>
      <c r="D805" s="157" t="s">
        <v>1693</v>
      </c>
      <c r="E805" s="157" t="s">
        <v>32</v>
      </c>
      <c r="F805" s="246">
        <v>4108.9799999999996</v>
      </c>
      <c r="G805" s="246"/>
      <c r="H805" s="250" t="s">
        <v>865</v>
      </c>
      <c r="I805" s="246">
        <v>100</v>
      </c>
    </row>
    <row r="806" spans="1:9" x14ac:dyDescent="0.2">
      <c r="A806" s="249">
        <v>449</v>
      </c>
      <c r="B806" s="157" t="s">
        <v>862</v>
      </c>
      <c r="C806" s="157" t="s">
        <v>228</v>
      </c>
      <c r="D806" s="157" t="s">
        <v>1694</v>
      </c>
      <c r="E806" s="157" t="s">
        <v>32</v>
      </c>
      <c r="F806" s="246">
        <v>1745.57</v>
      </c>
      <c r="G806" s="246"/>
      <c r="H806" s="250" t="s">
        <v>865</v>
      </c>
      <c r="I806" s="246">
        <v>100</v>
      </c>
    </row>
    <row r="807" spans="1:9" x14ac:dyDescent="0.2">
      <c r="A807" s="249">
        <v>449</v>
      </c>
      <c r="B807" s="157" t="s">
        <v>862</v>
      </c>
      <c r="C807" s="157" t="s">
        <v>228</v>
      </c>
      <c r="D807" s="157" t="s">
        <v>1695</v>
      </c>
      <c r="E807" s="157" t="s">
        <v>32</v>
      </c>
      <c r="F807" s="246">
        <v>1271.51</v>
      </c>
      <c r="G807" s="246"/>
      <c r="H807" s="250" t="s">
        <v>865</v>
      </c>
      <c r="I807" s="246">
        <v>100</v>
      </c>
    </row>
    <row r="808" spans="1:9" x14ac:dyDescent="0.2">
      <c r="A808" s="249">
        <v>449</v>
      </c>
      <c r="B808" s="157" t="s">
        <v>862</v>
      </c>
      <c r="C808" s="157" t="s">
        <v>228</v>
      </c>
      <c r="D808" s="157" t="s">
        <v>1696</v>
      </c>
      <c r="E808" s="157" t="s">
        <v>1167</v>
      </c>
      <c r="F808" s="246">
        <v>32.65</v>
      </c>
      <c r="G808" s="246"/>
      <c r="H808" s="250" t="s">
        <v>865</v>
      </c>
      <c r="I808" s="246">
        <v>100</v>
      </c>
    </row>
    <row r="809" spans="1:9" x14ac:dyDescent="0.2">
      <c r="A809" s="249">
        <v>449</v>
      </c>
      <c r="B809" s="157" t="s">
        <v>862</v>
      </c>
      <c r="C809" s="157" t="s">
        <v>228</v>
      </c>
      <c r="D809" s="157" t="s">
        <v>1697</v>
      </c>
      <c r="E809" s="157" t="s">
        <v>1167</v>
      </c>
      <c r="F809" s="246">
        <v>11.49</v>
      </c>
      <c r="G809" s="246"/>
      <c r="H809" s="250" t="s">
        <v>865</v>
      </c>
      <c r="I809" s="246">
        <v>100</v>
      </c>
    </row>
    <row r="810" spans="1:9" x14ac:dyDescent="0.2">
      <c r="A810" s="249">
        <v>449</v>
      </c>
      <c r="B810" s="157" t="s">
        <v>862</v>
      </c>
      <c r="C810" s="157" t="s">
        <v>228</v>
      </c>
      <c r="D810" s="157" t="s">
        <v>1698</v>
      </c>
      <c r="E810" s="157" t="s">
        <v>32</v>
      </c>
      <c r="F810" s="246">
        <v>3424.15</v>
      </c>
      <c r="G810" s="246"/>
      <c r="H810" s="250" t="s">
        <v>865</v>
      </c>
      <c r="I810" s="246">
        <v>100</v>
      </c>
    </row>
    <row r="811" spans="1:9" x14ac:dyDescent="0.2">
      <c r="A811" s="249">
        <v>449</v>
      </c>
      <c r="B811" s="157" t="s">
        <v>862</v>
      </c>
      <c r="C811" s="157" t="s">
        <v>228</v>
      </c>
      <c r="D811" s="157" t="s">
        <v>1699</v>
      </c>
      <c r="E811" s="157" t="s">
        <v>32</v>
      </c>
      <c r="F811" s="246">
        <v>1454.64</v>
      </c>
      <c r="G811" s="246"/>
      <c r="H811" s="250" t="s">
        <v>865</v>
      </c>
      <c r="I811" s="246">
        <v>100</v>
      </c>
    </row>
    <row r="812" spans="1:9" x14ac:dyDescent="0.2">
      <c r="A812" s="249">
        <v>449</v>
      </c>
      <c r="B812" s="157" t="s">
        <v>862</v>
      </c>
      <c r="C812" s="157" t="s">
        <v>228</v>
      </c>
      <c r="D812" s="157" t="s">
        <v>1700</v>
      </c>
      <c r="E812" s="157" t="s">
        <v>32</v>
      </c>
      <c r="F812" s="246">
        <v>1059.5899999999999</v>
      </c>
      <c r="G812" s="246"/>
      <c r="H812" s="250" t="s">
        <v>865</v>
      </c>
      <c r="I812" s="246">
        <v>100</v>
      </c>
    </row>
    <row r="813" spans="1:9" x14ac:dyDescent="0.2">
      <c r="A813" s="249">
        <v>468</v>
      </c>
      <c r="B813" s="157" t="s">
        <v>862</v>
      </c>
      <c r="C813" s="157" t="s">
        <v>700</v>
      </c>
      <c r="D813" s="157" t="s">
        <v>1701</v>
      </c>
      <c r="E813" s="157" t="s">
        <v>1118</v>
      </c>
      <c r="F813" s="246">
        <v>5.9</v>
      </c>
      <c r="G813" s="246"/>
      <c r="H813" s="250" t="s">
        <v>865</v>
      </c>
      <c r="I813" s="246">
        <v>100</v>
      </c>
    </row>
    <row r="814" spans="1:9" x14ac:dyDescent="0.2">
      <c r="A814" s="249">
        <v>468</v>
      </c>
      <c r="B814" s="157" t="s">
        <v>862</v>
      </c>
      <c r="C814" s="157" t="s">
        <v>700</v>
      </c>
      <c r="D814" s="157" t="s">
        <v>1702</v>
      </c>
      <c r="E814" s="157" t="s">
        <v>1118</v>
      </c>
      <c r="F814" s="246">
        <v>7.08</v>
      </c>
      <c r="G814" s="246"/>
      <c r="H814" s="250" t="s">
        <v>865</v>
      </c>
      <c r="I814" s="246">
        <v>100</v>
      </c>
    </row>
    <row r="815" spans="1:9" x14ac:dyDescent="0.2">
      <c r="A815" s="249">
        <v>468</v>
      </c>
      <c r="B815" s="157" t="s">
        <v>862</v>
      </c>
      <c r="C815" s="157" t="s">
        <v>700</v>
      </c>
      <c r="D815" s="157" t="s">
        <v>1703</v>
      </c>
      <c r="E815" s="157" t="s">
        <v>1307</v>
      </c>
      <c r="F815" s="246">
        <v>89</v>
      </c>
      <c r="G815" s="246"/>
      <c r="H815" s="250" t="s">
        <v>865</v>
      </c>
      <c r="I815" s="246">
        <v>100</v>
      </c>
    </row>
    <row r="816" spans="1:9" x14ac:dyDescent="0.2">
      <c r="A816" s="249">
        <v>468</v>
      </c>
      <c r="B816" s="157" t="s">
        <v>862</v>
      </c>
      <c r="C816" s="157" t="s">
        <v>700</v>
      </c>
      <c r="D816" s="157" t="s">
        <v>1704</v>
      </c>
      <c r="E816" s="157" t="s">
        <v>1118</v>
      </c>
      <c r="F816" s="246">
        <v>1.1499999999999999</v>
      </c>
      <c r="G816" s="246"/>
      <c r="H816" s="250" t="s">
        <v>865</v>
      </c>
      <c r="I816" s="246">
        <v>100</v>
      </c>
    </row>
    <row r="817" spans="1:9" x14ac:dyDescent="0.2">
      <c r="A817" s="249">
        <v>468</v>
      </c>
      <c r="B817" s="157" t="s">
        <v>862</v>
      </c>
      <c r="C817" s="157" t="s">
        <v>700</v>
      </c>
      <c r="D817" s="157" t="s">
        <v>1705</v>
      </c>
      <c r="E817" s="157" t="s">
        <v>1118</v>
      </c>
      <c r="F817" s="246">
        <v>1.33</v>
      </c>
      <c r="G817" s="246"/>
      <c r="H817" s="250" t="s">
        <v>865</v>
      </c>
      <c r="I817" s="246">
        <v>100</v>
      </c>
    </row>
    <row r="818" spans="1:9" x14ac:dyDescent="0.2">
      <c r="A818" s="249">
        <v>468</v>
      </c>
      <c r="B818" s="157" t="s">
        <v>862</v>
      </c>
      <c r="C818" s="157" t="s">
        <v>700</v>
      </c>
      <c r="D818" s="157" t="s">
        <v>1706</v>
      </c>
      <c r="E818" s="157" t="s">
        <v>1307</v>
      </c>
      <c r="F818" s="246">
        <v>74.16</v>
      </c>
      <c r="G818" s="246"/>
      <c r="H818" s="250" t="s">
        <v>865</v>
      </c>
      <c r="I818" s="246">
        <v>100</v>
      </c>
    </row>
    <row r="819" spans="1:9" x14ac:dyDescent="0.2">
      <c r="A819" s="249">
        <v>468</v>
      </c>
      <c r="B819" s="157" t="s">
        <v>862</v>
      </c>
      <c r="C819" s="157" t="s">
        <v>700</v>
      </c>
      <c r="D819" s="157" t="s">
        <v>1707</v>
      </c>
      <c r="E819" s="157" t="s">
        <v>1118</v>
      </c>
      <c r="F819" s="246">
        <v>0.96</v>
      </c>
      <c r="G819" s="246"/>
      <c r="H819" s="250" t="s">
        <v>865</v>
      </c>
      <c r="I819" s="246">
        <v>100</v>
      </c>
    </row>
    <row r="820" spans="1:9" x14ac:dyDescent="0.2">
      <c r="A820" s="249">
        <v>468</v>
      </c>
      <c r="B820" s="157" t="s">
        <v>862</v>
      </c>
      <c r="C820" s="157" t="s">
        <v>700</v>
      </c>
      <c r="D820" s="157" t="s">
        <v>1708</v>
      </c>
      <c r="E820" s="157" t="s">
        <v>1118</v>
      </c>
      <c r="F820" s="246">
        <v>1.1000000000000001</v>
      </c>
      <c r="G820" s="246"/>
      <c r="H820" s="250" t="s">
        <v>865</v>
      </c>
      <c r="I820" s="246">
        <v>100</v>
      </c>
    </row>
    <row r="821" spans="1:9" x14ac:dyDescent="0.2">
      <c r="A821" s="249">
        <v>472</v>
      </c>
      <c r="B821" s="157" t="s">
        <v>862</v>
      </c>
      <c r="C821" s="157" t="s">
        <v>1709</v>
      </c>
      <c r="D821" s="157" t="s">
        <v>1710</v>
      </c>
      <c r="E821" s="157" t="s">
        <v>850</v>
      </c>
      <c r="F821" s="246">
        <v>1.45</v>
      </c>
      <c r="G821" s="246"/>
      <c r="H821" s="250" t="s">
        <v>865</v>
      </c>
      <c r="I821" s="246">
        <v>100</v>
      </c>
    </row>
    <row r="822" spans="1:9" x14ac:dyDescent="0.2">
      <c r="A822" s="249">
        <v>472</v>
      </c>
      <c r="B822" s="157" t="s">
        <v>862</v>
      </c>
      <c r="C822" s="157" t="s">
        <v>1709</v>
      </c>
      <c r="D822" s="157" t="s">
        <v>1711</v>
      </c>
      <c r="E822" s="157" t="s">
        <v>850</v>
      </c>
      <c r="F822" s="246">
        <v>17.95</v>
      </c>
      <c r="G822" s="246"/>
      <c r="H822" s="250" t="s">
        <v>865</v>
      </c>
      <c r="I822" s="246">
        <v>100</v>
      </c>
    </row>
    <row r="823" spans="1:9" x14ac:dyDescent="0.2">
      <c r="A823" s="249">
        <v>472</v>
      </c>
      <c r="B823" s="157" t="s">
        <v>862</v>
      </c>
      <c r="C823" s="157" t="s">
        <v>1709</v>
      </c>
      <c r="D823" s="157" t="s">
        <v>1712</v>
      </c>
      <c r="E823" s="157" t="s">
        <v>1118</v>
      </c>
      <c r="F823" s="246">
        <v>60.8</v>
      </c>
      <c r="G823" s="246"/>
      <c r="H823" s="250" t="s">
        <v>865</v>
      </c>
      <c r="I823" s="246">
        <v>100</v>
      </c>
    </row>
    <row r="824" spans="1:9" x14ac:dyDescent="0.2">
      <c r="A824" s="249">
        <v>472</v>
      </c>
      <c r="B824" s="157" t="s">
        <v>862</v>
      </c>
      <c r="C824" s="157" t="s">
        <v>1709</v>
      </c>
      <c r="D824" s="157" t="s">
        <v>1713</v>
      </c>
      <c r="E824" s="157" t="s">
        <v>850</v>
      </c>
      <c r="F824" s="246">
        <v>1.74</v>
      </c>
      <c r="G824" s="246"/>
      <c r="H824" s="250" t="s">
        <v>865</v>
      </c>
      <c r="I824" s="246">
        <v>100</v>
      </c>
    </row>
    <row r="825" spans="1:9" x14ac:dyDescent="0.2">
      <c r="A825" s="249">
        <v>472</v>
      </c>
      <c r="B825" s="157" t="s">
        <v>862</v>
      </c>
      <c r="C825" s="157" t="s">
        <v>1709</v>
      </c>
      <c r="D825" s="157" t="s">
        <v>1714</v>
      </c>
      <c r="E825" s="157" t="s">
        <v>850</v>
      </c>
      <c r="F825" s="246">
        <v>21.54</v>
      </c>
      <c r="G825" s="246"/>
      <c r="H825" s="250" t="s">
        <v>865</v>
      </c>
      <c r="I825" s="246">
        <v>100</v>
      </c>
    </row>
    <row r="826" spans="1:9" x14ac:dyDescent="0.2">
      <c r="A826" s="249">
        <v>472</v>
      </c>
      <c r="B826" s="157" t="s">
        <v>862</v>
      </c>
      <c r="C826" s="157" t="s">
        <v>1709</v>
      </c>
      <c r="D826" s="157" t="s">
        <v>1715</v>
      </c>
      <c r="E826" s="157" t="s">
        <v>1118</v>
      </c>
      <c r="F826" s="246">
        <v>72.959999999999994</v>
      </c>
      <c r="G826" s="246"/>
      <c r="H826" s="250" t="s">
        <v>865</v>
      </c>
      <c r="I826" s="246">
        <v>100</v>
      </c>
    </row>
    <row r="827" spans="1:9" x14ac:dyDescent="0.2">
      <c r="A827" s="249">
        <v>472</v>
      </c>
      <c r="B827" s="157" t="s">
        <v>862</v>
      </c>
      <c r="C827" s="157" t="s">
        <v>1709</v>
      </c>
      <c r="D827" s="157" t="s">
        <v>1716</v>
      </c>
      <c r="E827" s="157" t="s">
        <v>32</v>
      </c>
      <c r="F827" s="246">
        <v>576.24</v>
      </c>
      <c r="G827" s="246"/>
      <c r="H827" s="250" t="s">
        <v>865</v>
      </c>
      <c r="I827" s="246">
        <v>100</v>
      </c>
    </row>
    <row r="828" spans="1:9" x14ac:dyDescent="0.2">
      <c r="A828" s="249">
        <v>472</v>
      </c>
      <c r="B828" s="157" t="s">
        <v>862</v>
      </c>
      <c r="C828" s="157" t="s">
        <v>1709</v>
      </c>
      <c r="D828" s="157" t="s">
        <v>1717</v>
      </c>
      <c r="E828" s="157" t="s">
        <v>32</v>
      </c>
      <c r="F828" s="246">
        <v>480.2</v>
      </c>
      <c r="G828" s="246"/>
      <c r="H828" s="250" t="s">
        <v>865</v>
      </c>
      <c r="I828" s="246">
        <v>100</v>
      </c>
    </row>
    <row r="829" spans="1:9" x14ac:dyDescent="0.2">
      <c r="A829" s="249">
        <v>484</v>
      </c>
      <c r="B829" s="157" t="s">
        <v>862</v>
      </c>
      <c r="C829" s="157" t="s">
        <v>711</v>
      </c>
      <c r="D829" s="157" t="s">
        <v>1718</v>
      </c>
      <c r="E829" s="157" t="s">
        <v>1719</v>
      </c>
      <c r="F829" s="246">
        <v>304.92</v>
      </c>
      <c r="G829" s="246"/>
      <c r="H829" s="250" t="s">
        <v>865</v>
      </c>
      <c r="I829" s="246">
        <v>100</v>
      </c>
    </row>
    <row r="830" spans="1:9" x14ac:dyDescent="0.2">
      <c r="A830" s="249">
        <v>484</v>
      </c>
      <c r="B830" s="157" t="s">
        <v>862</v>
      </c>
      <c r="C830" s="157" t="s">
        <v>711</v>
      </c>
      <c r="D830" s="157" t="s">
        <v>1720</v>
      </c>
      <c r="E830" s="157" t="s">
        <v>1719</v>
      </c>
      <c r="F830" s="246">
        <v>145.51</v>
      </c>
      <c r="G830" s="246"/>
      <c r="H830" s="250" t="s">
        <v>865</v>
      </c>
      <c r="I830" s="246">
        <v>100</v>
      </c>
    </row>
    <row r="831" spans="1:9" x14ac:dyDescent="0.2">
      <c r="A831" s="249">
        <v>484</v>
      </c>
      <c r="B831" s="157" t="s">
        <v>862</v>
      </c>
      <c r="C831" s="157" t="s">
        <v>711</v>
      </c>
      <c r="D831" s="157" t="s">
        <v>1721</v>
      </c>
      <c r="E831" s="157" t="s">
        <v>1719</v>
      </c>
      <c r="F831" s="246">
        <v>365.9</v>
      </c>
      <c r="G831" s="246"/>
      <c r="H831" s="250" t="s">
        <v>865</v>
      </c>
      <c r="I831" s="246">
        <v>100</v>
      </c>
    </row>
    <row r="832" spans="1:9" x14ac:dyDescent="0.2">
      <c r="A832" s="249">
        <v>484</v>
      </c>
      <c r="B832" s="157" t="s">
        <v>862</v>
      </c>
      <c r="C832" s="157" t="s">
        <v>711</v>
      </c>
      <c r="D832" s="157" t="s">
        <v>1722</v>
      </c>
      <c r="E832" s="157" t="s">
        <v>1719</v>
      </c>
      <c r="F832" s="246">
        <v>174.61</v>
      </c>
      <c r="G832" s="246"/>
      <c r="H832" s="250" t="s">
        <v>865</v>
      </c>
      <c r="I832" s="246">
        <v>100</v>
      </c>
    </row>
    <row r="833" spans="1:9" x14ac:dyDescent="0.2">
      <c r="A833" s="249">
        <v>484</v>
      </c>
      <c r="B833" s="157" t="s">
        <v>862</v>
      </c>
      <c r="C833" s="157" t="s">
        <v>711</v>
      </c>
      <c r="D833" s="157" t="s">
        <v>1723</v>
      </c>
      <c r="E833" s="157" t="s">
        <v>1167</v>
      </c>
      <c r="F833" s="246">
        <v>369.25</v>
      </c>
      <c r="G833" s="246"/>
      <c r="H833" s="250" t="s">
        <v>865</v>
      </c>
      <c r="I833" s="246">
        <v>100</v>
      </c>
    </row>
    <row r="834" spans="1:9" x14ac:dyDescent="0.2">
      <c r="A834" s="249">
        <v>484</v>
      </c>
      <c r="B834" s="157" t="s">
        <v>862</v>
      </c>
      <c r="C834" s="157" t="s">
        <v>711</v>
      </c>
      <c r="D834" s="157" t="s">
        <v>1724</v>
      </c>
      <c r="E834" s="157" t="s">
        <v>1167</v>
      </c>
      <c r="F834" s="246">
        <v>131.61000000000001</v>
      </c>
      <c r="G834" s="246"/>
      <c r="H834" s="250" t="s">
        <v>865</v>
      </c>
      <c r="I834" s="246">
        <v>100</v>
      </c>
    </row>
    <row r="835" spans="1:9" x14ac:dyDescent="0.2">
      <c r="A835" s="249">
        <v>484</v>
      </c>
      <c r="B835" s="157" t="s">
        <v>862</v>
      </c>
      <c r="C835" s="157" t="s">
        <v>711</v>
      </c>
      <c r="D835" s="157" t="s">
        <v>1725</v>
      </c>
      <c r="E835" s="157" t="s">
        <v>1167</v>
      </c>
      <c r="F835" s="246">
        <v>295.08999999999997</v>
      </c>
      <c r="G835" s="246"/>
      <c r="H835" s="250" t="s">
        <v>865</v>
      </c>
      <c r="I835" s="246">
        <v>100</v>
      </c>
    </row>
    <row r="836" spans="1:9" x14ac:dyDescent="0.2">
      <c r="A836" s="249">
        <v>484</v>
      </c>
      <c r="B836" s="157" t="s">
        <v>862</v>
      </c>
      <c r="C836" s="157" t="s">
        <v>711</v>
      </c>
      <c r="D836" s="157" t="s">
        <v>1726</v>
      </c>
      <c r="E836" s="157" t="s">
        <v>32</v>
      </c>
      <c r="F836" s="246">
        <v>0.59</v>
      </c>
      <c r="G836" s="246"/>
      <c r="H836" s="250" t="s">
        <v>865</v>
      </c>
      <c r="I836" s="246">
        <v>100</v>
      </c>
    </row>
    <row r="837" spans="1:9" x14ac:dyDescent="0.2">
      <c r="A837" s="249">
        <v>484</v>
      </c>
      <c r="B837" s="157" t="s">
        <v>862</v>
      </c>
      <c r="C837" s="157" t="s">
        <v>711</v>
      </c>
      <c r="D837" s="157" t="s">
        <v>1727</v>
      </c>
      <c r="E837" s="157" t="s">
        <v>1167</v>
      </c>
      <c r="F837" s="246">
        <v>307.70999999999998</v>
      </c>
      <c r="G837" s="246"/>
      <c r="H837" s="250" t="s">
        <v>865</v>
      </c>
      <c r="I837" s="246">
        <v>100</v>
      </c>
    </row>
    <row r="838" spans="1:9" x14ac:dyDescent="0.2">
      <c r="A838" s="249">
        <v>484</v>
      </c>
      <c r="B838" s="157" t="s">
        <v>862</v>
      </c>
      <c r="C838" s="157" t="s">
        <v>711</v>
      </c>
      <c r="D838" s="157" t="s">
        <v>1728</v>
      </c>
      <c r="E838" s="157" t="s">
        <v>1167</v>
      </c>
      <c r="F838" s="246">
        <v>109.68</v>
      </c>
      <c r="G838" s="246"/>
      <c r="H838" s="250" t="s">
        <v>865</v>
      </c>
      <c r="I838" s="246">
        <v>100</v>
      </c>
    </row>
    <row r="839" spans="1:9" x14ac:dyDescent="0.2">
      <c r="A839" s="249">
        <v>484</v>
      </c>
      <c r="B839" s="157" t="s">
        <v>862</v>
      </c>
      <c r="C839" s="157" t="s">
        <v>711</v>
      </c>
      <c r="D839" s="157" t="s">
        <v>1729</v>
      </c>
      <c r="E839" s="157" t="s">
        <v>1167</v>
      </c>
      <c r="F839" s="246">
        <v>245.91</v>
      </c>
      <c r="G839" s="246"/>
      <c r="H839" s="250" t="s">
        <v>865</v>
      </c>
      <c r="I839" s="246">
        <v>100</v>
      </c>
    </row>
    <row r="840" spans="1:9" x14ac:dyDescent="0.2">
      <c r="A840" s="249">
        <v>484</v>
      </c>
      <c r="B840" s="157" t="s">
        <v>862</v>
      </c>
      <c r="C840" s="157" t="s">
        <v>711</v>
      </c>
      <c r="D840" s="157" t="s">
        <v>1730</v>
      </c>
      <c r="E840" s="157" t="s">
        <v>32</v>
      </c>
      <c r="F840" s="246">
        <v>0.49</v>
      </c>
      <c r="G840" s="246"/>
      <c r="H840" s="250" t="s">
        <v>865</v>
      </c>
      <c r="I840" s="246">
        <v>100</v>
      </c>
    </row>
    <row r="841" spans="1:9" x14ac:dyDescent="0.2">
      <c r="A841" s="249">
        <v>490</v>
      </c>
      <c r="B841" s="157" t="s">
        <v>862</v>
      </c>
      <c r="C841" s="157" t="s">
        <v>800</v>
      </c>
      <c r="D841" s="157" t="s">
        <v>1731</v>
      </c>
      <c r="E841" s="157" t="s">
        <v>1167</v>
      </c>
      <c r="F841" s="246">
        <v>136.56</v>
      </c>
      <c r="G841" s="246"/>
      <c r="H841" s="250" t="s">
        <v>865</v>
      </c>
      <c r="I841" s="246">
        <v>100</v>
      </c>
    </row>
    <row r="842" spans="1:9" x14ac:dyDescent="0.2">
      <c r="A842" s="249">
        <v>490</v>
      </c>
      <c r="B842" s="157" t="s">
        <v>862</v>
      </c>
      <c r="C842" s="157" t="s">
        <v>800</v>
      </c>
      <c r="D842" s="157" t="s">
        <v>1732</v>
      </c>
      <c r="E842" s="157" t="s">
        <v>1167</v>
      </c>
      <c r="F842" s="246">
        <v>80.97</v>
      </c>
      <c r="G842" s="246"/>
      <c r="H842" s="250" t="s">
        <v>865</v>
      </c>
      <c r="I842" s="246">
        <v>100</v>
      </c>
    </row>
    <row r="843" spans="1:9" x14ac:dyDescent="0.2">
      <c r="A843" s="249">
        <v>490</v>
      </c>
      <c r="B843" s="157" t="s">
        <v>862</v>
      </c>
      <c r="C843" s="157" t="s">
        <v>800</v>
      </c>
      <c r="D843" s="157" t="s">
        <v>1733</v>
      </c>
      <c r="E843" s="157" t="s">
        <v>1167</v>
      </c>
      <c r="F843" s="246">
        <v>170.85</v>
      </c>
      <c r="G843" s="246"/>
      <c r="H843" s="250" t="s">
        <v>865</v>
      </c>
      <c r="I843" s="246">
        <v>100</v>
      </c>
    </row>
    <row r="844" spans="1:9" x14ac:dyDescent="0.2">
      <c r="A844" s="249">
        <v>490</v>
      </c>
      <c r="B844" s="157" t="s">
        <v>862</v>
      </c>
      <c r="C844" s="157" t="s">
        <v>800</v>
      </c>
      <c r="D844" s="157" t="s">
        <v>1734</v>
      </c>
      <c r="E844" s="157" t="s">
        <v>1167</v>
      </c>
      <c r="F844" s="246">
        <v>163.88</v>
      </c>
      <c r="G844" s="246"/>
      <c r="H844" s="250" t="s">
        <v>865</v>
      </c>
      <c r="I844" s="246">
        <v>100</v>
      </c>
    </row>
    <row r="845" spans="1:9" x14ac:dyDescent="0.2">
      <c r="A845" s="249">
        <v>490</v>
      </c>
      <c r="B845" s="157" t="s">
        <v>862</v>
      </c>
      <c r="C845" s="157" t="s">
        <v>800</v>
      </c>
      <c r="D845" s="157" t="s">
        <v>1735</v>
      </c>
      <c r="E845" s="157" t="s">
        <v>1167</v>
      </c>
      <c r="F845" s="246">
        <v>97.16</v>
      </c>
      <c r="G845" s="246"/>
      <c r="H845" s="250" t="s">
        <v>865</v>
      </c>
      <c r="I845" s="246">
        <v>100</v>
      </c>
    </row>
    <row r="846" spans="1:9" x14ac:dyDescent="0.2">
      <c r="A846" s="249">
        <v>490</v>
      </c>
      <c r="B846" s="157" t="s">
        <v>862</v>
      </c>
      <c r="C846" s="157" t="s">
        <v>800</v>
      </c>
      <c r="D846" s="157" t="s">
        <v>1736</v>
      </c>
      <c r="E846" s="157" t="s">
        <v>1167</v>
      </c>
      <c r="F846" s="246">
        <v>205.02</v>
      </c>
      <c r="G846" s="246"/>
      <c r="H846" s="250" t="s">
        <v>865</v>
      </c>
      <c r="I846" s="246">
        <v>100</v>
      </c>
    </row>
    <row r="847" spans="1:9" x14ac:dyDescent="0.2">
      <c r="A847" s="249">
        <v>490</v>
      </c>
      <c r="B847" s="157" t="s">
        <v>862</v>
      </c>
      <c r="C847" s="157" t="s">
        <v>800</v>
      </c>
      <c r="D847" s="157" t="s">
        <v>1737</v>
      </c>
      <c r="E847" s="157" t="s">
        <v>1167</v>
      </c>
      <c r="F847" s="246">
        <v>188.12</v>
      </c>
      <c r="G847" s="246"/>
      <c r="H847" s="250" t="s">
        <v>865</v>
      </c>
      <c r="I847" s="246">
        <v>100</v>
      </c>
    </row>
    <row r="848" spans="1:9" x14ac:dyDescent="0.2">
      <c r="A848" s="249">
        <v>490</v>
      </c>
      <c r="B848" s="157" t="s">
        <v>862</v>
      </c>
      <c r="C848" s="157" t="s">
        <v>800</v>
      </c>
      <c r="D848" s="157" t="s">
        <v>1738</v>
      </c>
      <c r="E848" s="157" t="s">
        <v>1167</v>
      </c>
      <c r="F848" s="246">
        <v>65.36</v>
      </c>
      <c r="G848" s="246"/>
      <c r="H848" s="250" t="s">
        <v>865</v>
      </c>
      <c r="I848" s="246">
        <v>100</v>
      </c>
    </row>
    <row r="849" spans="1:9" x14ac:dyDescent="0.2">
      <c r="A849" s="249">
        <v>490</v>
      </c>
      <c r="B849" s="157" t="s">
        <v>862</v>
      </c>
      <c r="C849" s="157" t="s">
        <v>800</v>
      </c>
      <c r="D849" s="157" t="s">
        <v>1739</v>
      </c>
      <c r="E849" s="157" t="s">
        <v>1167</v>
      </c>
      <c r="F849" s="246">
        <v>206.63</v>
      </c>
      <c r="G849" s="246"/>
      <c r="H849" s="250" t="s">
        <v>865</v>
      </c>
      <c r="I849" s="246">
        <v>100</v>
      </c>
    </row>
    <row r="850" spans="1:9" x14ac:dyDescent="0.2">
      <c r="A850" s="249">
        <v>490</v>
      </c>
      <c r="B850" s="157" t="s">
        <v>862</v>
      </c>
      <c r="C850" s="157" t="s">
        <v>800</v>
      </c>
      <c r="D850" s="157" t="s">
        <v>1740</v>
      </c>
      <c r="E850" s="157" t="s">
        <v>1167</v>
      </c>
      <c r="F850" s="246">
        <v>156.77000000000001</v>
      </c>
      <c r="G850" s="246"/>
      <c r="H850" s="250" t="s">
        <v>865</v>
      </c>
      <c r="I850" s="246">
        <v>100</v>
      </c>
    </row>
    <row r="851" spans="1:9" x14ac:dyDescent="0.2">
      <c r="A851" s="249">
        <v>490</v>
      </c>
      <c r="B851" s="157" t="s">
        <v>862</v>
      </c>
      <c r="C851" s="157" t="s">
        <v>800</v>
      </c>
      <c r="D851" s="157" t="s">
        <v>1741</v>
      </c>
      <c r="E851" s="157" t="s">
        <v>1167</v>
      </c>
      <c r="F851" s="246">
        <v>54.47</v>
      </c>
      <c r="G851" s="246"/>
      <c r="H851" s="250" t="s">
        <v>865</v>
      </c>
      <c r="I851" s="246">
        <v>100</v>
      </c>
    </row>
    <row r="852" spans="1:9" x14ac:dyDescent="0.2">
      <c r="A852" s="249">
        <v>490</v>
      </c>
      <c r="B852" s="157" t="s">
        <v>862</v>
      </c>
      <c r="C852" s="157" t="s">
        <v>800</v>
      </c>
      <c r="D852" s="157" t="s">
        <v>1742</v>
      </c>
      <c r="E852" s="157" t="s">
        <v>1167</v>
      </c>
      <c r="F852" s="246">
        <v>172.19</v>
      </c>
      <c r="G852" s="246"/>
      <c r="H852" s="250" t="s">
        <v>865</v>
      </c>
      <c r="I852" s="246">
        <v>100</v>
      </c>
    </row>
    <row r="853" spans="1:9" x14ac:dyDescent="0.2">
      <c r="A853" s="249">
        <v>500</v>
      </c>
      <c r="B853" s="157" t="s">
        <v>862</v>
      </c>
      <c r="C853" s="157" t="s">
        <v>715</v>
      </c>
      <c r="D853" s="157" t="s">
        <v>1743</v>
      </c>
      <c r="E853" s="157" t="s">
        <v>1118</v>
      </c>
      <c r="F853" s="246">
        <v>2.59</v>
      </c>
      <c r="G853" s="246"/>
      <c r="H853" s="250" t="s">
        <v>865</v>
      </c>
      <c r="I853" s="246">
        <v>100</v>
      </c>
    </row>
    <row r="854" spans="1:9" x14ac:dyDescent="0.2">
      <c r="A854" s="249">
        <v>500</v>
      </c>
      <c r="B854" s="157" t="s">
        <v>862</v>
      </c>
      <c r="C854" s="157" t="s">
        <v>715</v>
      </c>
      <c r="D854" s="157" t="s">
        <v>1744</v>
      </c>
      <c r="E854" s="157" t="s">
        <v>1118</v>
      </c>
      <c r="F854" s="246">
        <v>3.11</v>
      </c>
      <c r="G854" s="246"/>
      <c r="H854" s="250" t="s">
        <v>865</v>
      </c>
      <c r="I854" s="246">
        <v>100</v>
      </c>
    </row>
    <row r="855" spans="1:9" x14ac:dyDescent="0.2">
      <c r="A855" s="249">
        <v>500</v>
      </c>
      <c r="B855" s="157" t="s">
        <v>862</v>
      </c>
      <c r="C855" s="157" t="s">
        <v>715</v>
      </c>
      <c r="D855" s="157" t="s">
        <v>1745</v>
      </c>
      <c r="E855" s="157" t="s">
        <v>850</v>
      </c>
      <c r="F855" s="246">
        <v>0.68</v>
      </c>
      <c r="G855" s="246"/>
      <c r="H855" s="250" t="s">
        <v>865</v>
      </c>
      <c r="I855" s="246">
        <v>100</v>
      </c>
    </row>
    <row r="856" spans="1:9" x14ac:dyDescent="0.2">
      <c r="A856" s="249">
        <v>500</v>
      </c>
      <c r="B856" s="157" t="s">
        <v>862</v>
      </c>
      <c r="C856" s="157" t="s">
        <v>715</v>
      </c>
      <c r="D856" s="157" t="s">
        <v>1746</v>
      </c>
      <c r="E856" s="157" t="s">
        <v>1307</v>
      </c>
      <c r="F856" s="246">
        <v>35.799999999999997</v>
      </c>
      <c r="G856" s="246"/>
      <c r="H856" s="250" t="s">
        <v>865</v>
      </c>
      <c r="I856" s="246">
        <v>100</v>
      </c>
    </row>
    <row r="857" spans="1:9" x14ac:dyDescent="0.2">
      <c r="A857" s="249">
        <v>500</v>
      </c>
      <c r="B857" s="157" t="s">
        <v>862</v>
      </c>
      <c r="C857" s="157" t="s">
        <v>715</v>
      </c>
      <c r="D857" s="157" t="s">
        <v>1747</v>
      </c>
      <c r="E857" s="157" t="s">
        <v>850</v>
      </c>
      <c r="F857" s="246">
        <v>0.42</v>
      </c>
      <c r="G857" s="246"/>
      <c r="H857" s="250" t="s">
        <v>865</v>
      </c>
      <c r="I857" s="246">
        <v>100</v>
      </c>
    </row>
    <row r="858" spans="1:9" x14ac:dyDescent="0.2">
      <c r="A858" s="249">
        <v>500</v>
      </c>
      <c r="B858" s="157" t="s">
        <v>862</v>
      </c>
      <c r="C858" s="157" t="s">
        <v>715</v>
      </c>
      <c r="D858" s="157" t="s">
        <v>1748</v>
      </c>
      <c r="E858" s="157" t="s">
        <v>1307</v>
      </c>
      <c r="F858" s="246">
        <v>29.83</v>
      </c>
      <c r="G858" s="246"/>
      <c r="H858" s="250" t="s">
        <v>865</v>
      </c>
      <c r="I858" s="246">
        <v>100</v>
      </c>
    </row>
    <row r="859" spans="1:9" x14ac:dyDescent="0.2">
      <c r="A859" s="249">
        <v>511</v>
      </c>
      <c r="B859" s="157" t="s">
        <v>862</v>
      </c>
      <c r="C859" s="157" t="s">
        <v>268</v>
      </c>
      <c r="D859" s="157" t="s">
        <v>1749</v>
      </c>
      <c r="E859" s="157" t="s">
        <v>1167</v>
      </c>
      <c r="F859" s="246">
        <v>4.93</v>
      </c>
      <c r="G859" s="246"/>
      <c r="H859" s="250" t="s">
        <v>865</v>
      </c>
      <c r="I859" s="246">
        <v>100</v>
      </c>
    </row>
    <row r="860" spans="1:9" x14ac:dyDescent="0.2">
      <c r="A860" s="249">
        <v>511</v>
      </c>
      <c r="B860" s="157" t="s">
        <v>862</v>
      </c>
      <c r="C860" s="157" t="s">
        <v>268</v>
      </c>
      <c r="D860" s="157" t="s">
        <v>1750</v>
      </c>
      <c r="E860" s="157" t="s">
        <v>1167</v>
      </c>
      <c r="F860" s="246">
        <v>17.72</v>
      </c>
      <c r="G860" s="246"/>
      <c r="H860" s="250" t="s">
        <v>865</v>
      </c>
      <c r="I860" s="246">
        <v>100</v>
      </c>
    </row>
    <row r="861" spans="1:9" x14ac:dyDescent="0.2">
      <c r="A861" s="249">
        <v>511</v>
      </c>
      <c r="B861" s="157" t="s">
        <v>862</v>
      </c>
      <c r="C861" s="157" t="s">
        <v>268</v>
      </c>
      <c r="D861" s="157" t="s">
        <v>1751</v>
      </c>
      <c r="E861" s="157" t="s">
        <v>1167</v>
      </c>
      <c r="F861" s="246">
        <v>24.11</v>
      </c>
      <c r="G861" s="246"/>
      <c r="H861" s="250" t="s">
        <v>865</v>
      </c>
      <c r="I861" s="246">
        <v>100</v>
      </c>
    </row>
    <row r="862" spans="1:9" x14ac:dyDescent="0.2">
      <c r="A862" s="249">
        <v>511</v>
      </c>
      <c r="B862" s="157" t="s">
        <v>862</v>
      </c>
      <c r="C862" s="157" t="s">
        <v>268</v>
      </c>
      <c r="D862" s="157" t="s">
        <v>1752</v>
      </c>
      <c r="E862" s="157" t="s">
        <v>1167</v>
      </c>
      <c r="F862" s="246">
        <v>4.0999999999999996</v>
      </c>
      <c r="G862" s="246"/>
      <c r="H862" s="250" t="s">
        <v>865</v>
      </c>
      <c r="I862" s="246">
        <v>100</v>
      </c>
    </row>
    <row r="863" spans="1:9" x14ac:dyDescent="0.2">
      <c r="A863" s="249">
        <v>511</v>
      </c>
      <c r="B863" s="157" t="s">
        <v>862</v>
      </c>
      <c r="C863" s="157" t="s">
        <v>268</v>
      </c>
      <c r="D863" s="157" t="s">
        <v>1753</v>
      </c>
      <c r="E863" s="157" t="s">
        <v>1167</v>
      </c>
      <c r="F863" s="246">
        <v>16.89</v>
      </c>
      <c r="G863" s="246"/>
      <c r="H863" s="250" t="s">
        <v>865</v>
      </c>
      <c r="I863" s="246">
        <v>100</v>
      </c>
    </row>
    <row r="864" spans="1:9" x14ac:dyDescent="0.2">
      <c r="A864" s="249">
        <v>511</v>
      </c>
      <c r="B864" s="157" t="s">
        <v>862</v>
      </c>
      <c r="C864" s="157" t="s">
        <v>268</v>
      </c>
      <c r="D864" s="157" t="s">
        <v>1754</v>
      </c>
      <c r="E864" s="157" t="s">
        <v>1167</v>
      </c>
      <c r="F864" s="246">
        <v>23.29</v>
      </c>
      <c r="G864" s="246"/>
      <c r="H864" s="250" t="s">
        <v>865</v>
      </c>
      <c r="I864" s="246">
        <v>100</v>
      </c>
    </row>
    <row r="865" spans="1:9" x14ac:dyDescent="0.2">
      <c r="A865" s="249">
        <v>512</v>
      </c>
      <c r="B865" s="157" t="s">
        <v>862</v>
      </c>
      <c r="C865" s="157" t="s">
        <v>1755</v>
      </c>
      <c r="D865" s="157" t="s">
        <v>1756</v>
      </c>
      <c r="E865" s="157" t="s">
        <v>1167</v>
      </c>
      <c r="F865" s="246">
        <v>266.37</v>
      </c>
      <c r="G865" s="246"/>
      <c r="H865" s="250" t="s">
        <v>865</v>
      </c>
      <c r="I865" s="246">
        <v>100</v>
      </c>
    </row>
    <row r="866" spans="1:9" x14ac:dyDescent="0.2">
      <c r="A866" s="249">
        <v>512</v>
      </c>
      <c r="B866" s="157" t="s">
        <v>862</v>
      </c>
      <c r="C866" s="157" t="s">
        <v>1755</v>
      </c>
      <c r="D866" s="157" t="s">
        <v>1757</v>
      </c>
      <c r="E866" s="157" t="s">
        <v>1167</v>
      </c>
      <c r="F866" s="246">
        <v>491.11</v>
      </c>
      <c r="G866" s="246"/>
      <c r="H866" s="250" t="s">
        <v>865</v>
      </c>
      <c r="I866" s="246">
        <v>100</v>
      </c>
    </row>
    <row r="867" spans="1:9" x14ac:dyDescent="0.2">
      <c r="A867" s="249">
        <v>512</v>
      </c>
      <c r="B867" s="157" t="s">
        <v>862</v>
      </c>
      <c r="C867" s="157" t="s">
        <v>1755</v>
      </c>
      <c r="D867" s="157" t="s">
        <v>1758</v>
      </c>
      <c r="E867" s="157" t="s">
        <v>1167</v>
      </c>
      <c r="F867" s="246">
        <v>326.02</v>
      </c>
      <c r="G867" s="246"/>
      <c r="H867" s="250" t="s">
        <v>865</v>
      </c>
      <c r="I867" s="246">
        <v>100</v>
      </c>
    </row>
    <row r="868" spans="1:9" x14ac:dyDescent="0.2">
      <c r="A868" s="249">
        <v>512</v>
      </c>
      <c r="B868" s="157" t="s">
        <v>862</v>
      </c>
      <c r="C868" s="157" t="s">
        <v>1755</v>
      </c>
      <c r="D868" s="157" t="s">
        <v>1759</v>
      </c>
      <c r="E868" s="157" t="s">
        <v>1167</v>
      </c>
      <c r="F868" s="246">
        <v>591.32000000000005</v>
      </c>
      <c r="G868" s="246"/>
      <c r="H868" s="250" t="s">
        <v>865</v>
      </c>
      <c r="I868" s="246">
        <v>100</v>
      </c>
    </row>
    <row r="869" spans="1:9" x14ac:dyDescent="0.2">
      <c r="A869" s="249">
        <v>512</v>
      </c>
      <c r="B869" s="157" t="s">
        <v>862</v>
      </c>
      <c r="C869" s="157" t="s">
        <v>1755</v>
      </c>
      <c r="D869" s="157" t="s">
        <v>1760</v>
      </c>
      <c r="E869" s="157" t="s">
        <v>1167</v>
      </c>
      <c r="F869" s="246">
        <v>319.64999999999998</v>
      </c>
      <c r="G869" s="246"/>
      <c r="H869" s="250" t="s">
        <v>865</v>
      </c>
      <c r="I869" s="246">
        <v>100</v>
      </c>
    </row>
    <row r="870" spans="1:9" x14ac:dyDescent="0.2">
      <c r="A870" s="249">
        <v>512</v>
      </c>
      <c r="B870" s="157" t="s">
        <v>862</v>
      </c>
      <c r="C870" s="157" t="s">
        <v>1755</v>
      </c>
      <c r="D870" s="157" t="s">
        <v>1761</v>
      </c>
      <c r="E870" s="157" t="s">
        <v>1167</v>
      </c>
      <c r="F870" s="246">
        <v>544.38</v>
      </c>
      <c r="G870" s="246"/>
      <c r="H870" s="250" t="s">
        <v>865</v>
      </c>
      <c r="I870" s="246">
        <v>100</v>
      </c>
    </row>
    <row r="871" spans="1:9" x14ac:dyDescent="0.2">
      <c r="A871" s="249">
        <v>512</v>
      </c>
      <c r="B871" s="157" t="s">
        <v>862</v>
      </c>
      <c r="C871" s="157" t="s">
        <v>1755</v>
      </c>
      <c r="D871" s="157" t="s">
        <v>1762</v>
      </c>
      <c r="E871" s="157" t="s">
        <v>1167</v>
      </c>
      <c r="F871" s="246">
        <v>391.23</v>
      </c>
      <c r="G871" s="246"/>
      <c r="H871" s="250" t="s">
        <v>865</v>
      </c>
      <c r="I871" s="246">
        <v>100</v>
      </c>
    </row>
    <row r="872" spans="1:9" x14ac:dyDescent="0.2">
      <c r="A872" s="249">
        <v>512</v>
      </c>
      <c r="B872" s="157" t="s">
        <v>862</v>
      </c>
      <c r="C872" s="157" t="s">
        <v>1755</v>
      </c>
      <c r="D872" s="157" t="s">
        <v>1763</v>
      </c>
      <c r="E872" s="157" t="s">
        <v>1167</v>
      </c>
      <c r="F872" s="246">
        <v>656.53</v>
      </c>
      <c r="G872" s="246"/>
      <c r="H872" s="250" t="s">
        <v>865</v>
      </c>
      <c r="I872" s="246">
        <v>100</v>
      </c>
    </row>
    <row r="873" spans="1:9" x14ac:dyDescent="0.2">
      <c r="A873" s="249">
        <v>512</v>
      </c>
      <c r="B873" s="157" t="s">
        <v>862</v>
      </c>
      <c r="C873" s="157" t="s">
        <v>1755</v>
      </c>
      <c r="D873" s="157" t="s">
        <v>1764</v>
      </c>
      <c r="E873" s="157" t="s">
        <v>1167</v>
      </c>
      <c r="F873" s="246">
        <v>81.98</v>
      </c>
      <c r="G873" s="246"/>
      <c r="H873" s="250" t="s">
        <v>865</v>
      </c>
      <c r="I873" s="246">
        <v>100</v>
      </c>
    </row>
    <row r="874" spans="1:9" x14ac:dyDescent="0.2">
      <c r="A874" s="249">
        <v>512</v>
      </c>
      <c r="B874" s="157" t="s">
        <v>862</v>
      </c>
      <c r="C874" s="157" t="s">
        <v>1755</v>
      </c>
      <c r="D874" s="157" t="s">
        <v>1765</v>
      </c>
      <c r="E874" s="157" t="s">
        <v>1167</v>
      </c>
      <c r="F874" s="246">
        <v>101.5</v>
      </c>
      <c r="G874" s="246"/>
      <c r="H874" s="250" t="s">
        <v>865</v>
      </c>
      <c r="I874" s="246">
        <v>100</v>
      </c>
    </row>
    <row r="875" spans="1:9" x14ac:dyDescent="0.2">
      <c r="A875" s="249">
        <v>512</v>
      </c>
      <c r="B875" s="157" t="s">
        <v>862</v>
      </c>
      <c r="C875" s="157" t="s">
        <v>1755</v>
      </c>
      <c r="D875" s="157" t="s">
        <v>1766</v>
      </c>
      <c r="E875" s="157" t="s">
        <v>1167</v>
      </c>
      <c r="F875" s="246">
        <v>239.35</v>
      </c>
      <c r="G875" s="246"/>
      <c r="H875" s="250" t="s">
        <v>865</v>
      </c>
      <c r="I875" s="246">
        <v>100</v>
      </c>
    </row>
    <row r="876" spans="1:9" x14ac:dyDescent="0.2">
      <c r="A876" s="249">
        <v>512</v>
      </c>
      <c r="B876" s="157" t="s">
        <v>862</v>
      </c>
      <c r="C876" s="157" t="s">
        <v>1755</v>
      </c>
      <c r="D876" s="157" t="s">
        <v>1767</v>
      </c>
      <c r="E876" s="157" t="s">
        <v>1167</v>
      </c>
      <c r="F876" s="246">
        <v>255.24</v>
      </c>
      <c r="G876" s="246"/>
      <c r="H876" s="250" t="s">
        <v>865</v>
      </c>
      <c r="I876" s="246">
        <v>100</v>
      </c>
    </row>
    <row r="877" spans="1:9" x14ac:dyDescent="0.2">
      <c r="A877" s="249">
        <v>512</v>
      </c>
      <c r="B877" s="157" t="s">
        <v>862</v>
      </c>
      <c r="C877" s="157" t="s">
        <v>1755</v>
      </c>
      <c r="D877" s="157" t="s">
        <v>1768</v>
      </c>
      <c r="E877" s="157" t="s">
        <v>1167</v>
      </c>
      <c r="F877" s="246">
        <v>366.39</v>
      </c>
      <c r="G877" s="246"/>
      <c r="H877" s="250" t="s">
        <v>865</v>
      </c>
      <c r="I877" s="246">
        <v>100</v>
      </c>
    </row>
    <row r="878" spans="1:9" x14ac:dyDescent="0.2">
      <c r="A878" s="249">
        <v>512</v>
      </c>
      <c r="B878" s="157" t="s">
        <v>862</v>
      </c>
      <c r="C878" s="157" t="s">
        <v>1755</v>
      </c>
      <c r="D878" s="157" t="s">
        <v>1769</v>
      </c>
      <c r="E878" s="157" t="s">
        <v>1167</v>
      </c>
      <c r="F878" s="246">
        <v>591.12</v>
      </c>
      <c r="G878" s="246"/>
      <c r="H878" s="250" t="s">
        <v>865</v>
      </c>
      <c r="I878" s="246">
        <v>100</v>
      </c>
    </row>
    <row r="879" spans="1:9" x14ac:dyDescent="0.2">
      <c r="A879" s="249">
        <v>512</v>
      </c>
      <c r="B879" s="157" t="s">
        <v>862</v>
      </c>
      <c r="C879" s="157" t="s">
        <v>1755</v>
      </c>
      <c r="D879" s="157" t="s">
        <v>1770</v>
      </c>
      <c r="E879" s="157" t="s">
        <v>1167</v>
      </c>
      <c r="F879" s="246">
        <v>68.31</v>
      </c>
      <c r="G879" s="246"/>
      <c r="H879" s="250" t="s">
        <v>865</v>
      </c>
      <c r="I879" s="246">
        <v>100</v>
      </c>
    </row>
    <row r="880" spans="1:9" x14ac:dyDescent="0.2">
      <c r="A880" s="249">
        <v>512</v>
      </c>
      <c r="B880" s="157" t="s">
        <v>862</v>
      </c>
      <c r="C880" s="157" t="s">
        <v>1755</v>
      </c>
      <c r="D880" s="157" t="s">
        <v>1771</v>
      </c>
      <c r="E880" s="157" t="s">
        <v>1167</v>
      </c>
      <c r="F880" s="246">
        <v>84.58</v>
      </c>
      <c r="G880" s="246"/>
      <c r="H880" s="250" t="s">
        <v>865</v>
      </c>
      <c r="I880" s="246">
        <v>100</v>
      </c>
    </row>
    <row r="881" spans="1:9" x14ac:dyDescent="0.2">
      <c r="A881" s="249">
        <v>512</v>
      </c>
      <c r="B881" s="157" t="s">
        <v>862</v>
      </c>
      <c r="C881" s="157" t="s">
        <v>1755</v>
      </c>
      <c r="D881" s="157" t="s">
        <v>1772</v>
      </c>
      <c r="E881" s="157" t="s">
        <v>1167</v>
      </c>
      <c r="F881" s="246">
        <v>319.64999999999998</v>
      </c>
      <c r="G881" s="246"/>
      <c r="H881" s="250" t="s">
        <v>865</v>
      </c>
      <c r="I881" s="246">
        <v>100</v>
      </c>
    </row>
    <row r="882" spans="1:9" x14ac:dyDescent="0.2">
      <c r="A882" s="249">
        <v>512</v>
      </c>
      <c r="B882" s="157" t="s">
        <v>862</v>
      </c>
      <c r="C882" s="157" t="s">
        <v>1755</v>
      </c>
      <c r="D882" s="157" t="s">
        <v>1773</v>
      </c>
      <c r="E882" s="157" t="s">
        <v>1167</v>
      </c>
      <c r="F882" s="246">
        <v>544.38</v>
      </c>
      <c r="G882" s="246"/>
      <c r="H882" s="250" t="s">
        <v>865</v>
      </c>
      <c r="I882" s="246">
        <v>100</v>
      </c>
    </row>
    <row r="883" spans="1:9" x14ac:dyDescent="0.2">
      <c r="A883" s="249">
        <v>512</v>
      </c>
      <c r="B883" s="157" t="s">
        <v>862</v>
      </c>
      <c r="C883" s="157" t="s">
        <v>1755</v>
      </c>
      <c r="D883" s="157" t="s">
        <v>1774</v>
      </c>
      <c r="E883" s="157" t="s">
        <v>1167</v>
      </c>
      <c r="F883" s="246">
        <v>391.23</v>
      </c>
      <c r="G883" s="246"/>
      <c r="H883" s="250" t="s">
        <v>865</v>
      </c>
      <c r="I883" s="246">
        <v>100</v>
      </c>
    </row>
    <row r="884" spans="1:9" x14ac:dyDescent="0.2">
      <c r="A884" s="249">
        <v>512</v>
      </c>
      <c r="B884" s="157" t="s">
        <v>862</v>
      </c>
      <c r="C884" s="157" t="s">
        <v>1755</v>
      </c>
      <c r="D884" s="157" t="s">
        <v>1775</v>
      </c>
      <c r="E884" s="157" t="s">
        <v>1167</v>
      </c>
      <c r="F884" s="246">
        <v>656.53</v>
      </c>
      <c r="G884" s="246"/>
      <c r="H884" s="250" t="s">
        <v>865</v>
      </c>
      <c r="I884" s="246">
        <v>100</v>
      </c>
    </row>
    <row r="885" spans="1:9" x14ac:dyDescent="0.2">
      <c r="A885" s="249">
        <v>512</v>
      </c>
      <c r="B885" s="157" t="s">
        <v>862</v>
      </c>
      <c r="C885" s="157" t="s">
        <v>1755</v>
      </c>
      <c r="D885" s="157" t="s">
        <v>1776</v>
      </c>
      <c r="E885" s="157" t="s">
        <v>1167</v>
      </c>
      <c r="F885" s="246">
        <v>81.98</v>
      </c>
      <c r="G885" s="246"/>
      <c r="H885" s="250" t="s">
        <v>865</v>
      </c>
      <c r="I885" s="246">
        <v>100</v>
      </c>
    </row>
    <row r="886" spans="1:9" x14ac:dyDescent="0.2">
      <c r="A886" s="249">
        <v>512</v>
      </c>
      <c r="B886" s="157" t="s">
        <v>862</v>
      </c>
      <c r="C886" s="157" t="s">
        <v>1755</v>
      </c>
      <c r="D886" s="157" t="s">
        <v>1777</v>
      </c>
      <c r="E886" s="157" t="s">
        <v>1167</v>
      </c>
      <c r="F886" s="246">
        <v>101.5</v>
      </c>
      <c r="G886" s="246"/>
      <c r="H886" s="250" t="s">
        <v>865</v>
      </c>
      <c r="I886" s="246">
        <v>100</v>
      </c>
    </row>
    <row r="887" spans="1:9" x14ac:dyDescent="0.2">
      <c r="A887" s="249">
        <v>512</v>
      </c>
      <c r="B887" s="157" t="s">
        <v>862</v>
      </c>
      <c r="C887" s="157" t="s">
        <v>1755</v>
      </c>
      <c r="D887" s="157" t="s">
        <v>1778</v>
      </c>
      <c r="E887" s="157" t="s">
        <v>1167</v>
      </c>
      <c r="F887" s="246">
        <v>239.35</v>
      </c>
      <c r="G887" s="246"/>
      <c r="H887" s="250" t="s">
        <v>865</v>
      </c>
      <c r="I887" s="246">
        <v>100</v>
      </c>
    </row>
    <row r="888" spans="1:9" x14ac:dyDescent="0.2">
      <c r="A888" s="249">
        <v>512</v>
      </c>
      <c r="B888" s="157" t="s">
        <v>862</v>
      </c>
      <c r="C888" s="157" t="s">
        <v>1755</v>
      </c>
      <c r="D888" s="157" t="s">
        <v>1779</v>
      </c>
      <c r="E888" s="157" t="s">
        <v>1167</v>
      </c>
      <c r="F888" s="246">
        <v>255.24</v>
      </c>
      <c r="G888" s="246"/>
      <c r="H888" s="250" t="s">
        <v>865</v>
      </c>
      <c r="I888" s="246">
        <v>100</v>
      </c>
    </row>
    <row r="889" spans="1:9" x14ac:dyDescent="0.2">
      <c r="A889" s="249">
        <v>512</v>
      </c>
      <c r="B889" s="157" t="s">
        <v>862</v>
      </c>
      <c r="C889" s="157" t="s">
        <v>1755</v>
      </c>
      <c r="D889" s="157" t="s">
        <v>1780</v>
      </c>
      <c r="E889" s="157" t="s">
        <v>1167</v>
      </c>
      <c r="F889" s="246">
        <v>366.39</v>
      </c>
      <c r="G889" s="246"/>
      <c r="H889" s="250" t="s">
        <v>865</v>
      </c>
      <c r="I889" s="246">
        <v>100</v>
      </c>
    </row>
    <row r="890" spans="1:9" x14ac:dyDescent="0.2">
      <c r="A890" s="249">
        <v>512</v>
      </c>
      <c r="B890" s="157" t="s">
        <v>862</v>
      </c>
      <c r="C890" s="157" t="s">
        <v>1755</v>
      </c>
      <c r="D890" s="157" t="s">
        <v>1781</v>
      </c>
      <c r="E890" s="157" t="s">
        <v>1167</v>
      </c>
      <c r="F890" s="246">
        <v>591.12</v>
      </c>
      <c r="G890" s="246"/>
      <c r="H890" s="250" t="s">
        <v>865</v>
      </c>
      <c r="I890" s="246">
        <v>100</v>
      </c>
    </row>
    <row r="891" spans="1:9" x14ac:dyDescent="0.2">
      <c r="A891" s="249">
        <v>512</v>
      </c>
      <c r="B891" s="157" t="s">
        <v>862</v>
      </c>
      <c r="C891" s="157" t="s">
        <v>1755</v>
      </c>
      <c r="D891" s="157" t="s">
        <v>1782</v>
      </c>
      <c r="E891" s="157" t="s">
        <v>1167</v>
      </c>
      <c r="F891" s="246">
        <v>199.45</v>
      </c>
      <c r="G891" s="246"/>
      <c r="H891" s="250" t="s">
        <v>865</v>
      </c>
      <c r="I891" s="246">
        <v>100</v>
      </c>
    </row>
    <row r="892" spans="1:9" x14ac:dyDescent="0.2">
      <c r="A892" s="249">
        <v>512</v>
      </c>
      <c r="B892" s="157" t="s">
        <v>862</v>
      </c>
      <c r="C892" s="157" t="s">
        <v>1755</v>
      </c>
      <c r="D892" s="157" t="s">
        <v>1783</v>
      </c>
      <c r="E892" s="157" t="s">
        <v>1167</v>
      </c>
      <c r="F892" s="246">
        <v>212.7</v>
      </c>
      <c r="G892" s="246"/>
      <c r="H892" s="250" t="s">
        <v>865</v>
      </c>
      <c r="I892" s="246">
        <v>100</v>
      </c>
    </row>
    <row r="893" spans="1:9" x14ac:dyDescent="0.2">
      <c r="A893" s="249">
        <v>512</v>
      </c>
      <c r="B893" s="157" t="s">
        <v>862</v>
      </c>
      <c r="C893" s="157" t="s">
        <v>1755</v>
      </c>
      <c r="D893" s="157" t="s">
        <v>1784</v>
      </c>
      <c r="E893" s="157" t="s">
        <v>1167</v>
      </c>
      <c r="F893" s="246">
        <v>305.33</v>
      </c>
      <c r="G893" s="246"/>
      <c r="H893" s="250" t="s">
        <v>865</v>
      </c>
      <c r="I893" s="246">
        <v>100</v>
      </c>
    </row>
    <row r="894" spans="1:9" x14ac:dyDescent="0.2">
      <c r="A894" s="249">
        <v>512</v>
      </c>
      <c r="B894" s="157" t="s">
        <v>862</v>
      </c>
      <c r="C894" s="157" t="s">
        <v>1755</v>
      </c>
      <c r="D894" s="157" t="s">
        <v>1785</v>
      </c>
      <c r="E894" s="157" t="s">
        <v>1167</v>
      </c>
      <c r="F894" s="246">
        <v>530.05999999999995</v>
      </c>
      <c r="G894" s="246"/>
      <c r="H894" s="250" t="s">
        <v>865</v>
      </c>
      <c r="I894" s="246">
        <v>100</v>
      </c>
    </row>
    <row r="895" spans="1:9" x14ac:dyDescent="0.2">
      <c r="A895" s="249">
        <v>516</v>
      </c>
      <c r="B895" s="157" t="s">
        <v>862</v>
      </c>
      <c r="C895" s="157" t="s">
        <v>702</v>
      </c>
      <c r="D895" s="157" t="s">
        <v>1786</v>
      </c>
      <c r="E895" s="157" t="s">
        <v>1787</v>
      </c>
      <c r="F895" s="246">
        <v>39.39</v>
      </c>
      <c r="G895" s="246"/>
      <c r="H895" s="250" t="s">
        <v>865</v>
      </c>
      <c r="I895" s="246">
        <v>100</v>
      </c>
    </row>
    <row r="896" spans="1:9" x14ac:dyDescent="0.2">
      <c r="A896" s="249">
        <v>516</v>
      </c>
      <c r="B896" s="157" t="s">
        <v>862</v>
      </c>
      <c r="C896" s="157" t="s">
        <v>702</v>
      </c>
      <c r="D896" s="157" t="s">
        <v>1788</v>
      </c>
      <c r="E896" s="157" t="s">
        <v>1787</v>
      </c>
      <c r="F896" s="246">
        <v>47.27</v>
      </c>
      <c r="G896" s="246"/>
      <c r="H896" s="250" t="s">
        <v>865</v>
      </c>
      <c r="I896" s="246">
        <v>100</v>
      </c>
    </row>
    <row r="897" spans="1:9" x14ac:dyDescent="0.2">
      <c r="A897" s="249">
        <v>516</v>
      </c>
      <c r="B897" s="157" t="s">
        <v>862</v>
      </c>
      <c r="C897" s="157" t="s">
        <v>702</v>
      </c>
      <c r="D897" s="157" t="s">
        <v>1789</v>
      </c>
      <c r="E897" s="157" t="s">
        <v>850</v>
      </c>
      <c r="F897" s="246">
        <v>2.15</v>
      </c>
      <c r="G897" s="246"/>
      <c r="H897" s="250" t="s">
        <v>865</v>
      </c>
      <c r="I897" s="246">
        <v>100</v>
      </c>
    </row>
    <row r="898" spans="1:9" x14ac:dyDescent="0.2">
      <c r="A898" s="249">
        <v>516</v>
      </c>
      <c r="B898" s="157" t="s">
        <v>862</v>
      </c>
      <c r="C898" s="157" t="s">
        <v>702</v>
      </c>
      <c r="D898" s="157" t="s">
        <v>1790</v>
      </c>
      <c r="E898" s="157" t="s">
        <v>850</v>
      </c>
      <c r="F898" s="246">
        <v>6.19</v>
      </c>
      <c r="G898" s="246"/>
      <c r="H898" s="250" t="s">
        <v>865</v>
      </c>
      <c r="I898" s="246">
        <v>100</v>
      </c>
    </row>
    <row r="899" spans="1:9" x14ac:dyDescent="0.2">
      <c r="A899" s="249">
        <v>516</v>
      </c>
      <c r="B899" s="157" t="s">
        <v>862</v>
      </c>
      <c r="C899" s="157" t="s">
        <v>702</v>
      </c>
      <c r="D899" s="157" t="s">
        <v>1791</v>
      </c>
      <c r="E899" s="157" t="s">
        <v>850</v>
      </c>
      <c r="F899" s="246">
        <v>1.53</v>
      </c>
      <c r="G899" s="246"/>
      <c r="H899" s="250" t="s">
        <v>865</v>
      </c>
      <c r="I899" s="246">
        <v>100</v>
      </c>
    </row>
    <row r="900" spans="1:9" x14ac:dyDescent="0.2">
      <c r="A900" s="249">
        <v>516</v>
      </c>
      <c r="B900" s="157" t="s">
        <v>862</v>
      </c>
      <c r="C900" s="157" t="s">
        <v>702</v>
      </c>
      <c r="D900" s="157" t="s">
        <v>1792</v>
      </c>
      <c r="E900" s="157" t="s">
        <v>850</v>
      </c>
      <c r="F900" s="246">
        <v>7.32</v>
      </c>
      <c r="G900" s="246"/>
      <c r="H900" s="250" t="s">
        <v>865</v>
      </c>
      <c r="I900" s="246">
        <v>100</v>
      </c>
    </row>
    <row r="901" spans="1:9" x14ac:dyDescent="0.2">
      <c r="A901" s="249">
        <v>516</v>
      </c>
      <c r="B901" s="157" t="s">
        <v>862</v>
      </c>
      <c r="C901" s="157" t="s">
        <v>702</v>
      </c>
      <c r="D901" s="157" t="s">
        <v>1793</v>
      </c>
      <c r="E901" s="157" t="s">
        <v>850</v>
      </c>
      <c r="F901" s="246">
        <v>3.28</v>
      </c>
      <c r="G901" s="246"/>
      <c r="H901" s="250" t="s">
        <v>865</v>
      </c>
      <c r="I901" s="246">
        <v>100</v>
      </c>
    </row>
    <row r="902" spans="1:9" x14ac:dyDescent="0.2">
      <c r="A902" s="249">
        <v>516</v>
      </c>
      <c r="B902" s="157" t="s">
        <v>862</v>
      </c>
      <c r="C902" s="157" t="s">
        <v>702</v>
      </c>
      <c r="D902" s="157" t="s">
        <v>1794</v>
      </c>
      <c r="E902" s="157" t="s">
        <v>850</v>
      </c>
      <c r="F902" s="246">
        <v>2.66</v>
      </c>
      <c r="G902" s="246"/>
      <c r="H902" s="250" t="s">
        <v>865</v>
      </c>
      <c r="I902" s="246">
        <v>100</v>
      </c>
    </row>
    <row r="903" spans="1:9" x14ac:dyDescent="0.2">
      <c r="A903" s="249">
        <v>516</v>
      </c>
      <c r="B903" s="157" t="s">
        <v>862</v>
      </c>
      <c r="C903" s="157" t="s">
        <v>702</v>
      </c>
      <c r="D903" s="157" t="s">
        <v>1795</v>
      </c>
      <c r="E903" s="157" t="s">
        <v>850</v>
      </c>
      <c r="F903" s="246">
        <v>2.41</v>
      </c>
      <c r="G903" s="246"/>
      <c r="H903" s="250" t="s">
        <v>865</v>
      </c>
      <c r="I903" s="246">
        <v>100</v>
      </c>
    </row>
    <row r="904" spans="1:9" x14ac:dyDescent="0.2">
      <c r="A904" s="249">
        <v>516</v>
      </c>
      <c r="B904" s="157" t="s">
        <v>862</v>
      </c>
      <c r="C904" s="157" t="s">
        <v>702</v>
      </c>
      <c r="D904" s="157" t="s">
        <v>1796</v>
      </c>
      <c r="E904" s="157" t="s">
        <v>850</v>
      </c>
      <c r="F904" s="246">
        <v>1.05</v>
      </c>
      <c r="G904" s="246"/>
      <c r="H904" s="250" t="s">
        <v>865</v>
      </c>
      <c r="I904" s="246">
        <v>100</v>
      </c>
    </row>
    <row r="905" spans="1:9" x14ac:dyDescent="0.2">
      <c r="A905" s="249">
        <v>516</v>
      </c>
      <c r="B905" s="157" t="s">
        <v>862</v>
      </c>
      <c r="C905" s="157" t="s">
        <v>702</v>
      </c>
      <c r="D905" s="157" t="s">
        <v>1797</v>
      </c>
      <c r="E905" s="157" t="s">
        <v>850</v>
      </c>
      <c r="F905" s="246">
        <v>1.79</v>
      </c>
      <c r="G905" s="246"/>
      <c r="H905" s="250" t="s">
        <v>865</v>
      </c>
      <c r="I905" s="246">
        <v>100</v>
      </c>
    </row>
    <row r="906" spans="1:9" x14ac:dyDescent="0.2">
      <c r="A906" s="249">
        <v>516</v>
      </c>
      <c r="B906" s="157" t="s">
        <v>862</v>
      </c>
      <c r="C906" s="157" t="s">
        <v>702</v>
      </c>
      <c r="D906" s="157" t="s">
        <v>1798</v>
      </c>
      <c r="E906" s="157" t="s">
        <v>850</v>
      </c>
      <c r="F906" s="246">
        <v>5.16</v>
      </c>
      <c r="G906" s="246"/>
      <c r="H906" s="250" t="s">
        <v>865</v>
      </c>
      <c r="I906" s="246">
        <v>100</v>
      </c>
    </row>
    <row r="907" spans="1:9" x14ac:dyDescent="0.2">
      <c r="A907" s="249">
        <v>516</v>
      </c>
      <c r="B907" s="157" t="s">
        <v>862</v>
      </c>
      <c r="C907" s="157" t="s">
        <v>702</v>
      </c>
      <c r="D907" s="157" t="s">
        <v>1799</v>
      </c>
      <c r="E907" s="157" t="s">
        <v>850</v>
      </c>
      <c r="F907" s="246">
        <v>1.27</v>
      </c>
      <c r="G907" s="246"/>
      <c r="H907" s="250" t="s">
        <v>865</v>
      </c>
      <c r="I907" s="246">
        <v>100</v>
      </c>
    </row>
    <row r="908" spans="1:9" x14ac:dyDescent="0.2">
      <c r="A908" s="249">
        <v>516</v>
      </c>
      <c r="B908" s="157" t="s">
        <v>862</v>
      </c>
      <c r="C908" s="157" t="s">
        <v>702</v>
      </c>
      <c r="D908" s="157" t="s">
        <v>1800</v>
      </c>
      <c r="E908" s="157" t="s">
        <v>850</v>
      </c>
      <c r="F908" s="246">
        <v>6.1</v>
      </c>
      <c r="G908" s="246"/>
      <c r="H908" s="250" t="s">
        <v>865</v>
      </c>
      <c r="I908" s="246">
        <v>100</v>
      </c>
    </row>
    <row r="909" spans="1:9" x14ac:dyDescent="0.2">
      <c r="A909" s="249">
        <v>516</v>
      </c>
      <c r="B909" s="157" t="s">
        <v>862</v>
      </c>
      <c r="C909" s="157" t="s">
        <v>702</v>
      </c>
      <c r="D909" s="157" t="s">
        <v>1801</v>
      </c>
      <c r="E909" s="157" t="s">
        <v>850</v>
      </c>
      <c r="F909" s="246">
        <v>2.73</v>
      </c>
      <c r="G909" s="246"/>
      <c r="H909" s="250" t="s">
        <v>865</v>
      </c>
      <c r="I909" s="246">
        <v>100</v>
      </c>
    </row>
    <row r="910" spans="1:9" x14ac:dyDescent="0.2">
      <c r="A910" s="249">
        <v>516</v>
      </c>
      <c r="B910" s="157" t="s">
        <v>862</v>
      </c>
      <c r="C910" s="157" t="s">
        <v>702</v>
      </c>
      <c r="D910" s="157" t="s">
        <v>1802</v>
      </c>
      <c r="E910" s="157" t="s">
        <v>850</v>
      </c>
      <c r="F910" s="246">
        <v>2.2200000000000002</v>
      </c>
      <c r="G910" s="246"/>
      <c r="H910" s="250" t="s">
        <v>865</v>
      </c>
      <c r="I910" s="246">
        <v>100</v>
      </c>
    </row>
    <row r="911" spans="1:9" x14ac:dyDescent="0.2">
      <c r="A911" s="249">
        <v>516</v>
      </c>
      <c r="B911" s="157" t="s">
        <v>862</v>
      </c>
      <c r="C911" s="157" t="s">
        <v>702</v>
      </c>
      <c r="D911" s="157" t="s">
        <v>1803</v>
      </c>
      <c r="E911" s="157" t="s">
        <v>850</v>
      </c>
      <c r="F911" s="246">
        <v>2</v>
      </c>
      <c r="G911" s="246"/>
      <c r="H911" s="250" t="s">
        <v>865</v>
      </c>
      <c r="I911" s="246">
        <v>100</v>
      </c>
    </row>
    <row r="912" spans="1:9" x14ac:dyDescent="0.2">
      <c r="A912" s="249">
        <v>516</v>
      </c>
      <c r="B912" s="157" t="s">
        <v>862</v>
      </c>
      <c r="C912" s="157" t="s">
        <v>702</v>
      </c>
      <c r="D912" s="157" t="s">
        <v>1804</v>
      </c>
      <c r="E912" s="157" t="s">
        <v>850</v>
      </c>
      <c r="F912" s="246">
        <v>0.88</v>
      </c>
      <c r="G912" s="246"/>
      <c r="H912" s="250" t="s">
        <v>865</v>
      </c>
      <c r="I912" s="246">
        <v>100</v>
      </c>
    </row>
    <row r="913" spans="1:9" x14ac:dyDescent="0.2">
      <c r="A913" s="249">
        <v>520</v>
      </c>
      <c r="B913" s="157" t="s">
        <v>862</v>
      </c>
      <c r="C913" s="157" t="s">
        <v>1805</v>
      </c>
      <c r="D913" s="157" t="s">
        <v>1806</v>
      </c>
      <c r="E913" s="157" t="s">
        <v>1307</v>
      </c>
      <c r="F913" s="246">
        <v>9.99</v>
      </c>
      <c r="G913" s="246"/>
      <c r="H913" s="250" t="s">
        <v>865</v>
      </c>
      <c r="I913" s="246">
        <v>100</v>
      </c>
    </row>
    <row r="914" spans="1:9" x14ac:dyDescent="0.2">
      <c r="A914" s="249">
        <v>520</v>
      </c>
      <c r="B914" s="157" t="s">
        <v>862</v>
      </c>
      <c r="C914" s="157" t="s">
        <v>1805</v>
      </c>
      <c r="D914" s="157" t="s">
        <v>1807</v>
      </c>
      <c r="E914" s="157" t="s">
        <v>1307</v>
      </c>
      <c r="F914" s="246">
        <v>11.99</v>
      </c>
      <c r="G914" s="246"/>
      <c r="H914" s="250" t="s">
        <v>865</v>
      </c>
      <c r="I914" s="246">
        <v>100</v>
      </c>
    </row>
    <row r="915" spans="1:9" x14ac:dyDescent="0.2">
      <c r="A915" s="249">
        <v>520</v>
      </c>
      <c r="B915" s="157" t="s">
        <v>862</v>
      </c>
      <c r="C915" s="157" t="s">
        <v>1805</v>
      </c>
      <c r="D915" s="157" t="s">
        <v>1808</v>
      </c>
      <c r="E915" s="157" t="s">
        <v>1307</v>
      </c>
      <c r="F915" s="246">
        <v>10.210000000000001</v>
      </c>
      <c r="G915" s="246"/>
      <c r="H915" s="250" t="s">
        <v>865</v>
      </c>
      <c r="I915" s="246">
        <v>100</v>
      </c>
    </row>
    <row r="916" spans="1:9" x14ac:dyDescent="0.2">
      <c r="A916" s="249">
        <v>520</v>
      </c>
      <c r="B916" s="157" t="s">
        <v>862</v>
      </c>
      <c r="C916" s="157" t="s">
        <v>1805</v>
      </c>
      <c r="D916" s="157" t="s">
        <v>1809</v>
      </c>
      <c r="E916" s="157" t="s">
        <v>1307</v>
      </c>
      <c r="F916" s="246">
        <v>8.51</v>
      </c>
      <c r="G916" s="246"/>
      <c r="H916" s="250" t="s">
        <v>865</v>
      </c>
      <c r="I916" s="246">
        <v>100</v>
      </c>
    </row>
    <row r="917" spans="1:9" x14ac:dyDescent="0.2">
      <c r="A917" s="249">
        <v>521</v>
      </c>
      <c r="B917" s="157" t="s">
        <v>862</v>
      </c>
      <c r="C917" s="157" t="s">
        <v>1810</v>
      </c>
      <c r="D917" s="157" t="s">
        <v>1811</v>
      </c>
      <c r="E917" s="157" t="s">
        <v>1118</v>
      </c>
      <c r="F917" s="246">
        <v>1.27</v>
      </c>
      <c r="G917" s="246"/>
      <c r="H917" s="250" t="s">
        <v>865</v>
      </c>
      <c r="I917" s="246">
        <v>100</v>
      </c>
    </row>
    <row r="918" spans="1:9" x14ac:dyDescent="0.2">
      <c r="A918" s="249">
        <v>521</v>
      </c>
      <c r="B918" s="157" t="s">
        <v>862</v>
      </c>
      <c r="C918" s="157" t="s">
        <v>1810</v>
      </c>
      <c r="D918" s="157" t="s">
        <v>1812</v>
      </c>
      <c r="E918" s="157" t="s">
        <v>1118</v>
      </c>
      <c r="F918" s="246">
        <v>1.58</v>
      </c>
      <c r="G918" s="246"/>
      <c r="H918" s="250" t="s">
        <v>865</v>
      </c>
      <c r="I918" s="246">
        <v>100</v>
      </c>
    </row>
    <row r="919" spans="1:9" x14ac:dyDescent="0.2">
      <c r="A919" s="249">
        <v>521</v>
      </c>
      <c r="B919" s="157" t="s">
        <v>862</v>
      </c>
      <c r="C919" s="157" t="s">
        <v>1810</v>
      </c>
      <c r="D919" s="157" t="s">
        <v>1813</v>
      </c>
      <c r="E919" s="157" t="s">
        <v>1118</v>
      </c>
      <c r="F919" s="246">
        <v>1.79</v>
      </c>
      <c r="G919" s="246"/>
      <c r="H919" s="250" t="s">
        <v>865</v>
      </c>
      <c r="I919" s="246">
        <v>100</v>
      </c>
    </row>
    <row r="920" spans="1:9" x14ac:dyDescent="0.2">
      <c r="A920" s="249">
        <v>521</v>
      </c>
      <c r="B920" s="157" t="s">
        <v>862</v>
      </c>
      <c r="C920" s="157" t="s">
        <v>1810</v>
      </c>
      <c r="D920" s="157" t="s">
        <v>1814</v>
      </c>
      <c r="E920" s="157" t="s">
        <v>1118</v>
      </c>
      <c r="F920" s="246">
        <v>2.0699999999999998</v>
      </c>
      <c r="G920" s="246"/>
      <c r="H920" s="250" t="s">
        <v>865</v>
      </c>
      <c r="I920" s="246">
        <v>100</v>
      </c>
    </row>
    <row r="921" spans="1:9" x14ac:dyDescent="0.2">
      <c r="A921" s="249">
        <v>521</v>
      </c>
      <c r="B921" s="157" t="s">
        <v>862</v>
      </c>
      <c r="C921" s="157" t="s">
        <v>1810</v>
      </c>
      <c r="D921" s="157" t="s">
        <v>1815</v>
      </c>
      <c r="E921" s="157" t="s">
        <v>1118</v>
      </c>
      <c r="F921" s="246">
        <v>1.53</v>
      </c>
      <c r="G921" s="246"/>
      <c r="H921" s="250" t="s">
        <v>865</v>
      </c>
      <c r="I921" s="246">
        <v>100</v>
      </c>
    </row>
    <row r="922" spans="1:9" x14ac:dyDescent="0.2">
      <c r="A922" s="249">
        <v>521</v>
      </c>
      <c r="B922" s="157" t="s">
        <v>862</v>
      </c>
      <c r="C922" s="157" t="s">
        <v>1810</v>
      </c>
      <c r="D922" s="157" t="s">
        <v>1816</v>
      </c>
      <c r="E922" s="157" t="s">
        <v>1118</v>
      </c>
      <c r="F922" s="246">
        <v>1.89</v>
      </c>
      <c r="G922" s="246"/>
      <c r="H922" s="250" t="s">
        <v>865</v>
      </c>
      <c r="I922" s="246">
        <v>100</v>
      </c>
    </row>
    <row r="923" spans="1:9" x14ac:dyDescent="0.2">
      <c r="A923" s="249">
        <v>521</v>
      </c>
      <c r="B923" s="157" t="s">
        <v>862</v>
      </c>
      <c r="C923" s="157" t="s">
        <v>1810</v>
      </c>
      <c r="D923" s="157" t="s">
        <v>1817</v>
      </c>
      <c r="E923" s="157" t="s">
        <v>1118</v>
      </c>
      <c r="F923" s="246">
        <v>2.15</v>
      </c>
      <c r="G923" s="246"/>
      <c r="H923" s="250" t="s">
        <v>865</v>
      </c>
      <c r="I923" s="246">
        <v>100</v>
      </c>
    </row>
    <row r="924" spans="1:9" x14ac:dyDescent="0.2">
      <c r="A924" s="249">
        <v>521</v>
      </c>
      <c r="B924" s="157" t="s">
        <v>862</v>
      </c>
      <c r="C924" s="157" t="s">
        <v>1810</v>
      </c>
      <c r="D924" s="157" t="s">
        <v>1818</v>
      </c>
      <c r="E924" s="157" t="s">
        <v>1118</v>
      </c>
      <c r="F924" s="246">
        <v>2.48</v>
      </c>
      <c r="G924" s="246"/>
      <c r="H924" s="250" t="s">
        <v>865</v>
      </c>
      <c r="I924" s="246">
        <v>100</v>
      </c>
    </row>
    <row r="925" spans="1:9" x14ac:dyDescent="0.2">
      <c r="A925" s="249">
        <v>522</v>
      </c>
      <c r="B925" s="157" t="s">
        <v>862</v>
      </c>
      <c r="C925" s="157" t="s">
        <v>1819</v>
      </c>
      <c r="D925" s="157" t="s">
        <v>1820</v>
      </c>
      <c r="E925" s="157" t="s">
        <v>1118</v>
      </c>
      <c r="F925" s="246">
        <v>5.66</v>
      </c>
      <c r="G925" s="246"/>
      <c r="H925" s="250" t="s">
        <v>865</v>
      </c>
      <c r="I925" s="246">
        <v>100</v>
      </c>
    </row>
    <row r="926" spans="1:9" x14ac:dyDescent="0.2">
      <c r="A926" s="249">
        <v>522</v>
      </c>
      <c r="B926" s="157" t="s">
        <v>862</v>
      </c>
      <c r="C926" s="157" t="s">
        <v>1819</v>
      </c>
      <c r="D926" s="157" t="s">
        <v>1821</v>
      </c>
      <c r="E926" s="157" t="s">
        <v>1118</v>
      </c>
      <c r="F926" s="246">
        <v>5.7</v>
      </c>
      <c r="G926" s="246"/>
      <c r="H926" s="250" t="s">
        <v>865</v>
      </c>
      <c r="I926" s="246">
        <v>100</v>
      </c>
    </row>
    <row r="927" spans="1:9" x14ac:dyDescent="0.2">
      <c r="A927" s="249">
        <v>522</v>
      </c>
      <c r="B927" s="157" t="s">
        <v>862</v>
      </c>
      <c r="C927" s="157" t="s">
        <v>1819</v>
      </c>
      <c r="D927" s="157" t="s">
        <v>1822</v>
      </c>
      <c r="E927" s="157" t="s">
        <v>1118</v>
      </c>
      <c r="F927" s="246">
        <v>6.79</v>
      </c>
      <c r="G927" s="246"/>
      <c r="H927" s="250" t="s">
        <v>865</v>
      </c>
      <c r="I927" s="246">
        <v>100</v>
      </c>
    </row>
    <row r="928" spans="1:9" x14ac:dyDescent="0.2">
      <c r="A928" s="249">
        <v>522</v>
      </c>
      <c r="B928" s="157" t="s">
        <v>862</v>
      </c>
      <c r="C928" s="157" t="s">
        <v>1819</v>
      </c>
      <c r="D928" s="157" t="s">
        <v>1823</v>
      </c>
      <c r="E928" s="157" t="s">
        <v>1118</v>
      </c>
      <c r="F928" s="246">
        <v>6.84</v>
      </c>
      <c r="G928" s="246"/>
      <c r="H928" s="250" t="s">
        <v>865</v>
      </c>
      <c r="I928" s="246">
        <v>100</v>
      </c>
    </row>
    <row r="929" spans="1:9" x14ac:dyDescent="0.2">
      <c r="A929" s="249">
        <v>528</v>
      </c>
      <c r="B929" s="157" t="s">
        <v>862</v>
      </c>
      <c r="C929" s="157" t="s">
        <v>736</v>
      </c>
      <c r="D929" s="157" t="s">
        <v>1824</v>
      </c>
      <c r="E929" s="157" t="s">
        <v>1167</v>
      </c>
      <c r="F929" s="246">
        <v>36.56</v>
      </c>
      <c r="G929" s="246"/>
      <c r="H929" s="250" t="s">
        <v>865</v>
      </c>
      <c r="I929" s="246">
        <v>100</v>
      </c>
    </row>
    <row r="930" spans="1:9" x14ac:dyDescent="0.2">
      <c r="A930" s="249">
        <v>528</v>
      </c>
      <c r="B930" s="157" t="s">
        <v>862</v>
      </c>
      <c r="C930" s="157" t="s">
        <v>736</v>
      </c>
      <c r="D930" s="157" t="s">
        <v>1825</v>
      </c>
      <c r="E930" s="157" t="s">
        <v>1167</v>
      </c>
      <c r="F930" s="246">
        <v>38.89</v>
      </c>
      <c r="G930" s="246"/>
      <c r="H930" s="250" t="s">
        <v>865</v>
      </c>
      <c r="I930" s="246">
        <v>100</v>
      </c>
    </row>
    <row r="931" spans="1:9" x14ac:dyDescent="0.2">
      <c r="A931" s="249">
        <v>528</v>
      </c>
      <c r="B931" s="157" t="s">
        <v>862</v>
      </c>
      <c r="C931" s="157" t="s">
        <v>736</v>
      </c>
      <c r="D931" s="157" t="s">
        <v>1186</v>
      </c>
      <c r="E931" s="157" t="s">
        <v>1167</v>
      </c>
      <c r="F931" s="246">
        <v>88.21</v>
      </c>
      <c r="G931" s="246"/>
      <c r="H931" s="250" t="s">
        <v>865</v>
      </c>
      <c r="I931" s="246">
        <v>100</v>
      </c>
    </row>
    <row r="932" spans="1:9" x14ac:dyDescent="0.2">
      <c r="A932" s="249">
        <v>528</v>
      </c>
      <c r="B932" s="157" t="s">
        <v>862</v>
      </c>
      <c r="C932" s="157" t="s">
        <v>736</v>
      </c>
      <c r="D932" s="157" t="s">
        <v>1826</v>
      </c>
      <c r="E932" s="157" t="s">
        <v>1167</v>
      </c>
      <c r="F932" s="246">
        <v>23.09</v>
      </c>
      <c r="G932" s="246"/>
      <c r="H932" s="250" t="s">
        <v>865</v>
      </c>
      <c r="I932" s="246">
        <v>100</v>
      </c>
    </row>
    <row r="933" spans="1:9" x14ac:dyDescent="0.2">
      <c r="A933" s="249">
        <v>528</v>
      </c>
      <c r="B933" s="157" t="s">
        <v>862</v>
      </c>
      <c r="C933" s="157" t="s">
        <v>736</v>
      </c>
      <c r="D933" s="157" t="s">
        <v>1827</v>
      </c>
      <c r="E933" s="157" t="s">
        <v>1167</v>
      </c>
      <c r="F933" s="246">
        <v>75.12</v>
      </c>
      <c r="G933" s="246"/>
      <c r="H933" s="250" t="s">
        <v>865</v>
      </c>
      <c r="I933" s="246">
        <v>100</v>
      </c>
    </row>
    <row r="934" spans="1:9" x14ac:dyDescent="0.2">
      <c r="A934" s="249">
        <v>528</v>
      </c>
      <c r="B934" s="157" t="s">
        <v>862</v>
      </c>
      <c r="C934" s="157" t="s">
        <v>736</v>
      </c>
      <c r="D934" s="157" t="s">
        <v>1828</v>
      </c>
      <c r="E934" s="157" t="s">
        <v>1167</v>
      </c>
      <c r="F934" s="246">
        <v>34.659999999999997</v>
      </c>
      <c r="G934" s="246"/>
      <c r="H934" s="250" t="s">
        <v>865</v>
      </c>
      <c r="I934" s="246">
        <v>100</v>
      </c>
    </row>
    <row r="935" spans="1:9" x14ac:dyDescent="0.2">
      <c r="A935" s="249">
        <v>528</v>
      </c>
      <c r="B935" s="157" t="s">
        <v>862</v>
      </c>
      <c r="C935" s="157" t="s">
        <v>736</v>
      </c>
      <c r="D935" s="157" t="s">
        <v>1191</v>
      </c>
      <c r="E935" s="157" t="s">
        <v>1167</v>
      </c>
      <c r="F935" s="246">
        <v>58.8</v>
      </c>
      <c r="G935" s="246"/>
      <c r="H935" s="250" t="s">
        <v>865</v>
      </c>
      <c r="I935" s="246">
        <v>100</v>
      </c>
    </row>
    <row r="936" spans="1:9" x14ac:dyDescent="0.2">
      <c r="A936" s="249">
        <v>528</v>
      </c>
      <c r="B936" s="157" t="s">
        <v>862</v>
      </c>
      <c r="C936" s="157" t="s">
        <v>736</v>
      </c>
      <c r="D936" s="157" t="s">
        <v>1829</v>
      </c>
      <c r="E936" s="157" t="s">
        <v>1167</v>
      </c>
      <c r="F936" s="246">
        <v>19.239999999999998</v>
      </c>
      <c r="G936" s="246"/>
      <c r="H936" s="250" t="s">
        <v>865</v>
      </c>
      <c r="I936" s="246">
        <v>100</v>
      </c>
    </row>
    <row r="937" spans="1:9" x14ac:dyDescent="0.2">
      <c r="A937" s="249">
        <v>528</v>
      </c>
      <c r="B937" s="157" t="s">
        <v>862</v>
      </c>
      <c r="C937" s="157" t="s">
        <v>736</v>
      </c>
      <c r="D937" s="157" t="s">
        <v>1830</v>
      </c>
      <c r="E937" s="157" t="s">
        <v>1167</v>
      </c>
      <c r="F937" s="246">
        <v>50.08</v>
      </c>
      <c r="G937" s="246"/>
      <c r="H937" s="250" t="s">
        <v>865</v>
      </c>
      <c r="I937" s="246">
        <v>100</v>
      </c>
    </row>
    <row r="938" spans="1:9" x14ac:dyDescent="0.2">
      <c r="A938" s="249">
        <v>528</v>
      </c>
      <c r="B938" s="157" t="s">
        <v>862</v>
      </c>
      <c r="C938" s="157" t="s">
        <v>736</v>
      </c>
      <c r="D938" s="157" t="s">
        <v>1831</v>
      </c>
      <c r="E938" s="157" t="s">
        <v>1167</v>
      </c>
      <c r="F938" s="246">
        <v>28.89</v>
      </c>
      <c r="G938" s="246"/>
      <c r="H938" s="250" t="s">
        <v>865</v>
      </c>
      <c r="I938" s="246">
        <v>100</v>
      </c>
    </row>
    <row r="939" spans="1:9" x14ac:dyDescent="0.2">
      <c r="A939" s="249">
        <v>533</v>
      </c>
      <c r="B939" s="157" t="s">
        <v>862</v>
      </c>
      <c r="C939" s="157" t="s">
        <v>738</v>
      </c>
      <c r="D939" s="157" t="s">
        <v>1832</v>
      </c>
      <c r="E939" s="157" t="s">
        <v>1833</v>
      </c>
      <c r="F939" s="246">
        <v>1649.24</v>
      </c>
      <c r="G939" s="246"/>
      <c r="H939" s="250" t="s">
        <v>865</v>
      </c>
      <c r="I939" s="246">
        <v>100</v>
      </c>
    </row>
    <row r="940" spans="1:9" x14ac:dyDescent="0.2">
      <c r="A940" s="249">
        <v>533</v>
      </c>
      <c r="B940" s="157" t="s">
        <v>862</v>
      </c>
      <c r="C940" s="157" t="s">
        <v>738</v>
      </c>
      <c r="D940" s="157" t="s">
        <v>1834</v>
      </c>
      <c r="E940" s="157" t="s">
        <v>1833</v>
      </c>
      <c r="F940" s="246">
        <v>1910.75</v>
      </c>
      <c r="G940" s="246"/>
      <c r="H940" s="250" t="s">
        <v>865</v>
      </c>
      <c r="I940" s="246">
        <v>100</v>
      </c>
    </row>
    <row r="941" spans="1:9" x14ac:dyDescent="0.2">
      <c r="A941" s="249">
        <v>533</v>
      </c>
      <c r="B941" s="157" t="s">
        <v>862</v>
      </c>
      <c r="C941" s="157" t="s">
        <v>738</v>
      </c>
      <c r="D941" s="157" t="s">
        <v>1835</v>
      </c>
      <c r="E941" s="157" t="s">
        <v>1833</v>
      </c>
      <c r="F941" s="246">
        <v>489.13</v>
      </c>
      <c r="G941" s="246"/>
      <c r="H941" s="250" t="s">
        <v>865</v>
      </c>
      <c r="I941" s="246">
        <v>100</v>
      </c>
    </row>
    <row r="942" spans="1:9" x14ac:dyDescent="0.2">
      <c r="A942" s="249">
        <v>533</v>
      </c>
      <c r="B942" s="157" t="s">
        <v>862</v>
      </c>
      <c r="C942" s="157" t="s">
        <v>738</v>
      </c>
      <c r="D942" s="157" t="s">
        <v>1836</v>
      </c>
      <c r="E942" s="157" t="s">
        <v>1833</v>
      </c>
      <c r="F942" s="246">
        <v>715.4</v>
      </c>
      <c r="G942" s="246"/>
      <c r="H942" s="250" t="s">
        <v>865</v>
      </c>
      <c r="I942" s="246">
        <v>100</v>
      </c>
    </row>
    <row r="943" spans="1:9" x14ac:dyDescent="0.2">
      <c r="A943" s="249">
        <v>533</v>
      </c>
      <c r="B943" s="157" t="s">
        <v>862</v>
      </c>
      <c r="C943" s="157" t="s">
        <v>738</v>
      </c>
      <c r="D943" s="157" t="s">
        <v>1837</v>
      </c>
      <c r="E943" s="157" t="s">
        <v>1833</v>
      </c>
      <c r="F943" s="246">
        <v>763.41</v>
      </c>
      <c r="G943" s="246"/>
      <c r="H943" s="250" t="s">
        <v>865</v>
      </c>
      <c r="I943" s="246">
        <v>100</v>
      </c>
    </row>
    <row r="944" spans="1:9" x14ac:dyDescent="0.2">
      <c r="A944" s="249">
        <v>533</v>
      </c>
      <c r="B944" s="157" t="s">
        <v>862</v>
      </c>
      <c r="C944" s="157" t="s">
        <v>738</v>
      </c>
      <c r="D944" s="157" t="s">
        <v>1838</v>
      </c>
      <c r="E944" s="157" t="s">
        <v>1833</v>
      </c>
      <c r="F944" s="246">
        <v>329.64</v>
      </c>
      <c r="G944" s="246"/>
      <c r="H944" s="250" t="s">
        <v>865</v>
      </c>
      <c r="I944" s="246">
        <v>100</v>
      </c>
    </row>
    <row r="945" spans="1:9" x14ac:dyDescent="0.2">
      <c r="A945" s="249">
        <v>533</v>
      </c>
      <c r="B945" s="157" t="s">
        <v>862</v>
      </c>
      <c r="C945" s="157" t="s">
        <v>738</v>
      </c>
      <c r="D945" s="157" t="s">
        <v>1839</v>
      </c>
      <c r="E945" s="157" t="s">
        <v>1833</v>
      </c>
      <c r="F945" s="246">
        <v>1979.09</v>
      </c>
      <c r="G945" s="246"/>
      <c r="H945" s="250" t="s">
        <v>865</v>
      </c>
      <c r="I945" s="246">
        <v>100</v>
      </c>
    </row>
    <row r="946" spans="1:9" x14ac:dyDescent="0.2">
      <c r="A946" s="249">
        <v>533</v>
      </c>
      <c r="B946" s="157" t="s">
        <v>862</v>
      </c>
      <c r="C946" s="157" t="s">
        <v>738</v>
      </c>
      <c r="D946" s="157" t="s">
        <v>1840</v>
      </c>
      <c r="E946" s="157" t="s">
        <v>1833</v>
      </c>
      <c r="F946" s="246">
        <v>2292.9</v>
      </c>
      <c r="G946" s="246"/>
      <c r="H946" s="250" t="s">
        <v>865</v>
      </c>
      <c r="I946" s="246">
        <v>100</v>
      </c>
    </row>
    <row r="947" spans="1:9" x14ac:dyDescent="0.2">
      <c r="A947" s="249">
        <v>533</v>
      </c>
      <c r="B947" s="157" t="s">
        <v>862</v>
      </c>
      <c r="C947" s="157" t="s">
        <v>738</v>
      </c>
      <c r="D947" s="157" t="s">
        <v>1841</v>
      </c>
      <c r="E947" s="157" t="s">
        <v>1833</v>
      </c>
      <c r="F947" s="246">
        <v>586.95000000000005</v>
      </c>
      <c r="G947" s="246"/>
      <c r="H947" s="250" t="s">
        <v>865</v>
      </c>
      <c r="I947" s="246">
        <v>100</v>
      </c>
    </row>
    <row r="948" spans="1:9" x14ac:dyDescent="0.2">
      <c r="A948" s="249">
        <v>533</v>
      </c>
      <c r="B948" s="157" t="s">
        <v>862</v>
      </c>
      <c r="C948" s="157" t="s">
        <v>738</v>
      </c>
      <c r="D948" s="157" t="s">
        <v>1842</v>
      </c>
      <c r="E948" s="157" t="s">
        <v>1833</v>
      </c>
      <c r="F948" s="246">
        <v>858.48</v>
      </c>
      <c r="G948" s="246"/>
      <c r="H948" s="250" t="s">
        <v>865</v>
      </c>
      <c r="I948" s="246">
        <v>100</v>
      </c>
    </row>
    <row r="949" spans="1:9" x14ac:dyDescent="0.2">
      <c r="A949" s="249">
        <v>533</v>
      </c>
      <c r="B949" s="157" t="s">
        <v>862</v>
      </c>
      <c r="C949" s="157" t="s">
        <v>738</v>
      </c>
      <c r="D949" s="157" t="s">
        <v>1843</v>
      </c>
      <c r="E949" s="157" t="s">
        <v>1833</v>
      </c>
      <c r="F949" s="246">
        <v>916.09</v>
      </c>
      <c r="G949" s="246"/>
      <c r="H949" s="250" t="s">
        <v>865</v>
      </c>
      <c r="I949" s="246">
        <v>100</v>
      </c>
    </row>
    <row r="950" spans="1:9" x14ac:dyDescent="0.2">
      <c r="A950" s="249">
        <v>533</v>
      </c>
      <c r="B950" s="157" t="s">
        <v>862</v>
      </c>
      <c r="C950" s="157" t="s">
        <v>738</v>
      </c>
      <c r="D950" s="157" t="s">
        <v>1844</v>
      </c>
      <c r="E950" s="157" t="s">
        <v>1833</v>
      </c>
      <c r="F950" s="246">
        <v>395.56</v>
      </c>
      <c r="G950" s="246"/>
      <c r="H950" s="250" t="s">
        <v>865</v>
      </c>
      <c r="I950" s="246">
        <v>100</v>
      </c>
    </row>
    <row r="951" spans="1:9" x14ac:dyDescent="0.2">
      <c r="A951" s="249">
        <v>533</v>
      </c>
      <c r="B951" s="157" t="s">
        <v>862</v>
      </c>
      <c r="C951" s="157" t="s">
        <v>738</v>
      </c>
      <c r="D951" s="157" t="s">
        <v>1845</v>
      </c>
      <c r="E951" s="157" t="s">
        <v>1833</v>
      </c>
      <c r="F951" s="246">
        <v>763.05</v>
      </c>
      <c r="G951" s="246"/>
      <c r="H951" s="250" t="s">
        <v>865</v>
      </c>
      <c r="I951" s="246">
        <v>100</v>
      </c>
    </row>
    <row r="952" spans="1:9" x14ac:dyDescent="0.2">
      <c r="A952" s="249">
        <v>533</v>
      </c>
      <c r="B952" s="157" t="s">
        <v>862</v>
      </c>
      <c r="C952" s="157" t="s">
        <v>738</v>
      </c>
      <c r="D952" s="157" t="s">
        <v>1846</v>
      </c>
      <c r="E952" s="157" t="s">
        <v>1833</v>
      </c>
      <c r="F952" s="246">
        <v>611.38</v>
      </c>
      <c r="G952" s="246"/>
      <c r="H952" s="250" t="s">
        <v>865</v>
      </c>
      <c r="I952" s="246">
        <v>100</v>
      </c>
    </row>
    <row r="953" spans="1:9" x14ac:dyDescent="0.2">
      <c r="A953" s="249">
        <v>533</v>
      </c>
      <c r="B953" s="157" t="s">
        <v>862</v>
      </c>
      <c r="C953" s="157" t="s">
        <v>738</v>
      </c>
      <c r="D953" s="157" t="s">
        <v>1847</v>
      </c>
      <c r="E953" s="157" t="s">
        <v>1833</v>
      </c>
      <c r="F953" s="246">
        <v>578.67999999999995</v>
      </c>
      <c r="G953" s="246"/>
      <c r="H953" s="250" t="s">
        <v>865</v>
      </c>
      <c r="I953" s="246">
        <v>100</v>
      </c>
    </row>
    <row r="954" spans="1:9" x14ac:dyDescent="0.2">
      <c r="A954" s="249">
        <v>533</v>
      </c>
      <c r="B954" s="157" t="s">
        <v>862</v>
      </c>
      <c r="C954" s="157" t="s">
        <v>738</v>
      </c>
      <c r="D954" s="157" t="s">
        <v>1848</v>
      </c>
      <c r="E954" s="157" t="s">
        <v>32</v>
      </c>
      <c r="F954" s="246">
        <v>1179.58</v>
      </c>
      <c r="G954" s="246"/>
      <c r="H954" s="250" t="s">
        <v>865</v>
      </c>
      <c r="I954" s="246">
        <v>100</v>
      </c>
    </row>
    <row r="955" spans="1:9" x14ac:dyDescent="0.2">
      <c r="A955" s="249">
        <v>533</v>
      </c>
      <c r="B955" s="157" t="s">
        <v>862</v>
      </c>
      <c r="C955" s="157" t="s">
        <v>738</v>
      </c>
      <c r="D955" s="157" t="s">
        <v>1849</v>
      </c>
      <c r="E955" s="157" t="s">
        <v>32</v>
      </c>
      <c r="F955" s="246">
        <v>25921.15</v>
      </c>
      <c r="G955" s="246"/>
      <c r="H955" s="250" t="s">
        <v>865</v>
      </c>
      <c r="I955" s="246">
        <v>100</v>
      </c>
    </row>
    <row r="956" spans="1:9" x14ac:dyDescent="0.2">
      <c r="A956" s="249">
        <v>533</v>
      </c>
      <c r="B956" s="157" t="s">
        <v>862</v>
      </c>
      <c r="C956" s="157" t="s">
        <v>738</v>
      </c>
      <c r="D956" s="157" t="s">
        <v>1850</v>
      </c>
      <c r="E956" s="157" t="s">
        <v>32</v>
      </c>
      <c r="F956" s="246">
        <v>3010.06</v>
      </c>
      <c r="G956" s="246"/>
      <c r="H956" s="250" t="s">
        <v>865</v>
      </c>
      <c r="I956" s="246">
        <v>100</v>
      </c>
    </row>
    <row r="957" spans="1:9" x14ac:dyDescent="0.2">
      <c r="A957" s="249">
        <v>533</v>
      </c>
      <c r="B957" s="157" t="s">
        <v>862</v>
      </c>
      <c r="C957" s="157" t="s">
        <v>738</v>
      </c>
      <c r="D957" s="157" t="s">
        <v>1851</v>
      </c>
      <c r="E957" s="157" t="s">
        <v>32</v>
      </c>
      <c r="F957" s="246">
        <v>4779.6000000000004</v>
      </c>
      <c r="G957" s="246"/>
      <c r="H957" s="250" t="s">
        <v>865</v>
      </c>
      <c r="I957" s="246">
        <v>100</v>
      </c>
    </row>
    <row r="958" spans="1:9" x14ac:dyDescent="0.2">
      <c r="A958" s="249">
        <v>533</v>
      </c>
      <c r="B958" s="157" t="s">
        <v>862</v>
      </c>
      <c r="C958" s="157" t="s">
        <v>738</v>
      </c>
      <c r="D958" s="157" t="s">
        <v>1852</v>
      </c>
      <c r="E958" s="157" t="s">
        <v>32</v>
      </c>
      <c r="F958" s="246">
        <v>5966.59</v>
      </c>
      <c r="G958" s="246"/>
      <c r="H958" s="250" t="s">
        <v>865</v>
      </c>
      <c r="I958" s="246">
        <v>100</v>
      </c>
    </row>
    <row r="959" spans="1:9" x14ac:dyDescent="0.2">
      <c r="A959" s="249">
        <v>533</v>
      </c>
      <c r="B959" s="157" t="s">
        <v>862</v>
      </c>
      <c r="C959" s="157" t="s">
        <v>738</v>
      </c>
      <c r="D959" s="157" t="s">
        <v>1853</v>
      </c>
      <c r="E959" s="157" t="s">
        <v>32</v>
      </c>
      <c r="F959" s="246">
        <v>44809.37</v>
      </c>
      <c r="G959" s="246"/>
      <c r="H959" s="250" t="s">
        <v>865</v>
      </c>
      <c r="I959" s="246">
        <v>100</v>
      </c>
    </row>
    <row r="960" spans="1:9" x14ac:dyDescent="0.2">
      <c r="A960" s="249">
        <v>533</v>
      </c>
      <c r="B960" s="157" t="s">
        <v>862</v>
      </c>
      <c r="C960" s="157" t="s">
        <v>738</v>
      </c>
      <c r="D960" s="157" t="s">
        <v>1854</v>
      </c>
      <c r="E960" s="157" t="s">
        <v>32</v>
      </c>
      <c r="F960" s="246">
        <v>6880.86</v>
      </c>
      <c r="G960" s="246"/>
      <c r="H960" s="250" t="s">
        <v>865</v>
      </c>
      <c r="I960" s="246">
        <v>100</v>
      </c>
    </row>
    <row r="961" spans="1:9" x14ac:dyDescent="0.2">
      <c r="A961" s="249">
        <v>533</v>
      </c>
      <c r="B961" s="157" t="s">
        <v>862</v>
      </c>
      <c r="C961" s="157" t="s">
        <v>738</v>
      </c>
      <c r="D961" s="157" t="s">
        <v>1855</v>
      </c>
      <c r="E961" s="157" t="s">
        <v>32</v>
      </c>
      <c r="F961" s="246">
        <v>3364.3</v>
      </c>
      <c r="G961" s="246"/>
      <c r="H961" s="250" t="s">
        <v>865</v>
      </c>
      <c r="I961" s="246">
        <v>100</v>
      </c>
    </row>
    <row r="962" spans="1:9" x14ac:dyDescent="0.2">
      <c r="A962" s="249">
        <v>533</v>
      </c>
      <c r="B962" s="157" t="s">
        <v>862</v>
      </c>
      <c r="C962" s="157" t="s">
        <v>738</v>
      </c>
      <c r="D962" s="157" t="s">
        <v>1856</v>
      </c>
      <c r="E962" s="157" t="s">
        <v>1833</v>
      </c>
      <c r="F962" s="246">
        <v>152.05000000000001</v>
      </c>
      <c r="G962" s="246"/>
      <c r="H962" s="250" t="s">
        <v>865</v>
      </c>
      <c r="I962" s="246">
        <v>100</v>
      </c>
    </row>
    <row r="963" spans="1:9" x14ac:dyDescent="0.2">
      <c r="A963" s="249">
        <v>533</v>
      </c>
      <c r="B963" s="157" t="s">
        <v>862</v>
      </c>
      <c r="C963" s="157" t="s">
        <v>738</v>
      </c>
      <c r="D963" s="157" t="s">
        <v>1857</v>
      </c>
      <c r="E963" s="157" t="s">
        <v>1412</v>
      </c>
      <c r="F963" s="246">
        <v>228.83</v>
      </c>
      <c r="G963" s="246"/>
      <c r="H963" s="250" t="s">
        <v>865</v>
      </c>
      <c r="I963" s="246">
        <v>100</v>
      </c>
    </row>
    <row r="964" spans="1:9" x14ac:dyDescent="0.2">
      <c r="A964" s="249">
        <v>533</v>
      </c>
      <c r="B964" s="157" t="s">
        <v>862</v>
      </c>
      <c r="C964" s="157" t="s">
        <v>738</v>
      </c>
      <c r="D964" s="157" t="s">
        <v>1858</v>
      </c>
      <c r="E964" s="157" t="s">
        <v>1412</v>
      </c>
      <c r="F964" s="246">
        <v>115.34</v>
      </c>
      <c r="G964" s="246"/>
      <c r="H964" s="250" t="s">
        <v>865</v>
      </c>
      <c r="I964" s="246">
        <v>100</v>
      </c>
    </row>
    <row r="965" spans="1:9" x14ac:dyDescent="0.2">
      <c r="A965" s="249">
        <v>533</v>
      </c>
      <c r="B965" s="157" t="s">
        <v>862</v>
      </c>
      <c r="C965" s="157" t="s">
        <v>738</v>
      </c>
      <c r="D965" s="157" t="s">
        <v>1859</v>
      </c>
      <c r="E965" s="157" t="s">
        <v>1833</v>
      </c>
      <c r="F965" s="246">
        <v>635.88</v>
      </c>
      <c r="G965" s="246"/>
      <c r="H965" s="250" t="s">
        <v>865</v>
      </c>
      <c r="I965" s="246">
        <v>100</v>
      </c>
    </row>
    <row r="966" spans="1:9" x14ac:dyDescent="0.2">
      <c r="A966" s="249">
        <v>533</v>
      </c>
      <c r="B966" s="157" t="s">
        <v>862</v>
      </c>
      <c r="C966" s="157" t="s">
        <v>738</v>
      </c>
      <c r="D966" s="157" t="s">
        <v>1860</v>
      </c>
      <c r="E966" s="157" t="s">
        <v>1833</v>
      </c>
      <c r="F966" s="246">
        <v>509.48</v>
      </c>
      <c r="G966" s="246"/>
      <c r="H966" s="250" t="s">
        <v>865</v>
      </c>
      <c r="I966" s="246">
        <v>100</v>
      </c>
    </row>
    <row r="967" spans="1:9" x14ac:dyDescent="0.2">
      <c r="A967" s="249">
        <v>533</v>
      </c>
      <c r="B967" s="157" t="s">
        <v>862</v>
      </c>
      <c r="C967" s="157" t="s">
        <v>738</v>
      </c>
      <c r="D967" s="157" t="s">
        <v>1861</v>
      </c>
      <c r="E967" s="157" t="s">
        <v>1833</v>
      </c>
      <c r="F967" s="246">
        <v>482.23</v>
      </c>
      <c r="G967" s="246"/>
      <c r="H967" s="250" t="s">
        <v>865</v>
      </c>
      <c r="I967" s="246">
        <v>100</v>
      </c>
    </row>
    <row r="968" spans="1:9" x14ac:dyDescent="0.2">
      <c r="A968" s="249">
        <v>533</v>
      </c>
      <c r="B968" s="157" t="s">
        <v>862</v>
      </c>
      <c r="C968" s="157" t="s">
        <v>738</v>
      </c>
      <c r="D968" s="157" t="s">
        <v>1862</v>
      </c>
      <c r="E968" s="157" t="s">
        <v>32</v>
      </c>
      <c r="F968" s="246">
        <v>982.98</v>
      </c>
      <c r="G968" s="246"/>
      <c r="H968" s="250" t="s">
        <v>865</v>
      </c>
      <c r="I968" s="246">
        <v>100</v>
      </c>
    </row>
    <row r="969" spans="1:9" x14ac:dyDescent="0.2">
      <c r="A969" s="249">
        <v>533</v>
      </c>
      <c r="B969" s="157" t="s">
        <v>862</v>
      </c>
      <c r="C969" s="157" t="s">
        <v>738</v>
      </c>
      <c r="D969" s="157" t="s">
        <v>1863</v>
      </c>
      <c r="E969" s="157" t="s">
        <v>32</v>
      </c>
      <c r="F969" s="246">
        <v>21600.959999999999</v>
      </c>
      <c r="G969" s="246"/>
      <c r="H969" s="250" t="s">
        <v>865</v>
      </c>
      <c r="I969" s="246">
        <v>100</v>
      </c>
    </row>
    <row r="970" spans="1:9" x14ac:dyDescent="0.2">
      <c r="A970" s="249">
        <v>533</v>
      </c>
      <c r="B970" s="157" t="s">
        <v>862</v>
      </c>
      <c r="C970" s="157" t="s">
        <v>738</v>
      </c>
      <c r="D970" s="157" t="s">
        <v>1864</v>
      </c>
      <c r="E970" s="157" t="s">
        <v>32</v>
      </c>
      <c r="F970" s="246">
        <v>2508.39</v>
      </c>
      <c r="G970" s="246"/>
      <c r="H970" s="250" t="s">
        <v>865</v>
      </c>
      <c r="I970" s="246">
        <v>100</v>
      </c>
    </row>
    <row r="971" spans="1:9" x14ac:dyDescent="0.2">
      <c r="A971" s="249">
        <v>533</v>
      </c>
      <c r="B971" s="157" t="s">
        <v>862</v>
      </c>
      <c r="C971" s="157" t="s">
        <v>738</v>
      </c>
      <c r="D971" s="157" t="s">
        <v>1865</v>
      </c>
      <c r="E971" s="157" t="s">
        <v>32</v>
      </c>
      <c r="F971" s="246">
        <v>3983</v>
      </c>
      <c r="G971" s="246"/>
      <c r="H971" s="250" t="s">
        <v>865</v>
      </c>
      <c r="I971" s="246">
        <v>100</v>
      </c>
    </row>
    <row r="972" spans="1:9" x14ac:dyDescent="0.2">
      <c r="A972" s="249">
        <v>533</v>
      </c>
      <c r="B972" s="157" t="s">
        <v>862</v>
      </c>
      <c r="C972" s="157" t="s">
        <v>738</v>
      </c>
      <c r="D972" s="157" t="s">
        <v>1866</v>
      </c>
      <c r="E972" s="157" t="s">
        <v>32</v>
      </c>
      <c r="F972" s="246">
        <v>4972.16</v>
      </c>
      <c r="G972" s="246"/>
      <c r="H972" s="250" t="s">
        <v>865</v>
      </c>
      <c r="I972" s="246">
        <v>100</v>
      </c>
    </row>
    <row r="973" spans="1:9" x14ac:dyDescent="0.2">
      <c r="A973" s="249">
        <v>533</v>
      </c>
      <c r="B973" s="157" t="s">
        <v>862</v>
      </c>
      <c r="C973" s="157" t="s">
        <v>738</v>
      </c>
      <c r="D973" s="157" t="s">
        <v>1867</v>
      </c>
      <c r="E973" s="157" t="s">
        <v>32</v>
      </c>
      <c r="F973" s="246">
        <v>37341.15</v>
      </c>
      <c r="G973" s="246"/>
      <c r="H973" s="250" t="s">
        <v>865</v>
      </c>
      <c r="I973" s="246">
        <v>100</v>
      </c>
    </row>
    <row r="974" spans="1:9" x14ac:dyDescent="0.2">
      <c r="A974" s="249">
        <v>533</v>
      </c>
      <c r="B974" s="157" t="s">
        <v>862</v>
      </c>
      <c r="C974" s="157" t="s">
        <v>738</v>
      </c>
      <c r="D974" s="157" t="s">
        <v>1868</v>
      </c>
      <c r="E974" s="157" t="s">
        <v>32</v>
      </c>
      <c r="F974" s="246">
        <v>5734.05</v>
      </c>
      <c r="G974" s="246"/>
      <c r="H974" s="250" t="s">
        <v>865</v>
      </c>
      <c r="I974" s="246">
        <v>100</v>
      </c>
    </row>
    <row r="975" spans="1:9" x14ac:dyDescent="0.2">
      <c r="A975" s="249">
        <v>533</v>
      </c>
      <c r="B975" s="157" t="s">
        <v>862</v>
      </c>
      <c r="C975" s="157" t="s">
        <v>738</v>
      </c>
      <c r="D975" s="157" t="s">
        <v>1869</v>
      </c>
      <c r="E975" s="157" t="s">
        <v>32</v>
      </c>
      <c r="F975" s="246">
        <v>2803.58</v>
      </c>
      <c r="G975" s="246"/>
      <c r="H975" s="250" t="s">
        <v>865</v>
      </c>
      <c r="I975" s="246">
        <v>100</v>
      </c>
    </row>
    <row r="976" spans="1:9" x14ac:dyDescent="0.2">
      <c r="A976" s="249">
        <v>533</v>
      </c>
      <c r="B976" s="157" t="s">
        <v>862</v>
      </c>
      <c r="C976" s="157" t="s">
        <v>738</v>
      </c>
      <c r="D976" s="157" t="s">
        <v>1870</v>
      </c>
      <c r="E976" s="157" t="s">
        <v>1833</v>
      </c>
      <c r="F976" s="246">
        <v>126.71</v>
      </c>
      <c r="G976" s="246"/>
      <c r="H976" s="250" t="s">
        <v>865</v>
      </c>
      <c r="I976" s="246">
        <v>100</v>
      </c>
    </row>
    <row r="977" spans="1:9" x14ac:dyDescent="0.2">
      <c r="A977" s="249">
        <v>533</v>
      </c>
      <c r="B977" s="157" t="s">
        <v>862</v>
      </c>
      <c r="C977" s="157" t="s">
        <v>738</v>
      </c>
      <c r="D977" s="157" t="s">
        <v>1871</v>
      </c>
      <c r="E977" s="157" t="s">
        <v>1412</v>
      </c>
      <c r="F977" s="246">
        <v>190.69</v>
      </c>
      <c r="G977" s="246"/>
      <c r="H977" s="250" t="s">
        <v>865</v>
      </c>
      <c r="I977" s="246">
        <v>100</v>
      </c>
    </row>
    <row r="978" spans="1:9" x14ac:dyDescent="0.2">
      <c r="A978" s="249">
        <v>533</v>
      </c>
      <c r="B978" s="157" t="s">
        <v>862</v>
      </c>
      <c r="C978" s="157" t="s">
        <v>738</v>
      </c>
      <c r="D978" s="157" t="s">
        <v>1872</v>
      </c>
      <c r="E978" s="157" t="s">
        <v>1412</v>
      </c>
      <c r="F978" s="246">
        <v>96.12</v>
      </c>
      <c r="G978" s="246"/>
      <c r="H978" s="250" t="s">
        <v>865</v>
      </c>
      <c r="I978" s="246">
        <v>100</v>
      </c>
    </row>
    <row r="979" spans="1:9" x14ac:dyDescent="0.2">
      <c r="A979" s="249">
        <v>554</v>
      </c>
      <c r="B979" s="157" t="s">
        <v>862</v>
      </c>
      <c r="C979" s="157" t="s">
        <v>612</v>
      </c>
      <c r="D979" s="157" t="s">
        <v>1873</v>
      </c>
      <c r="E979" s="157" t="s">
        <v>32</v>
      </c>
      <c r="F979" s="246">
        <v>77.84</v>
      </c>
      <c r="G979" s="246"/>
      <c r="H979" s="250" t="s">
        <v>865</v>
      </c>
      <c r="I979" s="246">
        <v>100</v>
      </c>
    </row>
    <row r="980" spans="1:9" x14ac:dyDescent="0.2">
      <c r="A980" s="249">
        <v>554</v>
      </c>
      <c r="B980" s="157" t="s">
        <v>862</v>
      </c>
      <c r="C980" s="157" t="s">
        <v>612</v>
      </c>
      <c r="D980" s="157" t="s">
        <v>1874</v>
      </c>
      <c r="E980" s="157" t="s">
        <v>32</v>
      </c>
      <c r="F980" s="246">
        <v>93.4</v>
      </c>
      <c r="G980" s="246"/>
      <c r="H980" s="250" t="s">
        <v>865</v>
      </c>
      <c r="I980" s="246">
        <v>100</v>
      </c>
    </row>
    <row r="981" spans="1:9" x14ac:dyDescent="0.2">
      <c r="A981" s="249">
        <v>557</v>
      </c>
      <c r="B981" s="157" t="s">
        <v>862</v>
      </c>
      <c r="C981" s="157" t="s">
        <v>759</v>
      </c>
      <c r="D981" s="157" t="s">
        <v>1875</v>
      </c>
      <c r="E981" s="157" t="s">
        <v>1167</v>
      </c>
      <c r="F981" s="246">
        <v>6.2</v>
      </c>
      <c r="G981" s="246"/>
      <c r="H981" s="250" t="s">
        <v>865</v>
      </c>
      <c r="I981" s="246">
        <v>100</v>
      </c>
    </row>
    <row r="982" spans="1:9" x14ac:dyDescent="0.2">
      <c r="A982" s="249">
        <v>557</v>
      </c>
      <c r="B982" s="157" t="s">
        <v>862</v>
      </c>
      <c r="C982" s="157" t="s">
        <v>759</v>
      </c>
      <c r="D982" s="157" t="s">
        <v>1876</v>
      </c>
      <c r="E982" s="157" t="s">
        <v>1167</v>
      </c>
      <c r="F982" s="246">
        <v>7.44</v>
      </c>
      <c r="G982" s="246"/>
      <c r="H982" s="250" t="s">
        <v>865</v>
      </c>
      <c r="I982" s="246">
        <v>100</v>
      </c>
    </row>
    <row r="983" spans="1:9" x14ac:dyDescent="0.2">
      <c r="A983" s="249">
        <v>558</v>
      </c>
      <c r="B983" s="157" t="s">
        <v>862</v>
      </c>
      <c r="C983" s="157" t="s">
        <v>245</v>
      </c>
      <c r="D983" s="157" t="s">
        <v>1877</v>
      </c>
      <c r="E983" s="157" t="s">
        <v>850</v>
      </c>
      <c r="F983" s="246">
        <v>15.22</v>
      </c>
      <c r="G983" s="246"/>
      <c r="H983" s="250" t="s">
        <v>865</v>
      </c>
      <c r="I983" s="246">
        <v>100</v>
      </c>
    </row>
    <row r="984" spans="1:9" x14ac:dyDescent="0.2">
      <c r="A984" s="249">
        <v>558</v>
      </c>
      <c r="B984" s="157" t="s">
        <v>862</v>
      </c>
      <c r="C984" s="157" t="s">
        <v>245</v>
      </c>
      <c r="D984" s="157" t="s">
        <v>1878</v>
      </c>
      <c r="E984" s="157" t="s">
        <v>850</v>
      </c>
      <c r="F984" s="246">
        <v>18.27</v>
      </c>
      <c r="G984" s="246"/>
      <c r="H984" s="250" t="s">
        <v>865</v>
      </c>
      <c r="I984" s="246">
        <v>100</v>
      </c>
    </row>
    <row r="985" spans="1:9" x14ac:dyDescent="0.2">
      <c r="A985" s="249">
        <v>558</v>
      </c>
      <c r="B985" s="157" t="s">
        <v>862</v>
      </c>
      <c r="C985" s="157" t="s">
        <v>245</v>
      </c>
      <c r="D985" s="157" t="s">
        <v>1879</v>
      </c>
      <c r="E985" s="157" t="s">
        <v>850</v>
      </c>
      <c r="F985" s="246">
        <v>13.46</v>
      </c>
      <c r="G985" s="246"/>
      <c r="H985" s="250" t="s">
        <v>865</v>
      </c>
      <c r="I985" s="246">
        <v>100</v>
      </c>
    </row>
    <row r="986" spans="1:9" x14ac:dyDescent="0.2">
      <c r="A986" s="249">
        <v>558</v>
      </c>
      <c r="B986" s="157" t="s">
        <v>862</v>
      </c>
      <c r="C986" s="157" t="s">
        <v>245</v>
      </c>
      <c r="D986" s="157" t="s">
        <v>1880</v>
      </c>
      <c r="E986" s="157" t="s">
        <v>850</v>
      </c>
      <c r="F986" s="246">
        <v>7.98</v>
      </c>
      <c r="G986" s="246"/>
      <c r="H986" s="250" t="s">
        <v>865</v>
      </c>
      <c r="I986" s="246">
        <v>100</v>
      </c>
    </row>
    <row r="987" spans="1:9" x14ac:dyDescent="0.2">
      <c r="A987" s="249">
        <v>558</v>
      </c>
      <c r="B987" s="157" t="s">
        <v>862</v>
      </c>
      <c r="C987" s="157" t="s">
        <v>245</v>
      </c>
      <c r="D987" s="157" t="s">
        <v>1881</v>
      </c>
      <c r="E987" s="157" t="s">
        <v>850</v>
      </c>
      <c r="F987" s="246">
        <v>10.039999999999999</v>
      </c>
      <c r="G987" s="246"/>
      <c r="H987" s="250" t="s">
        <v>865</v>
      </c>
      <c r="I987" s="246">
        <v>100</v>
      </c>
    </row>
    <row r="988" spans="1:9" x14ac:dyDescent="0.2">
      <c r="A988" s="249">
        <v>558</v>
      </c>
      <c r="B988" s="157" t="s">
        <v>862</v>
      </c>
      <c r="C988" s="157" t="s">
        <v>245</v>
      </c>
      <c r="D988" s="157" t="s">
        <v>1882</v>
      </c>
      <c r="E988" s="157" t="s">
        <v>850</v>
      </c>
      <c r="F988" s="246">
        <v>10.74</v>
      </c>
      <c r="G988" s="246"/>
      <c r="H988" s="250" t="s">
        <v>865</v>
      </c>
      <c r="I988" s="246">
        <v>100</v>
      </c>
    </row>
    <row r="989" spans="1:9" x14ac:dyDescent="0.2">
      <c r="A989" s="249">
        <v>558</v>
      </c>
      <c r="B989" s="157" t="s">
        <v>862</v>
      </c>
      <c r="C989" s="157" t="s">
        <v>245</v>
      </c>
      <c r="D989" s="157" t="s">
        <v>1883</v>
      </c>
      <c r="E989" s="157" t="s">
        <v>850</v>
      </c>
      <c r="F989" s="246">
        <v>11.12</v>
      </c>
      <c r="G989" s="246"/>
      <c r="H989" s="250" t="s">
        <v>865</v>
      </c>
      <c r="I989" s="246">
        <v>100</v>
      </c>
    </row>
    <row r="990" spans="1:9" x14ac:dyDescent="0.2">
      <c r="A990" s="249">
        <v>558</v>
      </c>
      <c r="B990" s="157" t="s">
        <v>862</v>
      </c>
      <c r="C990" s="157" t="s">
        <v>245</v>
      </c>
      <c r="D990" s="157" t="s">
        <v>1884</v>
      </c>
      <c r="E990" s="157" t="s">
        <v>850</v>
      </c>
      <c r="F990" s="246">
        <v>11.22</v>
      </c>
      <c r="G990" s="246"/>
      <c r="H990" s="250" t="s">
        <v>865</v>
      </c>
      <c r="I990" s="246">
        <v>100</v>
      </c>
    </row>
    <row r="991" spans="1:9" x14ac:dyDescent="0.2">
      <c r="A991" s="249">
        <v>558</v>
      </c>
      <c r="B991" s="157" t="s">
        <v>862</v>
      </c>
      <c r="C991" s="157" t="s">
        <v>245</v>
      </c>
      <c r="D991" s="157" t="s">
        <v>1885</v>
      </c>
      <c r="E991" s="157" t="s">
        <v>850</v>
      </c>
      <c r="F991" s="246">
        <v>6.65</v>
      </c>
      <c r="G991" s="246"/>
      <c r="H991" s="250" t="s">
        <v>865</v>
      </c>
      <c r="I991" s="246">
        <v>100</v>
      </c>
    </row>
    <row r="992" spans="1:9" x14ac:dyDescent="0.2">
      <c r="A992" s="249">
        <v>558</v>
      </c>
      <c r="B992" s="157" t="s">
        <v>862</v>
      </c>
      <c r="C992" s="157" t="s">
        <v>245</v>
      </c>
      <c r="D992" s="157" t="s">
        <v>1886</v>
      </c>
      <c r="E992" s="157" t="s">
        <v>850</v>
      </c>
      <c r="F992" s="246">
        <v>8.3699999999999992</v>
      </c>
      <c r="G992" s="246"/>
      <c r="H992" s="250" t="s">
        <v>865</v>
      </c>
      <c r="I992" s="246">
        <v>100</v>
      </c>
    </row>
    <row r="993" spans="1:9" x14ac:dyDescent="0.2">
      <c r="A993" s="249">
        <v>558</v>
      </c>
      <c r="B993" s="157" t="s">
        <v>862</v>
      </c>
      <c r="C993" s="157" t="s">
        <v>245</v>
      </c>
      <c r="D993" s="157" t="s">
        <v>1887</v>
      </c>
      <c r="E993" s="157" t="s">
        <v>850</v>
      </c>
      <c r="F993" s="246">
        <v>8.9499999999999993</v>
      </c>
      <c r="G993" s="246"/>
      <c r="H993" s="250" t="s">
        <v>865</v>
      </c>
      <c r="I993" s="246">
        <v>100</v>
      </c>
    </row>
    <row r="994" spans="1:9" x14ac:dyDescent="0.2">
      <c r="A994" s="249">
        <v>558</v>
      </c>
      <c r="B994" s="157" t="s">
        <v>862</v>
      </c>
      <c r="C994" s="157" t="s">
        <v>245</v>
      </c>
      <c r="D994" s="157" t="s">
        <v>1888</v>
      </c>
      <c r="E994" s="157" t="s">
        <v>850</v>
      </c>
      <c r="F994" s="246">
        <v>9.27</v>
      </c>
      <c r="G994" s="246"/>
      <c r="H994" s="250" t="s">
        <v>865</v>
      </c>
      <c r="I994" s="246">
        <v>100</v>
      </c>
    </row>
    <row r="995" spans="1:9" x14ac:dyDescent="0.2">
      <c r="A995" s="249">
        <v>560</v>
      </c>
      <c r="B995" s="157" t="s">
        <v>862</v>
      </c>
      <c r="C995" s="157" t="s">
        <v>1889</v>
      </c>
      <c r="D995" s="157" t="s">
        <v>1890</v>
      </c>
      <c r="E995" s="157" t="s">
        <v>850</v>
      </c>
      <c r="F995" s="246">
        <v>23.21</v>
      </c>
      <c r="G995" s="246"/>
      <c r="H995" s="250" t="s">
        <v>865</v>
      </c>
      <c r="I995" s="246">
        <v>100</v>
      </c>
    </row>
    <row r="996" spans="1:9" x14ac:dyDescent="0.2">
      <c r="A996" s="249">
        <v>560</v>
      </c>
      <c r="B996" s="157" t="s">
        <v>862</v>
      </c>
      <c r="C996" s="157" t="s">
        <v>1889</v>
      </c>
      <c r="D996" s="157" t="s">
        <v>1891</v>
      </c>
      <c r="E996" s="157" t="s">
        <v>850</v>
      </c>
      <c r="F996" s="246">
        <v>8.6999999999999993</v>
      </c>
      <c r="G996" s="246"/>
      <c r="H996" s="250" t="s">
        <v>865</v>
      </c>
      <c r="I996" s="246">
        <v>100</v>
      </c>
    </row>
    <row r="997" spans="1:9" x14ac:dyDescent="0.2">
      <c r="A997" s="249">
        <v>560</v>
      </c>
      <c r="B997" s="157" t="s">
        <v>862</v>
      </c>
      <c r="C997" s="157" t="s">
        <v>1889</v>
      </c>
      <c r="D997" s="157" t="s">
        <v>1892</v>
      </c>
      <c r="E997" s="157" t="s">
        <v>850</v>
      </c>
      <c r="F997" s="246">
        <v>19.34</v>
      </c>
      <c r="G997" s="246"/>
      <c r="H997" s="250" t="s">
        <v>865</v>
      </c>
      <c r="I997" s="246">
        <v>100</v>
      </c>
    </row>
    <row r="998" spans="1:9" x14ac:dyDescent="0.2">
      <c r="A998" s="249">
        <v>560</v>
      </c>
      <c r="B998" s="157" t="s">
        <v>862</v>
      </c>
      <c r="C998" s="157" t="s">
        <v>1889</v>
      </c>
      <c r="D998" s="157" t="s">
        <v>1893</v>
      </c>
      <c r="E998" s="157" t="s">
        <v>850</v>
      </c>
      <c r="F998" s="246">
        <v>7.25</v>
      </c>
      <c r="G998" s="246"/>
      <c r="H998" s="250" t="s">
        <v>865</v>
      </c>
      <c r="I998" s="246">
        <v>100</v>
      </c>
    </row>
    <row r="999" spans="1:9" x14ac:dyDescent="0.2">
      <c r="A999" s="249">
        <v>561</v>
      </c>
      <c r="B999" s="157" t="s">
        <v>862</v>
      </c>
      <c r="C999" s="157" t="s">
        <v>653</v>
      </c>
      <c r="D999" s="157" t="s">
        <v>1894</v>
      </c>
      <c r="E999" s="157" t="s">
        <v>1118</v>
      </c>
      <c r="F999" s="246">
        <v>7.21</v>
      </c>
      <c r="G999" s="246"/>
      <c r="H999" s="250" t="s">
        <v>865</v>
      </c>
      <c r="I999" s="246">
        <v>100</v>
      </c>
    </row>
    <row r="1000" spans="1:9" x14ac:dyDescent="0.2">
      <c r="A1000" s="249">
        <v>561</v>
      </c>
      <c r="B1000" s="157" t="s">
        <v>862</v>
      </c>
      <c r="C1000" s="157" t="s">
        <v>653</v>
      </c>
      <c r="D1000" s="157" t="s">
        <v>1895</v>
      </c>
      <c r="E1000" s="157" t="s">
        <v>1118</v>
      </c>
      <c r="F1000" s="246">
        <v>8.8000000000000007</v>
      </c>
      <c r="G1000" s="246"/>
      <c r="H1000" s="250" t="s">
        <v>865</v>
      </c>
      <c r="I1000" s="246">
        <v>100</v>
      </c>
    </row>
    <row r="1001" spans="1:9" x14ac:dyDescent="0.2">
      <c r="A1001" s="249">
        <v>561</v>
      </c>
      <c r="B1001" s="157" t="s">
        <v>862</v>
      </c>
      <c r="C1001" s="157" t="s">
        <v>653</v>
      </c>
      <c r="D1001" s="157" t="s">
        <v>1896</v>
      </c>
      <c r="E1001" s="157" t="s">
        <v>1118</v>
      </c>
      <c r="F1001" s="246">
        <v>9.6300000000000008</v>
      </c>
      <c r="G1001" s="246"/>
      <c r="H1001" s="250" t="s">
        <v>865</v>
      </c>
      <c r="I1001" s="246">
        <v>100</v>
      </c>
    </row>
    <row r="1002" spans="1:9" x14ac:dyDescent="0.2">
      <c r="A1002" s="249">
        <v>561</v>
      </c>
      <c r="B1002" s="157" t="s">
        <v>862</v>
      </c>
      <c r="C1002" s="157" t="s">
        <v>653</v>
      </c>
      <c r="D1002" s="157" t="s">
        <v>1897</v>
      </c>
      <c r="E1002" s="157" t="s">
        <v>1118</v>
      </c>
      <c r="F1002" s="246">
        <v>5.79</v>
      </c>
      <c r="G1002" s="246"/>
      <c r="H1002" s="250" t="s">
        <v>865</v>
      </c>
      <c r="I1002" s="246">
        <v>100</v>
      </c>
    </row>
    <row r="1003" spans="1:9" x14ac:dyDescent="0.2">
      <c r="A1003" s="249">
        <v>561</v>
      </c>
      <c r="B1003" s="157" t="s">
        <v>862</v>
      </c>
      <c r="C1003" s="157" t="s">
        <v>653</v>
      </c>
      <c r="D1003" s="157" t="s">
        <v>1898</v>
      </c>
      <c r="E1003" s="157" t="s">
        <v>1118</v>
      </c>
      <c r="F1003" s="246">
        <v>6.43</v>
      </c>
      <c r="G1003" s="246"/>
      <c r="H1003" s="250" t="s">
        <v>865</v>
      </c>
      <c r="I1003" s="246">
        <v>100</v>
      </c>
    </row>
    <row r="1004" spans="1:9" x14ac:dyDescent="0.2">
      <c r="A1004" s="249">
        <v>561</v>
      </c>
      <c r="B1004" s="157" t="s">
        <v>862</v>
      </c>
      <c r="C1004" s="157" t="s">
        <v>653</v>
      </c>
      <c r="D1004" s="157" t="s">
        <v>1899</v>
      </c>
      <c r="E1004" s="157" t="s">
        <v>850</v>
      </c>
      <c r="F1004" s="246">
        <v>48.88</v>
      </c>
      <c r="G1004" s="246"/>
      <c r="H1004" s="250" t="s">
        <v>865</v>
      </c>
      <c r="I1004" s="246">
        <v>100</v>
      </c>
    </row>
    <row r="1005" spans="1:9" x14ac:dyDescent="0.2">
      <c r="A1005" s="249">
        <v>561</v>
      </c>
      <c r="B1005" s="157" t="s">
        <v>862</v>
      </c>
      <c r="C1005" s="157" t="s">
        <v>653</v>
      </c>
      <c r="D1005" s="157" t="s">
        <v>1900</v>
      </c>
      <c r="E1005" s="157" t="s">
        <v>850</v>
      </c>
      <c r="F1005" s="246">
        <v>24.41</v>
      </c>
      <c r="G1005" s="246"/>
      <c r="H1005" s="250" t="s">
        <v>865</v>
      </c>
      <c r="I1005" s="246">
        <v>100</v>
      </c>
    </row>
    <row r="1006" spans="1:9" x14ac:dyDescent="0.2">
      <c r="A1006" s="249">
        <v>561</v>
      </c>
      <c r="B1006" s="157" t="s">
        <v>862</v>
      </c>
      <c r="C1006" s="157" t="s">
        <v>653</v>
      </c>
      <c r="D1006" s="157" t="s">
        <v>1901</v>
      </c>
      <c r="E1006" s="157" t="s">
        <v>1118</v>
      </c>
      <c r="F1006" s="246">
        <v>2.41</v>
      </c>
      <c r="G1006" s="246"/>
      <c r="H1006" s="250" t="s">
        <v>865</v>
      </c>
      <c r="I1006" s="246">
        <v>100</v>
      </c>
    </row>
    <row r="1007" spans="1:9" x14ac:dyDescent="0.2">
      <c r="A1007" s="249">
        <v>561</v>
      </c>
      <c r="B1007" s="157" t="s">
        <v>862</v>
      </c>
      <c r="C1007" s="157" t="s">
        <v>653</v>
      </c>
      <c r="D1007" s="157" t="s">
        <v>1902</v>
      </c>
      <c r="E1007" s="157" t="s">
        <v>1118</v>
      </c>
      <c r="F1007" s="246">
        <v>8.65</v>
      </c>
      <c r="G1007" s="246"/>
      <c r="H1007" s="250" t="s">
        <v>865</v>
      </c>
      <c r="I1007" s="246">
        <v>100</v>
      </c>
    </row>
    <row r="1008" spans="1:9" x14ac:dyDescent="0.2">
      <c r="A1008" s="249">
        <v>561</v>
      </c>
      <c r="B1008" s="157" t="s">
        <v>862</v>
      </c>
      <c r="C1008" s="157" t="s">
        <v>653</v>
      </c>
      <c r="D1008" s="157" t="s">
        <v>1903</v>
      </c>
      <c r="E1008" s="157" t="s">
        <v>1118</v>
      </c>
      <c r="F1008" s="246">
        <v>10.56</v>
      </c>
      <c r="G1008" s="246"/>
      <c r="H1008" s="250" t="s">
        <v>865</v>
      </c>
      <c r="I1008" s="246">
        <v>100</v>
      </c>
    </row>
    <row r="1009" spans="1:9" x14ac:dyDescent="0.2">
      <c r="A1009" s="249">
        <v>561</v>
      </c>
      <c r="B1009" s="157" t="s">
        <v>862</v>
      </c>
      <c r="C1009" s="157" t="s">
        <v>653</v>
      </c>
      <c r="D1009" s="157" t="s">
        <v>1904</v>
      </c>
      <c r="E1009" s="157" t="s">
        <v>1118</v>
      </c>
      <c r="F1009" s="246">
        <v>11.55</v>
      </c>
      <c r="G1009" s="246"/>
      <c r="H1009" s="250" t="s">
        <v>865</v>
      </c>
      <c r="I1009" s="246">
        <v>100</v>
      </c>
    </row>
    <row r="1010" spans="1:9" x14ac:dyDescent="0.2">
      <c r="A1010" s="249">
        <v>561</v>
      </c>
      <c r="B1010" s="157" t="s">
        <v>862</v>
      </c>
      <c r="C1010" s="157" t="s">
        <v>653</v>
      </c>
      <c r="D1010" s="157" t="s">
        <v>1905</v>
      </c>
      <c r="E1010" s="157" t="s">
        <v>1118</v>
      </c>
      <c r="F1010" s="246">
        <v>6.95</v>
      </c>
      <c r="G1010" s="246"/>
      <c r="H1010" s="250" t="s">
        <v>865</v>
      </c>
      <c r="I1010" s="246">
        <v>100</v>
      </c>
    </row>
    <row r="1011" spans="1:9" x14ac:dyDescent="0.2">
      <c r="A1011" s="249">
        <v>561</v>
      </c>
      <c r="B1011" s="157" t="s">
        <v>862</v>
      </c>
      <c r="C1011" s="157" t="s">
        <v>653</v>
      </c>
      <c r="D1011" s="157" t="s">
        <v>1906</v>
      </c>
      <c r="E1011" s="157" t="s">
        <v>1118</v>
      </c>
      <c r="F1011" s="246">
        <v>7.72</v>
      </c>
      <c r="G1011" s="246"/>
      <c r="H1011" s="250" t="s">
        <v>865</v>
      </c>
      <c r="I1011" s="246">
        <v>100</v>
      </c>
    </row>
    <row r="1012" spans="1:9" x14ac:dyDescent="0.2">
      <c r="A1012" s="249">
        <v>561</v>
      </c>
      <c r="B1012" s="157" t="s">
        <v>862</v>
      </c>
      <c r="C1012" s="157" t="s">
        <v>653</v>
      </c>
      <c r="D1012" s="157" t="s">
        <v>1907</v>
      </c>
      <c r="E1012" s="157" t="s">
        <v>850</v>
      </c>
      <c r="F1012" s="246">
        <v>58.65</v>
      </c>
      <c r="G1012" s="246"/>
      <c r="H1012" s="250" t="s">
        <v>865</v>
      </c>
      <c r="I1012" s="246">
        <v>100</v>
      </c>
    </row>
    <row r="1013" spans="1:9" x14ac:dyDescent="0.2">
      <c r="A1013" s="249">
        <v>561</v>
      </c>
      <c r="B1013" s="157" t="s">
        <v>862</v>
      </c>
      <c r="C1013" s="157" t="s">
        <v>653</v>
      </c>
      <c r="D1013" s="157" t="s">
        <v>1908</v>
      </c>
      <c r="E1013" s="157" t="s">
        <v>850</v>
      </c>
      <c r="F1013" s="246">
        <v>29.29</v>
      </c>
      <c r="G1013" s="246"/>
      <c r="H1013" s="250" t="s">
        <v>865</v>
      </c>
      <c r="I1013" s="246">
        <v>100</v>
      </c>
    </row>
    <row r="1014" spans="1:9" x14ac:dyDescent="0.2">
      <c r="A1014" s="249">
        <v>561</v>
      </c>
      <c r="B1014" s="157" t="s">
        <v>862</v>
      </c>
      <c r="C1014" s="157" t="s">
        <v>653</v>
      </c>
      <c r="D1014" s="157" t="s">
        <v>1909</v>
      </c>
      <c r="E1014" s="157" t="s">
        <v>1118</v>
      </c>
      <c r="F1014" s="246">
        <v>2.89</v>
      </c>
      <c r="G1014" s="246"/>
      <c r="H1014" s="250" t="s">
        <v>865</v>
      </c>
      <c r="I1014" s="246">
        <v>100</v>
      </c>
    </row>
    <row r="1015" spans="1:9" x14ac:dyDescent="0.2">
      <c r="A1015" s="249">
        <v>561</v>
      </c>
      <c r="B1015" s="157" t="s">
        <v>862</v>
      </c>
      <c r="C1015" s="157" t="s">
        <v>653</v>
      </c>
      <c r="D1015" s="157" t="s">
        <v>1910</v>
      </c>
      <c r="E1015" s="157" t="s">
        <v>1118</v>
      </c>
      <c r="F1015" s="246">
        <v>8.65</v>
      </c>
      <c r="G1015" s="246"/>
      <c r="H1015" s="250" t="s">
        <v>865</v>
      </c>
      <c r="I1015" s="246">
        <v>100</v>
      </c>
    </row>
    <row r="1016" spans="1:9" x14ac:dyDescent="0.2">
      <c r="A1016" s="249">
        <v>561</v>
      </c>
      <c r="B1016" s="157" t="s">
        <v>862</v>
      </c>
      <c r="C1016" s="157" t="s">
        <v>653</v>
      </c>
      <c r="D1016" s="157" t="s">
        <v>1911</v>
      </c>
      <c r="E1016" s="157" t="s">
        <v>1118</v>
      </c>
      <c r="F1016" s="246">
        <v>10.56</v>
      </c>
      <c r="G1016" s="246"/>
      <c r="H1016" s="250" t="s">
        <v>865</v>
      </c>
      <c r="I1016" s="246">
        <v>100</v>
      </c>
    </row>
    <row r="1017" spans="1:9" x14ac:dyDescent="0.2">
      <c r="A1017" s="249">
        <v>561</v>
      </c>
      <c r="B1017" s="157" t="s">
        <v>862</v>
      </c>
      <c r="C1017" s="157" t="s">
        <v>653</v>
      </c>
      <c r="D1017" s="157" t="s">
        <v>1912</v>
      </c>
      <c r="E1017" s="157" t="s">
        <v>1118</v>
      </c>
      <c r="F1017" s="246">
        <v>11.55</v>
      </c>
      <c r="G1017" s="246"/>
      <c r="H1017" s="250" t="s">
        <v>865</v>
      </c>
      <c r="I1017" s="246">
        <v>100</v>
      </c>
    </row>
    <row r="1018" spans="1:9" x14ac:dyDescent="0.2">
      <c r="A1018" s="249">
        <v>561</v>
      </c>
      <c r="B1018" s="157" t="s">
        <v>862</v>
      </c>
      <c r="C1018" s="157" t="s">
        <v>653</v>
      </c>
      <c r="D1018" s="157" t="s">
        <v>1913</v>
      </c>
      <c r="E1018" s="157" t="s">
        <v>1118</v>
      </c>
      <c r="F1018" s="246">
        <v>6.95</v>
      </c>
      <c r="G1018" s="246"/>
      <c r="H1018" s="250" t="s">
        <v>865</v>
      </c>
      <c r="I1018" s="246">
        <v>100</v>
      </c>
    </row>
    <row r="1019" spans="1:9" x14ac:dyDescent="0.2">
      <c r="A1019" s="249">
        <v>561</v>
      </c>
      <c r="B1019" s="157" t="s">
        <v>862</v>
      </c>
      <c r="C1019" s="157" t="s">
        <v>653</v>
      </c>
      <c r="D1019" s="157" t="s">
        <v>1914</v>
      </c>
      <c r="E1019" s="157" t="s">
        <v>1118</v>
      </c>
      <c r="F1019" s="246">
        <v>7.72</v>
      </c>
      <c r="G1019" s="246"/>
      <c r="H1019" s="250" t="s">
        <v>865</v>
      </c>
      <c r="I1019" s="246">
        <v>100</v>
      </c>
    </row>
    <row r="1020" spans="1:9" x14ac:dyDescent="0.2">
      <c r="A1020" s="249">
        <v>561</v>
      </c>
      <c r="B1020" s="157" t="s">
        <v>862</v>
      </c>
      <c r="C1020" s="157" t="s">
        <v>653</v>
      </c>
      <c r="D1020" s="157" t="s">
        <v>1915</v>
      </c>
      <c r="E1020" s="157" t="s">
        <v>850</v>
      </c>
      <c r="F1020" s="246">
        <v>58.65</v>
      </c>
      <c r="G1020" s="246"/>
      <c r="H1020" s="250" t="s">
        <v>865</v>
      </c>
      <c r="I1020" s="246">
        <v>100</v>
      </c>
    </row>
    <row r="1021" spans="1:9" x14ac:dyDescent="0.2">
      <c r="A1021" s="249">
        <v>561</v>
      </c>
      <c r="B1021" s="157" t="s">
        <v>862</v>
      </c>
      <c r="C1021" s="157" t="s">
        <v>653</v>
      </c>
      <c r="D1021" s="157" t="s">
        <v>1916</v>
      </c>
      <c r="E1021" s="157" t="s">
        <v>850</v>
      </c>
      <c r="F1021" s="246">
        <v>29.29</v>
      </c>
      <c r="G1021" s="246"/>
      <c r="H1021" s="250" t="s">
        <v>865</v>
      </c>
      <c r="I1021" s="246">
        <v>100</v>
      </c>
    </row>
    <row r="1022" spans="1:9" x14ac:dyDescent="0.2">
      <c r="A1022" s="249">
        <v>561</v>
      </c>
      <c r="B1022" s="157" t="s">
        <v>862</v>
      </c>
      <c r="C1022" s="157" t="s">
        <v>653</v>
      </c>
      <c r="D1022" s="157" t="s">
        <v>1917</v>
      </c>
      <c r="E1022" s="157" t="s">
        <v>1118</v>
      </c>
      <c r="F1022" s="246">
        <v>2.89</v>
      </c>
      <c r="G1022" s="246"/>
      <c r="H1022" s="250" t="s">
        <v>865</v>
      </c>
      <c r="I1022" s="246">
        <v>100</v>
      </c>
    </row>
    <row r="1023" spans="1:9" x14ac:dyDescent="0.2">
      <c r="A1023" s="249">
        <v>570</v>
      </c>
      <c r="B1023" s="157" t="s">
        <v>862</v>
      </c>
      <c r="C1023" s="157" t="s">
        <v>775</v>
      </c>
      <c r="D1023" s="157" t="s">
        <v>1918</v>
      </c>
      <c r="E1023" s="157" t="s">
        <v>1167</v>
      </c>
      <c r="F1023" s="246">
        <v>704.97</v>
      </c>
      <c r="G1023" s="246"/>
      <c r="H1023" s="250" t="s">
        <v>865</v>
      </c>
      <c r="I1023" s="246">
        <v>100</v>
      </c>
    </row>
    <row r="1024" spans="1:9" x14ac:dyDescent="0.2">
      <c r="A1024" s="249">
        <v>570</v>
      </c>
      <c r="B1024" s="157" t="s">
        <v>862</v>
      </c>
      <c r="C1024" s="157" t="s">
        <v>775</v>
      </c>
      <c r="D1024" s="157" t="s">
        <v>1919</v>
      </c>
      <c r="E1024" s="157" t="s">
        <v>1167</v>
      </c>
      <c r="F1024" s="246">
        <v>845.96</v>
      </c>
      <c r="G1024" s="246"/>
      <c r="H1024" s="250" t="s">
        <v>865</v>
      </c>
      <c r="I1024" s="246">
        <v>100</v>
      </c>
    </row>
    <row r="1025" spans="1:9" x14ac:dyDescent="0.2">
      <c r="A1025" s="249">
        <v>570</v>
      </c>
      <c r="B1025" s="157" t="s">
        <v>862</v>
      </c>
      <c r="C1025" s="157" t="s">
        <v>775</v>
      </c>
      <c r="D1025" s="157" t="s">
        <v>1920</v>
      </c>
      <c r="E1025" s="157" t="s">
        <v>850</v>
      </c>
      <c r="F1025" s="246">
        <v>2.14</v>
      </c>
      <c r="G1025" s="246"/>
      <c r="H1025" s="250" t="s">
        <v>865</v>
      </c>
      <c r="I1025" s="246">
        <v>100</v>
      </c>
    </row>
    <row r="1026" spans="1:9" x14ac:dyDescent="0.2">
      <c r="A1026" s="249">
        <v>570</v>
      </c>
      <c r="B1026" s="157" t="s">
        <v>862</v>
      </c>
      <c r="C1026" s="157" t="s">
        <v>775</v>
      </c>
      <c r="D1026" s="157" t="s">
        <v>1921</v>
      </c>
      <c r="E1026" s="157" t="s">
        <v>850</v>
      </c>
      <c r="F1026" s="246">
        <v>1.78</v>
      </c>
      <c r="G1026" s="246"/>
      <c r="H1026" s="250" t="s">
        <v>865</v>
      </c>
      <c r="I1026" s="246">
        <v>100</v>
      </c>
    </row>
    <row r="1027" spans="1:9" x14ac:dyDescent="0.2">
      <c r="A1027" s="249">
        <v>574</v>
      </c>
      <c r="B1027" s="157" t="s">
        <v>862</v>
      </c>
      <c r="C1027" s="157" t="s">
        <v>772</v>
      </c>
      <c r="D1027" s="157" t="s">
        <v>1922</v>
      </c>
      <c r="E1027" s="157" t="s">
        <v>32</v>
      </c>
      <c r="F1027" s="246">
        <v>1889.7</v>
      </c>
      <c r="G1027" s="246"/>
      <c r="H1027" s="250" t="s">
        <v>865</v>
      </c>
      <c r="I1027" s="246">
        <v>100</v>
      </c>
    </row>
    <row r="1028" spans="1:9" x14ac:dyDescent="0.2">
      <c r="A1028" s="249">
        <v>574</v>
      </c>
      <c r="B1028" s="157" t="s">
        <v>862</v>
      </c>
      <c r="C1028" s="157" t="s">
        <v>772</v>
      </c>
      <c r="D1028" s="157" t="s">
        <v>1923</v>
      </c>
      <c r="E1028" s="157" t="s">
        <v>32</v>
      </c>
      <c r="F1028" s="246">
        <v>3759.18</v>
      </c>
      <c r="G1028" s="246"/>
      <c r="H1028" s="250" t="s">
        <v>865</v>
      </c>
      <c r="I1028" s="246">
        <v>100</v>
      </c>
    </row>
    <row r="1029" spans="1:9" x14ac:dyDescent="0.2">
      <c r="A1029" s="249">
        <v>574</v>
      </c>
      <c r="B1029" s="157" t="s">
        <v>862</v>
      </c>
      <c r="C1029" s="157" t="s">
        <v>772</v>
      </c>
      <c r="D1029" s="157" t="s">
        <v>1924</v>
      </c>
      <c r="E1029" s="157" t="s">
        <v>32</v>
      </c>
      <c r="F1029" s="246">
        <v>1574.75</v>
      </c>
      <c r="G1029" s="246"/>
      <c r="H1029" s="250" t="s">
        <v>865</v>
      </c>
      <c r="I1029" s="246">
        <v>100</v>
      </c>
    </row>
    <row r="1030" spans="1:9" x14ac:dyDescent="0.2">
      <c r="A1030" s="249">
        <v>574</v>
      </c>
      <c r="B1030" s="157" t="s">
        <v>862</v>
      </c>
      <c r="C1030" s="157" t="s">
        <v>772</v>
      </c>
      <c r="D1030" s="157" t="s">
        <v>1925</v>
      </c>
      <c r="E1030" s="157" t="s">
        <v>32</v>
      </c>
      <c r="F1030" s="246">
        <v>3132.65</v>
      </c>
      <c r="G1030" s="246"/>
      <c r="H1030" s="250" t="s">
        <v>865</v>
      </c>
      <c r="I1030" s="246">
        <v>100</v>
      </c>
    </row>
    <row r="1031" spans="1:9" x14ac:dyDescent="0.2">
      <c r="A1031" s="249">
        <v>575</v>
      </c>
      <c r="B1031" s="157" t="s">
        <v>862</v>
      </c>
      <c r="C1031" s="157" t="s">
        <v>472</v>
      </c>
      <c r="D1031" s="157" t="s">
        <v>1926</v>
      </c>
      <c r="E1031" s="157" t="s">
        <v>850</v>
      </c>
      <c r="F1031" s="246">
        <v>12.9</v>
      </c>
      <c r="G1031" s="246"/>
      <c r="H1031" s="250" t="s">
        <v>865</v>
      </c>
      <c r="I1031" s="246">
        <v>100</v>
      </c>
    </row>
    <row r="1032" spans="1:9" x14ac:dyDescent="0.2">
      <c r="A1032" s="249">
        <v>575</v>
      </c>
      <c r="B1032" s="157" t="s">
        <v>862</v>
      </c>
      <c r="C1032" s="157" t="s">
        <v>472</v>
      </c>
      <c r="D1032" s="157" t="s">
        <v>1927</v>
      </c>
      <c r="E1032" s="157" t="s">
        <v>850</v>
      </c>
      <c r="F1032" s="246">
        <v>10.75</v>
      </c>
      <c r="G1032" s="246"/>
      <c r="H1032" s="250" t="s">
        <v>865</v>
      </c>
      <c r="I1032" s="246">
        <v>100</v>
      </c>
    </row>
    <row r="1033" spans="1:9" x14ac:dyDescent="0.2">
      <c r="A1033" s="249">
        <v>578</v>
      </c>
      <c r="B1033" s="157" t="s">
        <v>862</v>
      </c>
      <c r="C1033" s="157" t="s">
        <v>779</v>
      </c>
      <c r="D1033" s="157" t="s">
        <v>1928</v>
      </c>
      <c r="E1033" s="157" t="s">
        <v>1118</v>
      </c>
      <c r="F1033" s="246">
        <v>113.6</v>
      </c>
      <c r="G1033" s="246"/>
      <c r="H1033" s="250" t="s">
        <v>865</v>
      </c>
      <c r="I1033" s="246">
        <v>100</v>
      </c>
    </row>
    <row r="1034" spans="1:9" x14ac:dyDescent="0.2">
      <c r="A1034" s="249">
        <v>578</v>
      </c>
      <c r="B1034" s="157" t="s">
        <v>862</v>
      </c>
      <c r="C1034" s="157" t="s">
        <v>779</v>
      </c>
      <c r="D1034" s="157" t="s">
        <v>1929</v>
      </c>
      <c r="E1034" s="157" t="s">
        <v>1118</v>
      </c>
      <c r="F1034" s="246">
        <v>87.13</v>
      </c>
      <c r="G1034" s="246"/>
      <c r="H1034" s="250" t="s">
        <v>865</v>
      </c>
      <c r="I1034" s="246">
        <v>100</v>
      </c>
    </row>
    <row r="1035" spans="1:9" x14ac:dyDescent="0.2">
      <c r="A1035" s="249">
        <v>578</v>
      </c>
      <c r="B1035" s="157" t="s">
        <v>862</v>
      </c>
      <c r="C1035" s="157" t="s">
        <v>779</v>
      </c>
      <c r="D1035" s="157" t="s">
        <v>1930</v>
      </c>
      <c r="E1035" s="157" t="s">
        <v>1118</v>
      </c>
      <c r="F1035" s="246">
        <v>27.98</v>
      </c>
      <c r="G1035" s="246"/>
      <c r="H1035" s="250" t="s">
        <v>865</v>
      </c>
      <c r="I1035" s="246">
        <v>100</v>
      </c>
    </row>
    <row r="1036" spans="1:9" x14ac:dyDescent="0.2">
      <c r="A1036" s="249">
        <v>578</v>
      </c>
      <c r="B1036" s="157" t="s">
        <v>862</v>
      </c>
      <c r="C1036" s="157" t="s">
        <v>779</v>
      </c>
      <c r="D1036" s="157" t="s">
        <v>1931</v>
      </c>
      <c r="E1036" s="157" t="s">
        <v>1118</v>
      </c>
      <c r="F1036" s="246">
        <v>101.65</v>
      </c>
      <c r="G1036" s="246"/>
      <c r="H1036" s="250" t="s">
        <v>865</v>
      </c>
      <c r="I1036" s="246">
        <v>100</v>
      </c>
    </row>
    <row r="1037" spans="1:9" x14ac:dyDescent="0.2">
      <c r="A1037" s="249">
        <v>578</v>
      </c>
      <c r="B1037" s="157" t="s">
        <v>862</v>
      </c>
      <c r="C1037" s="157" t="s">
        <v>779</v>
      </c>
      <c r="D1037" s="157" t="s">
        <v>1567</v>
      </c>
      <c r="E1037" s="157" t="s">
        <v>1118</v>
      </c>
      <c r="F1037" s="246">
        <v>82.5</v>
      </c>
      <c r="G1037" s="246"/>
      <c r="H1037" s="250" t="s">
        <v>865</v>
      </c>
      <c r="I1037" s="246">
        <v>100</v>
      </c>
    </row>
    <row r="1038" spans="1:9" x14ac:dyDescent="0.2">
      <c r="A1038" s="249">
        <v>578</v>
      </c>
      <c r="B1038" s="157" t="s">
        <v>862</v>
      </c>
      <c r="C1038" s="157" t="s">
        <v>779</v>
      </c>
      <c r="D1038" s="157" t="s">
        <v>1932</v>
      </c>
      <c r="E1038" s="157" t="s">
        <v>1933</v>
      </c>
      <c r="F1038" s="246">
        <v>2.4500000000000002</v>
      </c>
      <c r="G1038" s="246"/>
      <c r="H1038" s="250" t="s">
        <v>865</v>
      </c>
      <c r="I1038" s="246">
        <v>100</v>
      </c>
    </row>
    <row r="1039" spans="1:9" x14ac:dyDescent="0.2">
      <c r="A1039" s="249">
        <v>578</v>
      </c>
      <c r="B1039" s="157" t="s">
        <v>862</v>
      </c>
      <c r="C1039" s="157" t="s">
        <v>779</v>
      </c>
      <c r="D1039" s="157" t="s">
        <v>1934</v>
      </c>
      <c r="E1039" s="157" t="s">
        <v>1118</v>
      </c>
      <c r="F1039" s="246">
        <v>136.32</v>
      </c>
      <c r="G1039" s="246"/>
      <c r="H1039" s="250" t="s">
        <v>865</v>
      </c>
      <c r="I1039" s="246">
        <v>100</v>
      </c>
    </row>
    <row r="1040" spans="1:9" x14ac:dyDescent="0.2">
      <c r="A1040" s="249">
        <v>578</v>
      </c>
      <c r="B1040" s="157" t="s">
        <v>862</v>
      </c>
      <c r="C1040" s="157" t="s">
        <v>779</v>
      </c>
      <c r="D1040" s="157" t="s">
        <v>1935</v>
      </c>
      <c r="E1040" s="157" t="s">
        <v>1118</v>
      </c>
      <c r="F1040" s="246">
        <v>104.56</v>
      </c>
      <c r="G1040" s="246"/>
      <c r="H1040" s="250" t="s">
        <v>865</v>
      </c>
      <c r="I1040" s="246">
        <v>100</v>
      </c>
    </row>
    <row r="1041" spans="1:9" x14ac:dyDescent="0.2">
      <c r="A1041" s="249">
        <v>578</v>
      </c>
      <c r="B1041" s="157" t="s">
        <v>862</v>
      </c>
      <c r="C1041" s="157" t="s">
        <v>779</v>
      </c>
      <c r="D1041" s="157" t="s">
        <v>1936</v>
      </c>
      <c r="E1041" s="157" t="s">
        <v>1118</v>
      </c>
      <c r="F1041" s="246">
        <v>33.57</v>
      </c>
      <c r="G1041" s="246"/>
      <c r="H1041" s="250" t="s">
        <v>865</v>
      </c>
      <c r="I1041" s="246">
        <v>100</v>
      </c>
    </row>
    <row r="1042" spans="1:9" x14ac:dyDescent="0.2">
      <c r="A1042" s="249">
        <v>578</v>
      </c>
      <c r="B1042" s="157" t="s">
        <v>862</v>
      </c>
      <c r="C1042" s="157" t="s">
        <v>779</v>
      </c>
      <c r="D1042" s="157" t="s">
        <v>1937</v>
      </c>
      <c r="E1042" s="157" t="s">
        <v>1118</v>
      </c>
      <c r="F1042" s="246">
        <v>121.99</v>
      </c>
      <c r="G1042" s="246"/>
      <c r="H1042" s="250" t="s">
        <v>865</v>
      </c>
      <c r="I1042" s="246">
        <v>100</v>
      </c>
    </row>
    <row r="1043" spans="1:9" x14ac:dyDescent="0.2">
      <c r="A1043" s="249">
        <v>578</v>
      </c>
      <c r="B1043" s="157" t="s">
        <v>862</v>
      </c>
      <c r="C1043" s="157" t="s">
        <v>779</v>
      </c>
      <c r="D1043" s="157" t="s">
        <v>1578</v>
      </c>
      <c r="E1043" s="157" t="s">
        <v>1118</v>
      </c>
      <c r="F1043" s="246">
        <v>99</v>
      </c>
      <c r="G1043" s="246"/>
      <c r="H1043" s="250" t="s">
        <v>865</v>
      </c>
      <c r="I1043" s="246">
        <v>100</v>
      </c>
    </row>
    <row r="1044" spans="1:9" x14ac:dyDescent="0.2">
      <c r="A1044" s="249">
        <v>578</v>
      </c>
      <c r="B1044" s="157" t="s">
        <v>862</v>
      </c>
      <c r="C1044" s="157" t="s">
        <v>779</v>
      </c>
      <c r="D1044" s="157" t="s">
        <v>1938</v>
      </c>
      <c r="E1044" s="157" t="s">
        <v>1933</v>
      </c>
      <c r="F1044" s="246">
        <v>2.94</v>
      </c>
      <c r="G1044" s="246"/>
      <c r="H1044" s="250" t="s">
        <v>865</v>
      </c>
      <c r="I1044" s="246">
        <v>100</v>
      </c>
    </row>
    <row r="1045" spans="1:9" x14ac:dyDescent="0.2">
      <c r="A1045" s="249">
        <v>578</v>
      </c>
      <c r="B1045" s="157" t="s">
        <v>862</v>
      </c>
      <c r="C1045" s="157" t="s">
        <v>779</v>
      </c>
      <c r="D1045" s="157" t="s">
        <v>1939</v>
      </c>
      <c r="E1045" s="157" t="s">
        <v>1118</v>
      </c>
      <c r="F1045" s="246">
        <v>17.2</v>
      </c>
      <c r="G1045" s="246"/>
      <c r="H1045" s="250" t="s">
        <v>865</v>
      </c>
      <c r="I1045" s="246">
        <v>100</v>
      </c>
    </row>
    <row r="1046" spans="1:9" x14ac:dyDescent="0.2">
      <c r="A1046" s="249">
        <v>578</v>
      </c>
      <c r="B1046" s="157" t="s">
        <v>862</v>
      </c>
      <c r="C1046" s="157" t="s">
        <v>779</v>
      </c>
      <c r="D1046" s="157" t="s">
        <v>1940</v>
      </c>
      <c r="E1046" s="157" t="s">
        <v>1118</v>
      </c>
      <c r="F1046" s="246">
        <v>4.1500000000000004</v>
      </c>
      <c r="G1046" s="246"/>
      <c r="H1046" s="250" t="s">
        <v>865</v>
      </c>
      <c r="I1046" s="246">
        <v>100</v>
      </c>
    </row>
    <row r="1047" spans="1:9" x14ac:dyDescent="0.2">
      <c r="A1047" s="249">
        <v>578</v>
      </c>
      <c r="B1047" s="157" t="s">
        <v>862</v>
      </c>
      <c r="C1047" s="157" t="s">
        <v>779</v>
      </c>
      <c r="D1047" s="157" t="s">
        <v>1941</v>
      </c>
      <c r="E1047" s="157" t="s">
        <v>1118</v>
      </c>
      <c r="F1047" s="246">
        <v>84.97</v>
      </c>
      <c r="G1047" s="246"/>
      <c r="H1047" s="250" t="s">
        <v>865</v>
      </c>
      <c r="I1047" s="246">
        <v>100</v>
      </c>
    </row>
    <row r="1048" spans="1:9" x14ac:dyDescent="0.2">
      <c r="A1048" s="249">
        <v>578</v>
      </c>
      <c r="B1048" s="157" t="s">
        <v>862</v>
      </c>
      <c r="C1048" s="157" t="s">
        <v>779</v>
      </c>
      <c r="D1048" s="157" t="s">
        <v>1942</v>
      </c>
      <c r="E1048" s="157" t="s">
        <v>1118</v>
      </c>
      <c r="F1048" s="246">
        <v>59.82</v>
      </c>
      <c r="G1048" s="246"/>
      <c r="H1048" s="250" t="s">
        <v>865</v>
      </c>
      <c r="I1048" s="246">
        <v>100</v>
      </c>
    </row>
    <row r="1049" spans="1:9" x14ac:dyDescent="0.2">
      <c r="A1049" s="249">
        <v>578</v>
      </c>
      <c r="B1049" s="157" t="s">
        <v>862</v>
      </c>
      <c r="C1049" s="157" t="s">
        <v>779</v>
      </c>
      <c r="D1049" s="157" t="s">
        <v>1589</v>
      </c>
      <c r="E1049" s="157" t="s">
        <v>1118</v>
      </c>
      <c r="F1049" s="246">
        <v>62.88</v>
      </c>
      <c r="G1049" s="246"/>
      <c r="H1049" s="250" t="s">
        <v>865</v>
      </c>
      <c r="I1049" s="246">
        <v>100</v>
      </c>
    </row>
    <row r="1050" spans="1:9" x14ac:dyDescent="0.2">
      <c r="A1050" s="249">
        <v>578</v>
      </c>
      <c r="B1050" s="157" t="s">
        <v>862</v>
      </c>
      <c r="C1050" s="157" t="s">
        <v>779</v>
      </c>
      <c r="D1050" s="157" t="s">
        <v>1943</v>
      </c>
      <c r="E1050" s="157" t="s">
        <v>1118</v>
      </c>
      <c r="F1050" s="246">
        <v>14.33</v>
      </c>
      <c r="G1050" s="246"/>
      <c r="H1050" s="250" t="s">
        <v>865</v>
      </c>
      <c r="I1050" s="246">
        <v>100</v>
      </c>
    </row>
    <row r="1051" spans="1:9" x14ac:dyDescent="0.2">
      <c r="A1051" s="249">
        <v>578</v>
      </c>
      <c r="B1051" s="157" t="s">
        <v>862</v>
      </c>
      <c r="C1051" s="157" t="s">
        <v>779</v>
      </c>
      <c r="D1051" s="157" t="s">
        <v>1944</v>
      </c>
      <c r="E1051" s="157" t="s">
        <v>1118</v>
      </c>
      <c r="F1051" s="246">
        <v>3.46</v>
      </c>
      <c r="G1051" s="246"/>
      <c r="H1051" s="250" t="s">
        <v>865</v>
      </c>
      <c r="I1051" s="246">
        <v>100</v>
      </c>
    </row>
    <row r="1052" spans="1:9" x14ac:dyDescent="0.2">
      <c r="A1052" s="249">
        <v>578</v>
      </c>
      <c r="B1052" s="157" t="s">
        <v>862</v>
      </c>
      <c r="C1052" s="157" t="s">
        <v>779</v>
      </c>
      <c r="D1052" s="157" t="s">
        <v>1945</v>
      </c>
      <c r="E1052" s="157" t="s">
        <v>1118</v>
      </c>
      <c r="F1052" s="246">
        <v>70.81</v>
      </c>
      <c r="G1052" s="246"/>
      <c r="H1052" s="250" t="s">
        <v>865</v>
      </c>
      <c r="I1052" s="246">
        <v>100</v>
      </c>
    </row>
    <row r="1053" spans="1:9" x14ac:dyDescent="0.2">
      <c r="A1053" s="249">
        <v>578</v>
      </c>
      <c r="B1053" s="157" t="s">
        <v>862</v>
      </c>
      <c r="C1053" s="157" t="s">
        <v>779</v>
      </c>
      <c r="D1053" s="157" t="s">
        <v>1946</v>
      </c>
      <c r="E1053" s="157" t="s">
        <v>1118</v>
      </c>
      <c r="F1053" s="246">
        <v>49.85</v>
      </c>
      <c r="G1053" s="246"/>
      <c r="H1053" s="250" t="s">
        <v>865</v>
      </c>
      <c r="I1053" s="246">
        <v>100</v>
      </c>
    </row>
    <row r="1054" spans="1:9" x14ac:dyDescent="0.2">
      <c r="A1054" s="249">
        <v>578</v>
      </c>
      <c r="B1054" s="157" t="s">
        <v>862</v>
      </c>
      <c r="C1054" s="157" t="s">
        <v>779</v>
      </c>
      <c r="D1054" s="157" t="s">
        <v>1595</v>
      </c>
      <c r="E1054" s="157" t="s">
        <v>1118</v>
      </c>
      <c r="F1054" s="246">
        <v>52.4</v>
      </c>
      <c r="G1054" s="246"/>
      <c r="H1054" s="250" t="s">
        <v>865</v>
      </c>
      <c r="I1054" s="246">
        <v>100</v>
      </c>
    </row>
    <row r="1055" spans="1:9" x14ac:dyDescent="0.2">
      <c r="A1055" s="249">
        <v>580</v>
      </c>
      <c r="B1055" s="157" t="s">
        <v>862</v>
      </c>
      <c r="C1055" s="157" t="s">
        <v>777</v>
      </c>
      <c r="D1055" s="157" t="s">
        <v>1947</v>
      </c>
      <c r="E1055" s="157" t="s">
        <v>1118</v>
      </c>
      <c r="F1055" s="246">
        <v>2.8</v>
      </c>
      <c r="G1055" s="246"/>
      <c r="H1055" s="250" t="s">
        <v>865</v>
      </c>
      <c r="I1055" s="246">
        <v>100</v>
      </c>
    </row>
    <row r="1056" spans="1:9" x14ac:dyDescent="0.2">
      <c r="A1056" s="249">
        <v>580</v>
      </c>
      <c r="B1056" s="157" t="s">
        <v>862</v>
      </c>
      <c r="C1056" s="157" t="s">
        <v>777</v>
      </c>
      <c r="D1056" s="157" t="s">
        <v>1948</v>
      </c>
      <c r="E1056" s="157" t="s">
        <v>1118</v>
      </c>
      <c r="F1056" s="246">
        <v>3.37</v>
      </c>
      <c r="G1056" s="246"/>
      <c r="H1056" s="250" t="s">
        <v>865</v>
      </c>
      <c r="I1056" s="246">
        <v>100</v>
      </c>
    </row>
    <row r="1057" spans="1:9" x14ac:dyDescent="0.2">
      <c r="A1057" s="249">
        <v>580</v>
      </c>
      <c r="B1057" s="157" t="s">
        <v>862</v>
      </c>
      <c r="C1057" s="157" t="s">
        <v>777</v>
      </c>
      <c r="D1057" s="157" t="s">
        <v>1703</v>
      </c>
      <c r="E1057" s="157" t="s">
        <v>1307</v>
      </c>
      <c r="F1057" s="246">
        <v>87.98</v>
      </c>
      <c r="G1057" s="246"/>
      <c r="H1057" s="250" t="s">
        <v>865</v>
      </c>
      <c r="I1057" s="246">
        <v>100</v>
      </c>
    </row>
    <row r="1058" spans="1:9" x14ac:dyDescent="0.2">
      <c r="A1058" s="249">
        <v>580</v>
      </c>
      <c r="B1058" s="157" t="s">
        <v>862</v>
      </c>
      <c r="C1058" s="157" t="s">
        <v>777</v>
      </c>
      <c r="D1058" s="157" t="s">
        <v>1706</v>
      </c>
      <c r="E1058" s="157" t="s">
        <v>1307</v>
      </c>
      <c r="F1058" s="246">
        <v>73.31</v>
      </c>
      <c r="G1058" s="246"/>
      <c r="H1058" s="250" t="s">
        <v>865</v>
      </c>
      <c r="I1058" s="246">
        <v>100</v>
      </c>
    </row>
    <row r="1059" spans="1:9" x14ac:dyDescent="0.2">
      <c r="A1059" s="249">
        <v>582</v>
      </c>
      <c r="B1059" s="157" t="s">
        <v>862</v>
      </c>
      <c r="C1059" s="157" t="s">
        <v>718</v>
      </c>
      <c r="D1059" s="157" t="s">
        <v>1949</v>
      </c>
      <c r="E1059" s="157" t="s">
        <v>1787</v>
      </c>
      <c r="F1059" s="246">
        <v>10.76</v>
      </c>
      <c r="G1059" s="246"/>
      <c r="H1059" s="250" t="s">
        <v>865</v>
      </c>
      <c r="I1059" s="246">
        <v>100</v>
      </c>
    </row>
    <row r="1060" spans="1:9" x14ac:dyDescent="0.2">
      <c r="A1060" s="249">
        <v>582</v>
      </c>
      <c r="B1060" s="157" t="s">
        <v>862</v>
      </c>
      <c r="C1060" s="157" t="s">
        <v>718</v>
      </c>
      <c r="D1060" s="157" t="s">
        <v>1950</v>
      </c>
      <c r="E1060" s="157" t="s">
        <v>1787</v>
      </c>
      <c r="F1060" s="246">
        <v>8.9700000000000006</v>
      </c>
      <c r="G1060" s="246"/>
      <c r="H1060" s="250" t="s">
        <v>865</v>
      </c>
      <c r="I1060" s="246">
        <v>100</v>
      </c>
    </row>
    <row r="1061" spans="1:9" x14ac:dyDescent="0.2">
      <c r="A1061" s="249">
        <v>585</v>
      </c>
      <c r="B1061" s="157" t="s">
        <v>862</v>
      </c>
      <c r="C1061" s="157" t="s">
        <v>243</v>
      </c>
      <c r="D1061" s="157" t="s">
        <v>1951</v>
      </c>
      <c r="E1061" s="157" t="s">
        <v>1167</v>
      </c>
      <c r="F1061" s="246">
        <v>1.59</v>
      </c>
      <c r="G1061" s="246"/>
      <c r="H1061" s="250" t="s">
        <v>865</v>
      </c>
      <c r="I1061" s="246">
        <v>100</v>
      </c>
    </row>
    <row r="1062" spans="1:9" x14ac:dyDescent="0.2">
      <c r="A1062" s="249">
        <v>585</v>
      </c>
      <c r="B1062" s="157" t="s">
        <v>862</v>
      </c>
      <c r="C1062" s="157" t="s">
        <v>243</v>
      </c>
      <c r="D1062" s="157" t="s">
        <v>1952</v>
      </c>
      <c r="E1062" s="157" t="s">
        <v>1167</v>
      </c>
      <c r="F1062" s="246">
        <v>1.59</v>
      </c>
      <c r="G1062" s="246"/>
      <c r="H1062" s="250" t="s">
        <v>865</v>
      </c>
      <c r="I1062" s="246">
        <v>100</v>
      </c>
    </row>
    <row r="1063" spans="1:9" x14ac:dyDescent="0.2">
      <c r="A1063" s="249">
        <v>585</v>
      </c>
      <c r="B1063" s="157" t="s">
        <v>862</v>
      </c>
      <c r="C1063" s="157" t="s">
        <v>243</v>
      </c>
      <c r="D1063" s="157" t="s">
        <v>1953</v>
      </c>
      <c r="E1063" s="157" t="s">
        <v>1167</v>
      </c>
      <c r="F1063" s="246">
        <v>1.32</v>
      </c>
      <c r="G1063" s="246"/>
      <c r="H1063" s="250" t="s">
        <v>865</v>
      </c>
      <c r="I1063" s="246">
        <v>100</v>
      </c>
    </row>
    <row r="1064" spans="1:9" x14ac:dyDescent="0.2">
      <c r="A1064" s="249">
        <v>587</v>
      </c>
      <c r="B1064" s="157" t="s">
        <v>862</v>
      </c>
      <c r="C1064" s="157" t="s">
        <v>785</v>
      </c>
      <c r="D1064" s="157" t="s">
        <v>1954</v>
      </c>
      <c r="E1064" s="157" t="s">
        <v>1955</v>
      </c>
      <c r="F1064" s="246">
        <v>256.7</v>
      </c>
      <c r="G1064" s="246"/>
      <c r="H1064" s="250" t="s">
        <v>865</v>
      </c>
      <c r="I1064" s="246">
        <v>100</v>
      </c>
    </row>
    <row r="1065" spans="1:9" x14ac:dyDescent="0.2">
      <c r="A1065" s="249">
        <v>587</v>
      </c>
      <c r="B1065" s="157" t="s">
        <v>862</v>
      </c>
      <c r="C1065" s="157" t="s">
        <v>785</v>
      </c>
      <c r="D1065" s="157" t="s">
        <v>1956</v>
      </c>
      <c r="E1065" s="157" t="s">
        <v>1955</v>
      </c>
      <c r="F1065" s="246">
        <v>384.08</v>
      </c>
      <c r="G1065" s="246"/>
      <c r="H1065" s="250" t="s">
        <v>865</v>
      </c>
      <c r="I1065" s="246">
        <v>100</v>
      </c>
    </row>
    <row r="1066" spans="1:9" x14ac:dyDescent="0.2">
      <c r="A1066" s="249">
        <v>587</v>
      </c>
      <c r="B1066" s="157" t="s">
        <v>862</v>
      </c>
      <c r="C1066" s="157" t="s">
        <v>785</v>
      </c>
      <c r="D1066" s="157" t="s">
        <v>1957</v>
      </c>
      <c r="E1066" s="157" t="s">
        <v>1933</v>
      </c>
      <c r="F1066" s="246">
        <v>4.2300000000000004</v>
      </c>
      <c r="G1066" s="246"/>
      <c r="H1066" s="250" t="s">
        <v>865</v>
      </c>
      <c r="I1066" s="246">
        <v>100</v>
      </c>
    </row>
    <row r="1067" spans="1:9" x14ac:dyDescent="0.2">
      <c r="A1067" s="249">
        <v>587</v>
      </c>
      <c r="B1067" s="157" t="s">
        <v>862</v>
      </c>
      <c r="C1067" s="157" t="s">
        <v>785</v>
      </c>
      <c r="D1067" s="157" t="s">
        <v>1958</v>
      </c>
      <c r="E1067" s="157" t="s">
        <v>1933</v>
      </c>
      <c r="F1067" s="246">
        <v>1.93</v>
      </c>
      <c r="G1067" s="246"/>
      <c r="H1067" s="250" t="s">
        <v>865</v>
      </c>
      <c r="I1067" s="246">
        <v>100</v>
      </c>
    </row>
    <row r="1068" spans="1:9" x14ac:dyDescent="0.2">
      <c r="A1068" s="249">
        <v>587</v>
      </c>
      <c r="B1068" s="157" t="s">
        <v>862</v>
      </c>
      <c r="C1068" s="157" t="s">
        <v>785</v>
      </c>
      <c r="D1068" s="157" t="s">
        <v>1959</v>
      </c>
      <c r="E1068" s="157" t="s">
        <v>1933</v>
      </c>
      <c r="F1068" s="246">
        <v>1.72</v>
      </c>
      <c r="G1068" s="246"/>
      <c r="H1068" s="250" t="s">
        <v>865</v>
      </c>
      <c r="I1068" s="246">
        <v>100</v>
      </c>
    </row>
    <row r="1069" spans="1:9" x14ac:dyDescent="0.2">
      <c r="A1069" s="249">
        <v>587</v>
      </c>
      <c r="B1069" s="157" t="s">
        <v>862</v>
      </c>
      <c r="C1069" s="157" t="s">
        <v>785</v>
      </c>
      <c r="D1069" s="157" t="s">
        <v>1960</v>
      </c>
      <c r="E1069" s="157" t="s">
        <v>1955</v>
      </c>
      <c r="F1069" s="246">
        <v>308.04000000000002</v>
      </c>
      <c r="G1069" s="246"/>
      <c r="H1069" s="250" t="s">
        <v>865</v>
      </c>
      <c r="I1069" s="246">
        <v>100</v>
      </c>
    </row>
    <row r="1070" spans="1:9" x14ac:dyDescent="0.2">
      <c r="A1070" s="249">
        <v>587</v>
      </c>
      <c r="B1070" s="157" t="s">
        <v>862</v>
      </c>
      <c r="C1070" s="157" t="s">
        <v>785</v>
      </c>
      <c r="D1070" s="157" t="s">
        <v>1961</v>
      </c>
      <c r="E1070" s="157" t="s">
        <v>1955</v>
      </c>
      <c r="F1070" s="246">
        <v>460.89</v>
      </c>
      <c r="G1070" s="246"/>
      <c r="H1070" s="250" t="s">
        <v>865</v>
      </c>
      <c r="I1070" s="246">
        <v>100</v>
      </c>
    </row>
    <row r="1071" spans="1:9" x14ac:dyDescent="0.2">
      <c r="A1071" s="249">
        <v>587</v>
      </c>
      <c r="B1071" s="157" t="s">
        <v>862</v>
      </c>
      <c r="C1071" s="157" t="s">
        <v>785</v>
      </c>
      <c r="D1071" s="157" t="s">
        <v>1962</v>
      </c>
      <c r="E1071" s="157" t="s">
        <v>1933</v>
      </c>
      <c r="F1071" s="246">
        <v>5.08</v>
      </c>
      <c r="G1071" s="246"/>
      <c r="H1071" s="250" t="s">
        <v>865</v>
      </c>
      <c r="I1071" s="246">
        <v>100</v>
      </c>
    </row>
    <row r="1072" spans="1:9" x14ac:dyDescent="0.2">
      <c r="A1072" s="249">
        <v>587</v>
      </c>
      <c r="B1072" s="157" t="s">
        <v>862</v>
      </c>
      <c r="C1072" s="157" t="s">
        <v>785</v>
      </c>
      <c r="D1072" s="157" t="s">
        <v>1963</v>
      </c>
      <c r="E1072" s="157" t="s">
        <v>1933</v>
      </c>
      <c r="F1072" s="246">
        <v>2.31</v>
      </c>
      <c r="G1072" s="246"/>
      <c r="H1072" s="250" t="s">
        <v>865</v>
      </c>
      <c r="I1072" s="246">
        <v>100</v>
      </c>
    </row>
    <row r="1073" spans="1:9" x14ac:dyDescent="0.2">
      <c r="A1073" s="249">
        <v>587</v>
      </c>
      <c r="B1073" s="157" t="s">
        <v>862</v>
      </c>
      <c r="C1073" s="157" t="s">
        <v>785</v>
      </c>
      <c r="D1073" s="157" t="s">
        <v>1964</v>
      </c>
      <c r="E1073" s="157" t="s">
        <v>1933</v>
      </c>
      <c r="F1073" s="246">
        <v>2.06</v>
      </c>
      <c r="G1073" s="246"/>
      <c r="H1073" s="250" t="s">
        <v>865</v>
      </c>
      <c r="I1073" s="246">
        <v>100</v>
      </c>
    </row>
    <row r="1074" spans="1:9" x14ac:dyDescent="0.2">
      <c r="A1074" s="249">
        <v>587</v>
      </c>
      <c r="B1074" s="157" t="s">
        <v>862</v>
      </c>
      <c r="C1074" s="157" t="s">
        <v>785</v>
      </c>
      <c r="D1074" s="157" t="s">
        <v>1965</v>
      </c>
      <c r="E1074" s="157" t="s">
        <v>1933</v>
      </c>
      <c r="F1074" s="246">
        <v>3.86</v>
      </c>
      <c r="G1074" s="246"/>
      <c r="H1074" s="250" t="s">
        <v>865</v>
      </c>
      <c r="I1074" s="246">
        <v>100</v>
      </c>
    </row>
    <row r="1075" spans="1:9" x14ac:dyDescent="0.2">
      <c r="A1075" s="249">
        <v>587</v>
      </c>
      <c r="B1075" s="157" t="s">
        <v>862</v>
      </c>
      <c r="C1075" s="157" t="s">
        <v>785</v>
      </c>
      <c r="D1075" s="157" t="s">
        <v>1966</v>
      </c>
      <c r="E1075" s="157" t="s">
        <v>1933</v>
      </c>
      <c r="F1075" s="246">
        <v>3.22</v>
      </c>
      <c r="G1075" s="246"/>
      <c r="H1075" s="250" t="s">
        <v>865</v>
      </c>
      <c r="I1075" s="246">
        <v>100</v>
      </c>
    </row>
    <row r="1076" spans="1:9" x14ac:dyDescent="0.2">
      <c r="A1076" s="249">
        <v>590</v>
      </c>
      <c r="B1076" s="157" t="s">
        <v>862</v>
      </c>
      <c r="C1076" s="157" t="s">
        <v>61</v>
      </c>
      <c r="D1076" s="157" t="s">
        <v>1967</v>
      </c>
      <c r="E1076" s="157" t="s">
        <v>32</v>
      </c>
      <c r="F1076" s="246">
        <v>1963.38</v>
      </c>
      <c r="G1076" s="246"/>
      <c r="H1076" s="250" t="s">
        <v>865</v>
      </c>
      <c r="I1076" s="246">
        <v>100</v>
      </c>
    </row>
    <row r="1077" spans="1:9" x14ac:dyDescent="0.2">
      <c r="A1077" s="249">
        <v>590</v>
      </c>
      <c r="B1077" s="157" t="s">
        <v>862</v>
      </c>
      <c r="C1077" s="157" t="s">
        <v>61</v>
      </c>
      <c r="D1077" s="157" t="s">
        <v>1968</v>
      </c>
      <c r="E1077" s="157" t="s">
        <v>1167</v>
      </c>
      <c r="F1077" s="246">
        <v>6.54</v>
      </c>
      <c r="G1077" s="246"/>
      <c r="H1077" s="250" t="s">
        <v>865</v>
      </c>
      <c r="I1077" s="246">
        <v>100</v>
      </c>
    </row>
    <row r="1078" spans="1:9" x14ac:dyDescent="0.2">
      <c r="A1078" s="249">
        <v>590</v>
      </c>
      <c r="B1078" s="157" t="s">
        <v>862</v>
      </c>
      <c r="C1078" s="157" t="s">
        <v>61</v>
      </c>
      <c r="D1078" s="157" t="s">
        <v>1969</v>
      </c>
      <c r="E1078" s="157" t="s">
        <v>1167</v>
      </c>
      <c r="F1078" s="246">
        <v>13.8</v>
      </c>
      <c r="G1078" s="246"/>
      <c r="H1078" s="250" t="s">
        <v>865</v>
      </c>
      <c r="I1078" s="246">
        <v>100</v>
      </c>
    </row>
    <row r="1079" spans="1:9" x14ac:dyDescent="0.2">
      <c r="A1079" s="249">
        <v>590</v>
      </c>
      <c r="B1079" s="157" t="s">
        <v>862</v>
      </c>
      <c r="C1079" s="157" t="s">
        <v>61</v>
      </c>
      <c r="D1079" s="157" t="s">
        <v>1970</v>
      </c>
      <c r="E1079" s="157" t="s">
        <v>1167</v>
      </c>
      <c r="F1079" s="246">
        <v>35.74</v>
      </c>
      <c r="G1079" s="246"/>
      <c r="H1079" s="250" t="s">
        <v>865</v>
      </c>
      <c r="I1079" s="246">
        <v>100</v>
      </c>
    </row>
    <row r="1080" spans="1:9" x14ac:dyDescent="0.2">
      <c r="A1080" s="249">
        <v>590</v>
      </c>
      <c r="B1080" s="157" t="s">
        <v>862</v>
      </c>
      <c r="C1080" s="157" t="s">
        <v>61</v>
      </c>
      <c r="D1080" s="157" t="s">
        <v>1971</v>
      </c>
      <c r="E1080" s="157" t="s">
        <v>1167</v>
      </c>
      <c r="F1080" s="246">
        <v>25.84</v>
      </c>
      <c r="G1080" s="246"/>
      <c r="H1080" s="250" t="s">
        <v>865</v>
      </c>
      <c r="I1080" s="246">
        <v>100</v>
      </c>
    </row>
    <row r="1081" spans="1:9" x14ac:dyDescent="0.2">
      <c r="A1081" s="249">
        <v>590</v>
      </c>
      <c r="B1081" s="157" t="s">
        <v>862</v>
      </c>
      <c r="C1081" s="157" t="s">
        <v>61</v>
      </c>
      <c r="D1081" s="157" t="s">
        <v>1972</v>
      </c>
      <c r="E1081" s="157" t="s">
        <v>1167</v>
      </c>
      <c r="F1081" s="246">
        <v>38.659999999999997</v>
      </c>
      <c r="G1081" s="246"/>
      <c r="H1081" s="250" t="s">
        <v>865</v>
      </c>
      <c r="I1081" s="246">
        <v>100</v>
      </c>
    </row>
    <row r="1082" spans="1:9" x14ac:dyDescent="0.2">
      <c r="A1082" s="249">
        <v>590</v>
      </c>
      <c r="B1082" s="157" t="s">
        <v>862</v>
      </c>
      <c r="C1082" s="157" t="s">
        <v>61</v>
      </c>
      <c r="D1082" s="157" t="s">
        <v>1973</v>
      </c>
      <c r="E1082" s="157" t="s">
        <v>32</v>
      </c>
      <c r="F1082" s="246">
        <v>2356.06</v>
      </c>
      <c r="G1082" s="246"/>
      <c r="H1082" s="250" t="s">
        <v>865</v>
      </c>
      <c r="I1082" s="246">
        <v>100</v>
      </c>
    </row>
    <row r="1083" spans="1:9" x14ac:dyDescent="0.2">
      <c r="A1083" s="249">
        <v>590</v>
      </c>
      <c r="B1083" s="157" t="s">
        <v>862</v>
      </c>
      <c r="C1083" s="157" t="s">
        <v>61</v>
      </c>
      <c r="D1083" s="157" t="s">
        <v>1974</v>
      </c>
      <c r="E1083" s="157" t="s">
        <v>1167</v>
      </c>
      <c r="F1083" s="246">
        <v>7.84</v>
      </c>
      <c r="G1083" s="246"/>
      <c r="H1083" s="250" t="s">
        <v>865</v>
      </c>
      <c r="I1083" s="246">
        <v>100</v>
      </c>
    </row>
    <row r="1084" spans="1:9" x14ac:dyDescent="0.2">
      <c r="A1084" s="249">
        <v>590</v>
      </c>
      <c r="B1084" s="157" t="s">
        <v>862</v>
      </c>
      <c r="C1084" s="157" t="s">
        <v>61</v>
      </c>
      <c r="D1084" s="157" t="s">
        <v>1975</v>
      </c>
      <c r="E1084" s="157" t="s">
        <v>1167</v>
      </c>
      <c r="F1084" s="246">
        <v>16.559999999999999</v>
      </c>
      <c r="G1084" s="246"/>
      <c r="H1084" s="250" t="s">
        <v>865</v>
      </c>
      <c r="I1084" s="246">
        <v>100</v>
      </c>
    </row>
    <row r="1085" spans="1:9" x14ac:dyDescent="0.2">
      <c r="A1085" s="249">
        <v>590</v>
      </c>
      <c r="B1085" s="157" t="s">
        <v>862</v>
      </c>
      <c r="C1085" s="157" t="s">
        <v>61</v>
      </c>
      <c r="D1085" s="157" t="s">
        <v>1976</v>
      </c>
      <c r="E1085" s="157" t="s">
        <v>1167</v>
      </c>
      <c r="F1085" s="246">
        <v>42.89</v>
      </c>
      <c r="G1085" s="246"/>
      <c r="H1085" s="250" t="s">
        <v>865</v>
      </c>
      <c r="I1085" s="246">
        <v>100</v>
      </c>
    </row>
    <row r="1086" spans="1:9" x14ac:dyDescent="0.2">
      <c r="A1086" s="249">
        <v>590</v>
      </c>
      <c r="B1086" s="157" t="s">
        <v>862</v>
      </c>
      <c r="C1086" s="157" t="s">
        <v>61</v>
      </c>
      <c r="D1086" s="157" t="s">
        <v>1977</v>
      </c>
      <c r="E1086" s="157" t="s">
        <v>1167</v>
      </c>
      <c r="F1086" s="246">
        <v>31.01</v>
      </c>
      <c r="G1086" s="246"/>
      <c r="H1086" s="250" t="s">
        <v>865</v>
      </c>
      <c r="I1086" s="246">
        <v>100</v>
      </c>
    </row>
    <row r="1087" spans="1:9" x14ac:dyDescent="0.2">
      <c r="A1087" s="249">
        <v>590</v>
      </c>
      <c r="B1087" s="157" t="s">
        <v>862</v>
      </c>
      <c r="C1087" s="157" t="s">
        <v>61</v>
      </c>
      <c r="D1087" s="157" t="s">
        <v>1978</v>
      </c>
      <c r="E1087" s="157" t="s">
        <v>1167</v>
      </c>
      <c r="F1087" s="246">
        <v>46.39</v>
      </c>
      <c r="G1087" s="246"/>
      <c r="H1087" s="250" t="s">
        <v>865</v>
      </c>
      <c r="I1087" s="246">
        <v>100</v>
      </c>
    </row>
    <row r="1088" spans="1:9" x14ac:dyDescent="0.2">
      <c r="A1088" s="249">
        <v>590</v>
      </c>
      <c r="B1088" s="157" t="s">
        <v>862</v>
      </c>
      <c r="C1088" s="157" t="s">
        <v>61</v>
      </c>
      <c r="D1088" s="157" t="s">
        <v>1979</v>
      </c>
      <c r="E1088" s="157" t="s">
        <v>1167</v>
      </c>
      <c r="F1088" s="246">
        <v>15.18</v>
      </c>
      <c r="G1088" s="246"/>
      <c r="H1088" s="250" t="s">
        <v>865</v>
      </c>
      <c r="I1088" s="246">
        <v>100</v>
      </c>
    </row>
    <row r="1089" spans="1:9" x14ac:dyDescent="0.2">
      <c r="A1089" s="249">
        <v>590</v>
      </c>
      <c r="B1089" s="157" t="s">
        <v>862</v>
      </c>
      <c r="C1089" s="157" t="s">
        <v>61</v>
      </c>
      <c r="D1089" s="157" t="s">
        <v>1980</v>
      </c>
      <c r="E1089" s="157" t="s">
        <v>1167</v>
      </c>
      <c r="F1089" s="246">
        <v>37.43</v>
      </c>
      <c r="G1089" s="246"/>
      <c r="H1089" s="250" t="s">
        <v>865</v>
      </c>
      <c r="I1089" s="246">
        <v>100</v>
      </c>
    </row>
    <row r="1090" spans="1:9" x14ac:dyDescent="0.2">
      <c r="A1090" s="249">
        <v>590</v>
      </c>
      <c r="B1090" s="157" t="s">
        <v>862</v>
      </c>
      <c r="C1090" s="157" t="s">
        <v>61</v>
      </c>
      <c r="D1090" s="157" t="s">
        <v>1981</v>
      </c>
      <c r="E1090" s="157" t="s">
        <v>32</v>
      </c>
      <c r="F1090" s="246">
        <v>255.16</v>
      </c>
      <c r="G1090" s="246"/>
      <c r="H1090" s="250" t="s">
        <v>865</v>
      </c>
      <c r="I1090" s="246">
        <v>100</v>
      </c>
    </row>
    <row r="1091" spans="1:9" x14ac:dyDescent="0.2">
      <c r="A1091" s="249">
        <v>590</v>
      </c>
      <c r="B1091" s="157" t="s">
        <v>862</v>
      </c>
      <c r="C1091" s="157" t="s">
        <v>61</v>
      </c>
      <c r="D1091" s="157" t="s">
        <v>1982</v>
      </c>
      <c r="E1091" s="157" t="s">
        <v>1167</v>
      </c>
      <c r="F1091" s="246">
        <v>12.65</v>
      </c>
      <c r="G1091" s="246"/>
      <c r="H1091" s="250" t="s">
        <v>865</v>
      </c>
      <c r="I1091" s="246">
        <v>100</v>
      </c>
    </row>
    <row r="1092" spans="1:9" x14ac:dyDescent="0.2">
      <c r="A1092" s="249">
        <v>590</v>
      </c>
      <c r="B1092" s="157" t="s">
        <v>862</v>
      </c>
      <c r="C1092" s="157" t="s">
        <v>61</v>
      </c>
      <c r="D1092" s="157" t="s">
        <v>1983</v>
      </c>
      <c r="E1092" s="157" t="s">
        <v>1167</v>
      </c>
      <c r="F1092" s="246">
        <v>31.2</v>
      </c>
      <c r="G1092" s="246"/>
      <c r="H1092" s="250" t="s">
        <v>865</v>
      </c>
      <c r="I1092" s="246">
        <v>100</v>
      </c>
    </row>
    <row r="1093" spans="1:9" x14ac:dyDescent="0.2">
      <c r="A1093" s="249">
        <v>590</v>
      </c>
      <c r="B1093" s="157" t="s">
        <v>862</v>
      </c>
      <c r="C1093" s="157" t="s">
        <v>61</v>
      </c>
      <c r="D1093" s="157" t="s">
        <v>1984</v>
      </c>
      <c r="E1093" s="157" t="s">
        <v>32</v>
      </c>
      <c r="F1093" s="246">
        <v>2356.06</v>
      </c>
      <c r="G1093" s="246"/>
      <c r="H1093" s="250" t="s">
        <v>865</v>
      </c>
      <c r="I1093" s="246">
        <v>100</v>
      </c>
    </row>
    <row r="1094" spans="1:9" x14ac:dyDescent="0.2">
      <c r="A1094" s="249">
        <v>590</v>
      </c>
      <c r="B1094" s="157" t="s">
        <v>862</v>
      </c>
      <c r="C1094" s="157" t="s">
        <v>61</v>
      </c>
      <c r="D1094" s="157" t="s">
        <v>1985</v>
      </c>
      <c r="E1094" s="157" t="s">
        <v>1167</v>
      </c>
      <c r="F1094" s="246">
        <v>7.84</v>
      </c>
      <c r="G1094" s="246"/>
      <c r="H1094" s="250" t="s">
        <v>865</v>
      </c>
      <c r="I1094" s="246">
        <v>100</v>
      </c>
    </row>
    <row r="1095" spans="1:9" x14ac:dyDescent="0.2">
      <c r="A1095" s="249">
        <v>590</v>
      </c>
      <c r="B1095" s="157" t="s">
        <v>862</v>
      </c>
      <c r="C1095" s="157" t="s">
        <v>61</v>
      </c>
      <c r="D1095" s="157" t="s">
        <v>1986</v>
      </c>
      <c r="E1095" s="157" t="s">
        <v>1167</v>
      </c>
      <c r="F1095" s="246">
        <v>16.559999999999999</v>
      </c>
      <c r="G1095" s="246"/>
      <c r="H1095" s="250" t="s">
        <v>865</v>
      </c>
      <c r="I1095" s="246">
        <v>100</v>
      </c>
    </row>
    <row r="1096" spans="1:9" x14ac:dyDescent="0.2">
      <c r="A1096" s="249">
        <v>590</v>
      </c>
      <c r="B1096" s="157" t="s">
        <v>862</v>
      </c>
      <c r="C1096" s="157" t="s">
        <v>61</v>
      </c>
      <c r="D1096" s="157" t="s">
        <v>1987</v>
      </c>
      <c r="E1096" s="157" t="s">
        <v>1167</v>
      </c>
      <c r="F1096" s="246">
        <v>42.89</v>
      </c>
      <c r="G1096" s="246"/>
      <c r="H1096" s="250" t="s">
        <v>865</v>
      </c>
      <c r="I1096" s="246">
        <v>100</v>
      </c>
    </row>
    <row r="1097" spans="1:9" x14ac:dyDescent="0.2">
      <c r="A1097" s="249">
        <v>590</v>
      </c>
      <c r="B1097" s="157" t="s">
        <v>862</v>
      </c>
      <c r="C1097" s="157" t="s">
        <v>61</v>
      </c>
      <c r="D1097" s="157" t="s">
        <v>1988</v>
      </c>
      <c r="E1097" s="157" t="s">
        <v>1167</v>
      </c>
      <c r="F1097" s="246">
        <v>31.01</v>
      </c>
      <c r="G1097" s="246"/>
      <c r="H1097" s="250" t="s">
        <v>865</v>
      </c>
      <c r="I1097" s="246">
        <v>100</v>
      </c>
    </row>
    <row r="1098" spans="1:9" x14ac:dyDescent="0.2">
      <c r="A1098" s="249">
        <v>590</v>
      </c>
      <c r="B1098" s="157" t="s">
        <v>862</v>
      </c>
      <c r="C1098" s="157" t="s">
        <v>61</v>
      </c>
      <c r="D1098" s="157" t="s">
        <v>1989</v>
      </c>
      <c r="E1098" s="157" t="s">
        <v>1167</v>
      </c>
      <c r="F1098" s="246">
        <v>46.39</v>
      </c>
      <c r="G1098" s="246"/>
      <c r="H1098" s="250" t="s">
        <v>865</v>
      </c>
      <c r="I1098" s="246">
        <v>100</v>
      </c>
    </row>
    <row r="1099" spans="1:9" x14ac:dyDescent="0.2">
      <c r="A1099" s="249">
        <v>590</v>
      </c>
      <c r="B1099" s="157" t="s">
        <v>862</v>
      </c>
      <c r="C1099" s="157" t="s">
        <v>61</v>
      </c>
      <c r="D1099" s="157" t="s">
        <v>1990</v>
      </c>
      <c r="E1099" s="157" t="s">
        <v>1167</v>
      </c>
      <c r="F1099" s="246">
        <v>15.18</v>
      </c>
      <c r="G1099" s="246"/>
      <c r="H1099" s="250" t="s">
        <v>865</v>
      </c>
      <c r="I1099" s="246">
        <v>100</v>
      </c>
    </row>
    <row r="1100" spans="1:9" x14ac:dyDescent="0.2">
      <c r="A1100" s="249">
        <v>590</v>
      </c>
      <c r="B1100" s="157" t="s">
        <v>862</v>
      </c>
      <c r="C1100" s="157" t="s">
        <v>61</v>
      </c>
      <c r="D1100" s="157" t="s">
        <v>1991</v>
      </c>
      <c r="E1100" s="157" t="s">
        <v>1167</v>
      </c>
      <c r="F1100" s="246">
        <v>37.43</v>
      </c>
      <c r="G1100" s="246"/>
      <c r="H1100" s="250" t="s">
        <v>865</v>
      </c>
      <c r="I1100" s="246">
        <v>100</v>
      </c>
    </row>
    <row r="1101" spans="1:9" x14ac:dyDescent="0.2">
      <c r="A1101" s="249">
        <v>590</v>
      </c>
      <c r="B1101" s="157" t="s">
        <v>862</v>
      </c>
      <c r="C1101" s="157" t="s">
        <v>61</v>
      </c>
      <c r="D1101" s="157" t="s">
        <v>1992</v>
      </c>
      <c r="E1101" s="157" t="s">
        <v>32</v>
      </c>
      <c r="F1101" s="246">
        <v>255.16</v>
      </c>
      <c r="G1101" s="246"/>
      <c r="H1101" s="250" t="s">
        <v>865</v>
      </c>
      <c r="I1101" s="246">
        <v>100</v>
      </c>
    </row>
    <row r="1102" spans="1:9" x14ac:dyDescent="0.2">
      <c r="A1102" s="249">
        <v>590</v>
      </c>
      <c r="B1102" s="157" t="s">
        <v>862</v>
      </c>
      <c r="C1102" s="157" t="s">
        <v>61</v>
      </c>
      <c r="D1102" s="157" t="s">
        <v>1993</v>
      </c>
      <c r="E1102" s="157" t="s">
        <v>32</v>
      </c>
      <c r="F1102" s="246">
        <v>212.63</v>
      </c>
      <c r="G1102" s="246"/>
      <c r="H1102" s="250" t="s">
        <v>865</v>
      </c>
      <c r="I1102" s="246">
        <v>100</v>
      </c>
    </row>
    <row r="1103" spans="1:9" x14ac:dyDescent="0.2">
      <c r="A1103" s="249">
        <v>590</v>
      </c>
      <c r="B1103" s="157" t="s">
        <v>862</v>
      </c>
      <c r="C1103" s="157" t="s">
        <v>61</v>
      </c>
      <c r="D1103" s="157" t="s">
        <v>1994</v>
      </c>
      <c r="E1103" s="157" t="s">
        <v>32</v>
      </c>
      <c r="F1103" s="246">
        <v>2356.06</v>
      </c>
      <c r="G1103" s="246"/>
      <c r="H1103" s="250" t="s">
        <v>865</v>
      </c>
      <c r="I1103" s="246">
        <v>100</v>
      </c>
    </row>
    <row r="1104" spans="1:9" x14ac:dyDescent="0.2">
      <c r="A1104" s="249">
        <v>590</v>
      </c>
      <c r="B1104" s="157" t="s">
        <v>862</v>
      </c>
      <c r="C1104" s="157" t="s">
        <v>61</v>
      </c>
      <c r="D1104" s="157" t="s">
        <v>1995</v>
      </c>
      <c r="E1104" s="157" t="s">
        <v>1167</v>
      </c>
      <c r="F1104" s="246">
        <v>7.84</v>
      </c>
      <c r="G1104" s="246"/>
      <c r="H1104" s="250" t="s">
        <v>865</v>
      </c>
      <c r="I1104" s="246">
        <v>100</v>
      </c>
    </row>
    <row r="1105" spans="1:9" x14ac:dyDescent="0.2">
      <c r="A1105" s="249">
        <v>590</v>
      </c>
      <c r="B1105" s="157" t="s">
        <v>862</v>
      </c>
      <c r="C1105" s="157" t="s">
        <v>61</v>
      </c>
      <c r="D1105" s="157" t="s">
        <v>1996</v>
      </c>
      <c r="E1105" s="157" t="s">
        <v>1167</v>
      </c>
      <c r="F1105" s="246">
        <v>16.559999999999999</v>
      </c>
      <c r="G1105" s="246"/>
      <c r="H1105" s="250" t="s">
        <v>865</v>
      </c>
      <c r="I1105" s="246">
        <v>100</v>
      </c>
    </row>
    <row r="1106" spans="1:9" x14ac:dyDescent="0.2">
      <c r="A1106" s="249">
        <v>590</v>
      </c>
      <c r="B1106" s="157" t="s">
        <v>862</v>
      </c>
      <c r="C1106" s="157" t="s">
        <v>61</v>
      </c>
      <c r="D1106" s="157" t="s">
        <v>1997</v>
      </c>
      <c r="E1106" s="157" t="s">
        <v>1167</v>
      </c>
      <c r="F1106" s="246">
        <v>42.89</v>
      </c>
      <c r="G1106" s="246"/>
      <c r="H1106" s="250" t="s">
        <v>865</v>
      </c>
      <c r="I1106" s="246">
        <v>100</v>
      </c>
    </row>
    <row r="1107" spans="1:9" x14ac:dyDescent="0.2">
      <c r="A1107" s="249">
        <v>590</v>
      </c>
      <c r="B1107" s="157" t="s">
        <v>862</v>
      </c>
      <c r="C1107" s="157" t="s">
        <v>61</v>
      </c>
      <c r="D1107" s="157" t="s">
        <v>1998</v>
      </c>
      <c r="E1107" s="157" t="s">
        <v>1167</v>
      </c>
      <c r="F1107" s="246">
        <v>31.01</v>
      </c>
      <c r="G1107" s="246"/>
      <c r="H1107" s="250" t="s">
        <v>865</v>
      </c>
      <c r="I1107" s="246">
        <v>100</v>
      </c>
    </row>
    <row r="1108" spans="1:9" x14ac:dyDescent="0.2">
      <c r="A1108" s="249">
        <v>590</v>
      </c>
      <c r="B1108" s="157" t="s">
        <v>862</v>
      </c>
      <c r="C1108" s="157" t="s">
        <v>61</v>
      </c>
      <c r="D1108" s="157" t="s">
        <v>1999</v>
      </c>
      <c r="E1108" s="157" t="s">
        <v>1167</v>
      </c>
      <c r="F1108" s="246">
        <v>46.39</v>
      </c>
      <c r="G1108" s="246"/>
      <c r="H1108" s="250" t="s">
        <v>865</v>
      </c>
      <c r="I1108" s="246">
        <v>100</v>
      </c>
    </row>
    <row r="1109" spans="1:9" x14ac:dyDescent="0.2">
      <c r="A1109" s="249">
        <v>590</v>
      </c>
      <c r="B1109" s="157" t="s">
        <v>862</v>
      </c>
      <c r="C1109" s="157" t="s">
        <v>61</v>
      </c>
      <c r="D1109" s="157" t="s">
        <v>2000</v>
      </c>
      <c r="E1109" s="157" t="s">
        <v>1167</v>
      </c>
      <c r="F1109" s="246">
        <v>15.18</v>
      </c>
      <c r="G1109" s="246"/>
      <c r="H1109" s="250" t="s">
        <v>865</v>
      </c>
      <c r="I1109" s="246">
        <v>100</v>
      </c>
    </row>
    <row r="1110" spans="1:9" x14ac:dyDescent="0.2">
      <c r="A1110" s="249">
        <v>590</v>
      </c>
      <c r="B1110" s="157" t="s">
        <v>862</v>
      </c>
      <c r="C1110" s="157" t="s">
        <v>61</v>
      </c>
      <c r="D1110" s="157" t="s">
        <v>2001</v>
      </c>
      <c r="E1110" s="157" t="s">
        <v>1167</v>
      </c>
      <c r="F1110" s="246">
        <v>37.43</v>
      </c>
      <c r="G1110" s="246"/>
      <c r="H1110" s="250" t="s">
        <v>865</v>
      </c>
      <c r="I1110" s="246">
        <v>100</v>
      </c>
    </row>
    <row r="1111" spans="1:9" x14ac:dyDescent="0.2">
      <c r="A1111" s="249">
        <v>590</v>
      </c>
      <c r="B1111" s="157" t="s">
        <v>862</v>
      </c>
      <c r="C1111" s="157" t="s">
        <v>61</v>
      </c>
      <c r="D1111" s="157" t="s">
        <v>2002</v>
      </c>
      <c r="E1111" s="157" t="s">
        <v>32</v>
      </c>
      <c r="F1111" s="246">
        <v>255.16</v>
      </c>
      <c r="G1111" s="246"/>
      <c r="H1111" s="250" t="s">
        <v>865</v>
      </c>
      <c r="I1111" s="246">
        <v>100</v>
      </c>
    </row>
    <row r="1112" spans="1:9" x14ac:dyDescent="0.2">
      <c r="A1112" s="249">
        <v>592</v>
      </c>
      <c r="B1112" s="157" t="s">
        <v>862</v>
      </c>
      <c r="C1112" s="157" t="s">
        <v>7</v>
      </c>
      <c r="D1112" s="157" t="s">
        <v>2003</v>
      </c>
      <c r="E1112" s="157" t="s">
        <v>32</v>
      </c>
      <c r="F1112" s="246">
        <v>2792.7</v>
      </c>
      <c r="G1112" s="246"/>
      <c r="H1112" s="250" t="s">
        <v>865</v>
      </c>
      <c r="I1112" s="246">
        <v>100</v>
      </c>
    </row>
    <row r="1113" spans="1:9" x14ac:dyDescent="0.2">
      <c r="A1113" s="249">
        <v>592</v>
      </c>
      <c r="B1113" s="157" t="s">
        <v>862</v>
      </c>
      <c r="C1113" s="157" t="s">
        <v>7</v>
      </c>
      <c r="D1113" s="157" t="s">
        <v>2004</v>
      </c>
      <c r="E1113" s="157" t="s">
        <v>1339</v>
      </c>
      <c r="F1113" s="246">
        <v>45.91</v>
      </c>
      <c r="G1113" s="246"/>
      <c r="H1113" s="250" t="s">
        <v>865</v>
      </c>
      <c r="I1113" s="246">
        <v>100</v>
      </c>
    </row>
    <row r="1114" spans="1:9" x14ac:dyDescent="0.2">
      <c r="A1114" s="249">
        <v>592</v>
      </c>
      <c r="B1114" s="157" t="s">
        <v>862</v>
      </c>
      <c r="C1114" s="157" t="s">
        <v>7</v>
      </c>
      <c r="D1114" s="157" t="s">
        <v>2005</v>
      </c>
      <c r="E1114" s="157" t="s">
        <v>32</v>
      </c>
      <c r="F1114" s="246">
        <v>3351.24</v>
      </c>
      <c r="G1114" s="246"/>
      <c r="H1114" s="250" t="s">
        <v>865</v>
      </c>
      <c r="I1114" s="246">
        <v>100</v>
      </c>
    </row>
    <row r="1115" spans="1:9" x14ac:dyDescent="0.2">
      <c r="A1115" s="249">
        <v>592</v>
      </c>
      <c r="B1115" s="157" t="s">
        <v>862</v>
      </c>
      <c r="C1115" s="157" t="s">
        <v>7</v>
      </c>
      <c r="D1115" s="157" t="s">
        <v>2006</v>
      </c>
      <c r="E1115" s="157" t="s">
        <v>1339</v>
      </c>
      <c r="F1115" s="246">
        <v>55.09</v>
      </c>
      <c r="G1115" s="246"/>
      <c r="H1115" s="250" t="s">
        <v>865</v>
      </c>
      <c r="I1115" s="246">
        <v>100</v>
      </c>
    </row>
    <row r="1116" spans="1:9" x14ac:dyDescent="0.2">
      <c r="A1116" s="249">
        <v>595</v>
      </c>
      <c r="B1116" s="157" t="s">
        <v>862</v>
      </c>
      <c r="C1116" s="157" t="s">
        <v>2007</v>
      </c>
      <c r="D1116" s="157" t="s">
        <v>2008</v>
      </c>
      <c r="E1116" s="157" t="s">
        <v>1167</v>
      </c>
      <c r="F1116" s="246">
        <v>51.72</v>
      </c>
      <c r="G1116" s="246"/>
      <c r="H1116" s="250" t="s">
        <v>865</v>
      </c>
      <c r="I1116" s="246">
        <v>100</v>
      </c>
    </row>
    <row r="1117" spans="1:9" x14ac:dyDescent="0.2">
      <c r="A1117" s="249">
        <v>595</v>
      </c>
      <c r="B1117" s="157" t="s">
        <v>862</v>
      </c>
      <c r="C1117" s="157" t="s">
        <v>2007</v>
      </c>
      <c r="D1117" s="157" t="s">
        <v>2009</v>
      </c>
      <c r="E1117" s="157" t="s">
        <v>1167</v>
      </c>
      <c r="F1117" s="246">
        <v>312.36</v>
      </c>
      <c r="G1117" s="246"/>
      <c r="H1117" s="250" t="s">
        <v>865</v>
      </c>
      <c r="I1117" s="246">
        <v>100</v>
      </c>
    </row>
    <row r="1118" spans="1:9" x14ac:dyDescent="0.2">
      <c r="A1118" s="249">
        <v>595</v>
      </c>
      <c r="B1118" s="157" t="s">
        <v>862</v>
      </c>
      <c r="C1118" s="157" t="s">
        <v>2007</v>
      </c>
      <c r="D1118" s="157" t="s">
        <v>2010</v>
      </c>
      <c r="E1118" s="157" t="s">
        <v>1167</v>
      </c>
      <c r="F1118" s="246">
        <v>39.56</v>
      </c>
      <c r="G1118" s="246"/>
      <c r="H1118" s="250" t="s">
        <v>865</v>
      </c>
      <c r="I1118" s="246">
        <v>100</v>
      </c>
    </row>
    <row r="1119" spans="1:9" x14ac:dyDescent="0.2">
      <c r="A1119" s="249">
        <v>595</v>
      </c>
      <c r="B1119" s="157" t="s">
        <v>862</v>
      </c>
      <c r="C1119" s="157" t="s">
        <v>2007</v>
      </c>
      <c r="D1119" s="157" t="s">
        <v>2011</v>
      </c>
      <c r="E1119" s="157" t="s">
        <v>1167</v>
      </c>
      <c r="F1119" s="246">
        <v>355.87</v>
      </c>
      <c r="G1119" s="246"/>
      <c r="H1119" s="250" t="s">
        <v>865</v>
      </c>
      <c r="I1119" s="246">
        <v>100</v>
      </c>
    </row>
    <row r="1120" spans="1:9" x14ac:dyDescent="0.2">
      <c r="A1120" s="249">
        <v>595</v>
      </c>
      <c r="B1120" s="157" t="s">
        <v>862</v>
      </c>
      <c r="C1120" s="157" t="s">
        <v>2007</v>
      </c>
      <c r="D1120" s="157" t="s">
        <v>2012</v>
      </c>
      <c r="E1120" s="157" t="s">
        <v>1167</v>
      </c>
      <c r="F1120" s="246">
        <v>19.13</v>
      </c>
      <c r="G1120" s="246"/>
      <c r="H1120" s="250" t="s">
        <v>865</v>
      </c>
      <c r="I1120" s="246">
        <v>100</v>
      </c>
    </row>
    <row r="1121" spans="1:9" x14ac:dyDescent="0.2">
      <c r="A1121" s="249">
        <v>595</v>
      </c>
      <c r="B1121" s="157" t="s">
        <v>862</v>
      </c>
      <c r="C1121" s="157" t="s">
        <v>2007</v>
      </c>
      <c r="D1121" s="157" t="s">
        <v>2013</v>
      </c>
      <c r="E1121" s="157" t="s">
        <v>1167</v>
      </c>
      <c r="F1121" s="246">
        <v>12.82</v>
      </c>
      <c r="G1121" s="246"/>
      <c r="H1121" s="250" t="s">
        <v>865</v>
      </c>
      <c r="I1121" s="246">
        <v>100</v>
      </c>
    </row>
    <row r="1122" spans="1:9" x14ac:dyDescent="0.2">
      <c r="A1122" s="249">
        <v>595</v>
      </c>
      <c r="B1122" s="157" t="s">
        <v>862</v>
      </c>
      <c r="C1122" s="157" t="s">
        <v>2007</v>
      </c>
      <c r="D1122" s="157" t="s">
        <v>2014</v>
      </c>
      <c r="E1122" s="157" t="s">
        <v>1167</v>
      </c>
      <c r="F1122" s="246">
        <v>51.46</v>
      </c>
      <c r="G1122" s="246"/>
      <c r="H1122" s="250" t="s">
        <v>865</v>
      </c>
      <c r="I1122" s="246">
        <v>100</v>
      </c>
    </row>
    <row r="1123" spans="1:9" x14ac:dyDescent="0.2">
      <c r="A1123" s="249">
        <v>595</v>
      </c>
      <c r="B1123" s="157" t="s">
        <v>862</v>
      </c>
      <c r="C1123" s="157" t="s">
        <v>2007</v>
      </c>
      <c r="D1123" s="157" t="s">
        <v>2015</v>
      </c>
      <c r="E1123" s="157" t="s">
        <v>32</v>
      </c>
      <c r="F1123" s="246">
        <v>1513.4</v>
      </c>
      <c r="G1123" s="246"/>
      <c r="H1123" s="250" t="s">
        <v>865</v>
      </c>
      <c r="I1123" s="246">
        <v>100</v>
      </c>
    </row>
    <row r="1124" spans="1:9" x14ac:dyDescent="0.2">
      <c r="A1124" s="249">
        <v>595</v>
      </c>
      <c r="B1124" s="157" t="s">
        <v>862</v>
      </c>
      <c r="C1124" s="157" t="s">
        <v>2007</v>
      </c>
      <c r="D1124" s="157" t="s">
        <v>2016</v>
      </c>
      <c r="E1124" s="157" t="s">
        <v>32</v>
      </c>
      <c r="F1124" s="246">
        <v>483.84</v>
      </c>
      <c r="G1124" s="246"/>
      <c r="H1124" s="250" t="s">
        <v>865</v>
      </c>
      <c r="I1124" s="246">
        <v>100</v>
      </c>
    </row>
    <row r="1125" spans="1:9" x14ac:dyDescent="0.2">
      <c r="A1125" s="249">
        <v>595</v>
      </c>
      <c r="B1125" s="157" t="s">
        <v>862</v>
      </c>
      <c r="C1125" s="157" t="s">
        <v>2007</v>
      </c>
      <c r="D1125" s="157" t="s">
        <v>2017</v>
      </c>
      <c r="E1125" s="157" t="s">
        <v>32</v>
      </c>
      <c r="F1125" s="246">
        <v>4296.7700000000004</v>
      </c>
      <c r="G1125" s="246"/>
      <c r="H1125" s="250" t="s">
        <v>865</v>
      </c>
      <c r="I1125" s="246">
        <v>100</v>
      </c>
    </row>
    <row r="1126" spans="1:9" x14ac:dyDescent="0.2">
      <c r="A1126" s="249">
        <v>595</v>
      </c>
      <c r="B1126" s="157" t="s">
        <v>862</v>
      </c>
      <c r="C1126" s="157" t="s">
        <v>2007</v>
      </c>
      <c r="D1126" s="157" t="s">
        <v>2018</v>
      </c>
      <c r="E1126" s="157" t="s">
        <v>32</v>
      </c>
      <c r="F1126" s="246">
        <v>6449.15</v>
      </c>
      <c r="G1126" s="246"/>
      <c r="H1126" s="250" t="s">
        <v>865</v>
      </c>
      <c r="I1126" s="246">
        <v>100</v>
      </c>
    </row>
    <row r="1127" spans="1:9" x14ac:dyDescent="0.2">
      <c r="A1127" s="249">
        <v>595</v>
      </c>
      <c r="B1127" s="157" t="s">
        <v>862</v>
      </c>
      <c r="C1127" s="157" t="s">
        <v>2007</v>
      </c>
      <c r="D1127" s="157" t="s">
        <v>2019</v>
      </c>
      <c r="E1127" s="157" t="s">
        <v>1167</v>
      </c>
      <c r="F1127" s="246">
        <v>33.049999999999997</v>
      </c>
      <c r="G1127" s="246"/>
      <c r="H1127" s="250" t="s">
        <v>865</v>
      </c>
      <c r="I1127" s="246">
        <v>100</v>
      </c>
    </row>
    <row r="1128" spans="1:9" x14ac:dyDescent="0.2">
      <c r="A1128" s="249">
        <v>595</v>
      </c>
      <c r="B1128" s="157" t="s">
        <v>862</v>
      </c>
      <c r="C1128" s="157" t="s">
        <v>2007</v>
      </c>
      <c r="D1128" s="157" t="s">
        <v>2020</v>
      </c>
      <c r="E1128" s="157" t="s">
        <v>32</v>
      </c>
      <c r="F1128" s="246">
        <v>965.25</v>
      </c>
      <c r="G1128" s="246"/>
      <c r="H1128" s="250" t="s">
        <v>865</v>
      </c>
      <c r="I1128" s="246">
        <v>100</v>
      </c>
    </row>
    <row r="1129" spans="1:9" x14ac:dyDescent="0.2">
      <c r="A1129" s="249">
        <v>595</v>
      </c>
      <c r="B1129" s="157" t="s">
        <v>862</v>
      </c>
      <c r="C1129" s="157" t="s">
        <v>2007</v>
      </c>
      <c r="D1129" s="157" t="s">
        <v>2021</v>
      </c>
      <c r="E1129" s="157" t="s">
        <v>1167</v>
      </c>
      <c r="F1129" s="246">
        <v>57.5</v>
      </c>
      <c r="G1129" s="246"/>
      <c r="H1129" s="250" t="s">
        <v>865</v>
      </c>
      <c r="I1129" s="246">
        <v>100</v>
      </c>
    </row>
    <row r="1130" spans="1:9" x14ac:dyDescent="0.2">
      <c r="A1130" s="249">
        <v>595</v>
      </c>
      <c r="B1130" s="157" t="s">
        <v>862</v>
      </c>
      <c r="C1130" s="157" t="s">
        <v>2007</v>
      </c>
      <c r="D1130" s="157" t="s">
        <v>2022</v>
      </c>
      <c r="E1130" s="157" t="s">
        <v>32</v>
      </c>
      <c r="F1130" s="246">
        <v>1605.46</v>
      </c>
      <c r="G1130" s="246"/>
      <c r="H1130" s="250" t="s">
        <v>865</v>
      </c>
      <c r="I1130" s="246">
        <v>100</v>
      </c>
    </row>
    <row r="1131" spans="1:9" x14ac:dyDescent="0.2">
      <c r="A1131" s="249">
        <v>595</v>
      </c>
      <c r="B1131" s="157" t="s">
        <v>862</v>
      </c>
      <c r="C1131" s="157" t="s">
        <v>2007</v>
      </c>
      <c r="D1131" s="157" t="s">
        <v>2023</v>
      </c>
      <c r="E1131" s="157" t="s">
        <v>1167</v>
      </c>
      <c r="F1131" s="246">
        <v>43.1</v>
      </c>
      <c r="G1131" s="246"/>
      <c r="H1131" s="250" t="s">
        <v>865</v>
      </c>
      <c r="I1131" s="246">
        <v>100</v>
      </c>
    </row>
    <row r="1132" spans="1:9" x14ac:dyDescent="0.2">
      <c r="A1132" s="249">
        <v>595</v>
      </c>
      <c r="B1132" s="157" t="s">
        <v>862</v>
      </c>
      <c r="C1132" s="157" t="s">
        <v>2007</v>
      </c>
      <c r="D1132" s="157" t="s">
        <v>2024</v>
      </c>
      <c r="E1132" s="157" t="s">
        <v>1167</v>
      </c>
      <c r="F1132" s="246">
        <v>260.3</v>
      </c>
      <c r="G1132" s="246"/>
      <c r="H1132" s="250" t="s">
        <v>865</v>
      </c>
      <c r="I1132" s="246">
        <v>100</v>
      </c>
    </row>
    <row r="1133" spans="1:9" x14ac:dyDescent="0.2">
      <c r="A1133" s="249">
        <v>595</v>
      </c>
      <c r="B1133" s="157" t="s">
        <v>862</v>
      </c>
      <c r="C1133" s="157" t="s">
        <v>2007</v>
      </c>
      <c r="D1133" s="157" t="s">
        <v>2025</v>
      </c>
      <c r="E1133" s="157" t="s">
        <v>1167</v>
      </c>
      <c r="F1133" s="246">
        <v>32.97</v>
      </c>
      <c r="G1133" s="246"/>
      <c r="H1133" s="250" t="s">
        <v>865</v>
      </c>
      <c r="I1133" s="246">
        <v>100</v>
      </c>
    </row>
    <row r="1134" spans="1:9" x14ac:dyDescent="0.2">
      <c r="A1134" s="249">
        <v>595</v>
      </c>
      <c r="B1134" s="157" t="s">
        <v>862</v>
      </c>
      <c r="C1134" s="157" t="s">
        <v>2007</v>
      </c>
      <c r="D1134" s="157" t="s">
        <v>2026</v>
      </c>
      <c r="E1134" s="157" t="s">
        <v>1167</v>
      </c>
      <c r="F1134" s="246">
        <v>296.56</v>
      </c>
      <c r="G1134" s="246"/>
      <c r="H1134" s="250" t="s">
        <v>865</v>
      </c>
      <c r="I1134" s="246">
        <v>100</v>
      </c>
    </row>
    <row r="1135" spans="1:9" x14ac:dyDescent="0.2">
      <c r="A1135" s="249">
        <v>595</v>
      </c>
      <c r="B1135" s="157" t="s">
        <v>862</v>
      </c>
      <c r="C1135" s="157" t="s">
        <v>2007</v>
      </c>
      <c r="D1135" s="157" t="s">
        <v>2027</v>
      </c>
      <c r="E1135" s="157" t="s">
        <v>1167</v>
      </c>
      <c r="F1135" s="246">
        <v>15.94</v>
      </c>
      <c r="G1135" s="246"/>
      <c r="H1135" s="250" t="s">
        <v>865</v>
      </c>
      <c r="I1135" s="246">
        <v>100</v>
      </c>
    </row>
    <row r="1136" spans="1:9" x14ac:dyDescent="0.2">
      <c r="A1136" s="249">
        <v>595</v>
      </c>
      <c r="B1136" s="157" t="s">
        <v>862</v>
      </c>
      <c r="C1136" s="157" t="s">
        <v>2007</v>
      </c>
      <c r="D1136" s="157" t="s">
        <v>2028</v>
      </c>
      <c r="E1136" s="157" t="s">
        <v>1167</v>
      </c>
      <c r="F1136" s="246">
        <v>10.68</v>
      </c>
      <c r="G1136" s="246"/>
      <c r="H1136" s="250" t="s">
        <v>865</v>
      </c>
      <c r="I1136" s="246">
        <v>100</v>
      </c>
    </row>
    <row r="1137" spans="1:9" x14ac:dyDescent="0.2">
      <c r="A1137" s="249">
        <v>595</v>
      </c>
      <c r="B1137" s="157" t="s">
        <v>862</v>
      </c>
      <c r="C1137" s="157" t="s">
        <v>2007</v>
      </c>
      <c r="D1137" s="157" t="s">
        <v>2029</v>
      </c>
      <c r="E1137" s="157" t="s">
        <v>1167</v>
      </c>
      <c r="F1137" s="246">
        <v>42.88</v>
      </c>
      <c r="G1137" s="246"/>
      <c r="H1137" s="250" t="s">
        <v>865</v>
      </c>
      <c r="I1137" s="246">
        <v>100</v>
      </c>
    </row>
    <row r="1138" spans="1:9" x14ac:dyDescent="0.2">
      <c r="A1138" s="249">
        <v>595</v>
      </c>
      <c r="B1138" s="157" t="s">
        <v>862</v>
      </c>
      <c r="C1138" s="157" t="s">
        <v>2007</v>
      </c>
      <c r="D1138" s="157" t="s">
        <v>2030</v>
      </c>
      <c r="E1138" s="157" t="s">
        <v>32</v>
      </c>
      <c r="F1138" s="246">
        <v>1261.1600000000001</v>
      </c>
      <c r="G1138" s="246"/>
      <c r="H1138" s="250" t="s">
        <v>865</v>
      </c>
      <c r="I1138" s="246">
        <v>100</v>
      </c>
    </row>
    <row r="1139" spans="1:9" x14ac:dyDescent="0.2">
      <c r="A1139" s="249">
        <v>595</v>
      </c>
      <c r="B1139" s="157" t="s">
        <v>862</v>
      </c>
      <c r="C1139" s="157" t="s">
        <v>2007</v>
      </c>
      <c r="D1139" s="157" t="s">
        <v>2031</v>
      </c>
      <c r="E1139" s="157" t="s">
        <v>32</v>
      </c>
      <c r="F1139" s="246">
        <v>403.2</v>
      </c>
      <c r="G1139" s="246"/>
      <c r="H1139" s="250" t="s">
        <v>865</v>
      </c>
      <c r="I1139" s="246">
        <v>100</v>
      </c>
    </row>
    <row r="1140" spans="1:9" x14ac:dyDescent="0.2">
      <c r="A1140" s="249">
        <v>595</v>
      </c>
      <c r="B1140" s="157" t="s">
        <v>862</v>
      </c>
      <c r="C1140" s="157" t="s">
        <v>2007</v>
      </c>
      <c r="D1140" s="157" t="s">
        <v>2032</v>
      </c>
      <c r="E1140" s="157" t="s">
        <v>32</v>
      </c>
      <c r="F1140" s="246">
        <v>3580.64</v>
      </c>
      <c r="G1140" s="246"/>
      <c r="H1140" s="250" t="s">
        <v>865</v>
      </c>
      <c r="I1140" s="246">
        <v>100</v>
      </c>
    </row>
    <row r="1141" spans="1:9" x14ac:dyDescent="0.2">
      <c r="A1141" s="249">
        <v>595</v>
      </c>
      <c r="B1141" s="157" t="s">
        <v>862</v>
      </c>
      <c r="C1141" s="157" t="s">
        <v>2007</v>
      </c>
      <c r="D1141" s="157" t="s">
        <v>2033</v>
      </c>
      <c r="E1141" s="157" t="s">
        <v>32</v>
      </c>
      <c r="F1141" s="246">
        <v>5374.29</v>
      </c>
      <c r="G1141" s="246"/>
      <c r="H1141" s="250" t="s">
        <v>865</v>
      </c>
      <c r="I1141" s="246">
        <v>100</v>
      </c>
    </row>
    <row r="1142" spans="1:9" x14ac:dyDescent="0.2">
      <c r="A1142" s="249">
        <v>595</v>
      </c>
      <c r="B1142" s="157" t="s">
        <v>862</v>
      </c>
      <c r="C1142" s="157" t="s">
        <v>2007</v>
      </c>
      <c r="D1142" s="157" t="s">
        <v>2034</v>
      </c>
      <c r="E1142" s="157" t="s">
        <v>1167</v>
      </c>
      <c r="F1142" s="246">
        <v>27.54</v>
      </c>
      <c r="G1142" s="246"/>
      <c r="H1142" s="250" t="s">
        <v>865</v>
      </c>
      <c r="I1142" s="246">
        <v>100</v>
      </c>
    </row>
    <row r="1143" spans="1:9" x14ac:dyDescent="0.2">
      <c r="A1143" s="249">
        <v>595</v>
      </c>
      <c r="B1143" s="157" t="s">
        <v>862</v>
      </c>
      <c r="C1143" s="157" t="s">
        <v>2007</v>
      </c>
      <c r="D1143" s="157" t="s">
        <v>2035</v>
      </c>
      <c r="E1143" s="157" t="s">
        <v>32</v>
      </c>
      <c r="F1143" s="246">
        <v>804.38</v>
      </c>
      <c r="G1143" s="246"/>
      <c r="H1143" s="250" t="s">
        <v>865</v>
      </c>
      <c r="I1143" s="246">
        <v>100</v>
      </c>
    </row>
    <row r="1144" spans="1:9" x14ac:dyDescent="0.2">
      <c r="A1144" s="249">
        <v>595</v>
      </c>
      <c r="B1144" s="157" t="s">
        <v>862</v>
      </c>
      <c r="C1144" s="157" t="s">
        <v>2007</v>
      </c>
      <c r="D1144" s="157" t="s">
        <v>2036</v>
      </c>
      <c r="E1144" s="157" t="s">
        <v>1167</v>
      </c>
      <c r="F1144" s="246">
        <v>47.92</v>
      </c>
      <c r="G1144" s="246"/>
      <c r="H1144" s="250" t="s">
        <v>865</v>
      </c>
      <c r="I1144" s="246">
        <v>100</v>
      </c>
    </row>
    <row r="1145" spans="1:9" x14ac:dyDescent="0.2">
      <c r="A1145" s="249">
        <v>595</v>
      </c>
      <c r="B1145" s="157" t="s">
        <v>862</v>
      </c>
      <c r="C1145" s="157" t="s">
        <v>2007</v>
      </c>
      <c r="D1145" s="157" t="s">
        <v>2037</v>
      </c>
      <c r="E1145" s="157" t="s">
        <v>32</v>
      </c>
      <c r="F1145" s="246">
        <v>1337.88</v>
      </c>
      <c r="G1145" s="246"/>
      <c r="H1145" s="250" t="s">
        <v>865</v>
      </c>
      <c r="I1145" s="246">
        <v>100</v>
      </c>
    </row>
    <row r="1146" spans="1:9" x14ac:dyDescent="0.2">
      <c r="A1146" s="249">
        <v>595</v>
      </c>
      <c r="B1146" s="157" t="s">
        <v>862</v>
      </c>
      <c r="C1146" s="157" t="s">
        <v>2007</v>
      </c>
      <c r="D1146" s="157" t="s">
        <v>2038</v>
      </c>
      <c r="E1146" s="157" t="s">
        <v>1167</v>
      </c>
      <c r="F1146" s="246">
        <v>51.72</v>
      </c>
      <c r="G1146" s="246"/>
      <c r="H1146" s="250" t="s">
        <v>865</v>
      </c>
      <c r="I1146" s="246">
        <v>100</v>
      </c>
    </row>
    <row r="1147" spans="1:9" x14ac:dyDescent="0.2">
      <c r="A1147" s="249">
        <v>595</v>
      </c>
      <c r="B1147" s="157" t="s">
        <v>862</v>
      </c>
      <c r="C1147" s="157" t="s">
        <v>2007</v>
      </c>
      <c r="D1147" s="157" t="s">
        <v>2039</v>
      </c>
      <c r="E1147" s="157" t="s">
        <v>1167</v>
      </c>
      <c r="F1147" s="246">
        <v>312.36</v>
      </c>
      <c r="G1147" s="246"/>
      <c r="H1147" s="250" t="s">
        <v>865</v>
      </c>
      <c r="I1147" s="246">
        <v>100</v>
      </c>
    </row>
    <row r="1148" spans="1:9" x14ac:dyDescent="0.2">
      <c r="A1148" s="249">
        <v>595</v>
      </c>
      <c r="B1148" s="157" t="s">
        <v>862</v>
      </c>
      <c r="C1148" s="157" t="s">
        <v>2007</v>
      </c>
      <c r="D1148" s="157" t="s">
        <v>2040</v>
      </c>
      <c r="E1148" s="157" t="s">
        <v>1167</v>
      </c>
      <c r="F1148" s="246">
        <v>39.56</v>
      </c>
      <c r="G1148" s="246"/>
      <c r="H1148" s="250" t="s">
        <v>865</v>
      </c>
      <c r="I1148" s="246">
        <v>100</v>
      </c>
    </row>
    <row r="1149" spans="1:9" x14ac:dyDescent="0.2">
      <c r="A1149" s="249">
        <v>595</v>
      </c>
      <c r="B1149" s="157" t="s">
        <v>862</v>
      </c>
      <c r="C1149" s="157" t="s">
        <v>2007</v>
      </c>
      <c r="D1149" s="157" t="s">
        <v>2041</v>
      </c>
      <c r="E1149" s="157" t="s">
        <v>1167</v>
      </c>
      <c r="F1149" s="246">
        <v>355.87</v>
      </c>
      <c r="G1149" s="246"/>
      <c r="H1149" s="250" t="s">
        <v>865</v>
      </c>
      <c r="I1149" s="246">
        <v>100</v>
      </c>
    </row>
    <row r="1150" spans="1:9" x14ac:dyDescent="0.2">
      <c r="A1150" s="249">
        <v>595</v>
      </c>
      <c r="B1150" s="157" t="s">
        <v>862</v>
      </c>
      <c r="C1150" s="157" t="s">
        <v>2007</v>
      </c>
      <c r="D1150" s="157" t="s">
        <v>2042</v>
      </c>
      <c r="E1150" s="157" t="s">
        <v>1167</v>
      </c>
      <c r="F1150" s="246">
        <v>19.13</v>
      </c>
      <c r="G1150" s="246"/>
      <c r="H1150" s="250" t="s">
        <v>865</v>
      </c>
      <c r="I1150" s="246">
        <v>100</v>
      </c>
    </row>
    <row r="1151" spans="1:9" x14ac:dyDescent="0.2">
      <c r="A1151" s="249">
        <v>595</v>
      </c>
      <c r="B1151" s="157" t="s">
        <v>862</v>
      </c>
      <c r="C1151" s="157" t="s">
        <v>2007</v>
      </c>
      <c r="D1151" s="157" t="s">
        <v>2043</v>
      </c>
      <c r="E1151" s="157" t="s">
        <v>1167</v>
      </c>
      <c r="F1151" s="246">
        <v>12.82</v>
      </c>
      <c r="G1151" s="246"/>
      <c r="H1151" s="250" t="s">
        <v>865</v>
      </c>
      <c r="I1151" s="246">
        <v>100</v>
      </c>
    </row>
    <row r="1152" spans="1:9" x14ac:dyDescent="0.2">
      <c r="A1152" s="249">
        <v>595</v>
      </c>
      <c r="B1152" s="157" t="s">
        <v>862</v>
      </c>
      <c r="C1152" s="157" t="s">
        <v>2007</v>
      </c>
      <c r="D1152" s="157" t="s">
        <v>2044</v>
      </c>
      <c r="E1152" s="157" t="s">
        <v>1167</v>
      </c>
      <c r="F1152" s="246">
        <v>51.46</v>
      </c>
      <c r="G1152" s="246"/>
      <c r="H1152" s="250" t="s">
        <v>865</v>
      </c>
      <c r="I1152" s="246">
        <v>100</v>
      </c>
    </row>
    <row r="1153" spans="1:9" x14ac:dyDescent="0.2">
      <c r="A1153" s="249">
        <v>595</v>
      </c>
      <c r="B1153" s="157" t="s">
        <v>862</v>
      </c>
      <c r="C1153" s="157" t="s">
        <v>2007</v>
      </c>
      <c r="D1153" s="157" t="s">
        <v>2045</v>
      </c>
      <c r="E1153" s="157" t="s">
        <v>32</v>
      </c>
      <c r="F1153" s="246">
        <v>1513.4</v>
      </c>
      <c r="G1153" s="246"/>
      <c r="H1153" s="250" t="s">
        <v>865</v>
      </c>
      <c r="I1153" s="246">
        <v>100</v>
      </c>
    </row>
    <row r="1154" spans="1:9" x14ac:dyDescent="0.2">
      <c r="A1154" s="249">
        <v>595</v>
      </c>
      <c r="B1154" s="157" t="s">
        <v>862</v>
      </c>
      <c r="C1154" s="157" t="s">
        <v>2007</v>
      </c>
      <c r="D1154" s="157" t="s">
        <v>2046</v>
      </c>
      <c r="E1154" s="157" t="s">
        <v>32</v>
      </c>
      <c r="F1154" s="246">
        <v>483.84</v>
      </c>
      <c r="G1154" s="246"/>
      <c r="H1154" s="250" t="s">
        <v>865</v>
      </c>
      <c r="I1154" s="246">
        <v>100</v>
      </c>
    </row>
    <row r="1155" spans="1:9" x14ac:dyDescent="0.2">
      <c r="A1155" s="249">
        <v>595</v>
      </c>
      <c r="B1155" s="157" t="s">
        <v>862</v>
      </c>
      <c r="C1155" s="157" t="s">
        <v>2007</v>
      </c>
      <c r="D1155" s="157" t="s">
        <v>2047</v>
      </c>
      <c r="E1155" s="157" t="s">
        <v>32</v>
      </c>
      <c r="F1155" s="246">
        <v>4296.7700000000004</v>
      </c>
      <c r="G1155" s="246"/>
      <c r="H1155" s="250" t="s">
        <v>865</v>
      </c>
      <c r="I1155" s="246">
        <v>100</v>
      </c>
    </row>
    <row r="1156" spans="1:9" x14ac:dyDescent="0.2">
      <c r="A1156" s="249">
        <v>595</v>
      </c>
      <c r="B1156" s="157" t="s">
        <v>862</v>
      </c>
      <c r="C1156" s="157" t="s">
        <v>2007</v>
      </c>
      <c r="D1156" s="157" t="s">
        <v>2048</v>
      </c>
      <c r="E1156" s="157" t="s">
        <v>32</v>
      </c>
      <c r="F1156" s="246">
        <v>6449.15</v>
      </c>
      <c r="G1156" s="246"/>
      <c r="H1156" s="250" t="s">
        <v>865</v>
      </c>
      <c r="I1156" s="246">
        <v>100</v>
      </c>
    </row>
    <row r="1157" spans="1:9" x14ac:dyDescent="0.2">
      <c r="A1157" s="249">
        <v>595</v>
      </c>
      <c r="B1157" s="157" t="s">
        <v>862</v>
      </c>
      <c r="C1157" s="157" t="s">
        <v>2007</v>
      </c>
      <c r="D1157" s="157" t="s">
        <v>2049</v>
      </c>
      <c r="E1157" s="157" t="s">
        <v>1167</v>
      </c>
      <c r="F1157" s="246">
        <v>33.049999999999997</v>
      </c>
      <c r="G1157" s="246"/>
      <c r="H1157" s="250" t="s">
        <v>865</v>
      </c>
      <c r="I1157" s="246">
        <v>100</v>
      </c>
    </row>
    <row r="1158" spans="1:9" x14ac:dyDescent="0.2">
      <c r="A1158" s="249">
        <v>595</v>
      </c>
      <c r="B1158" s="157" t="s">
        <v>862</v>
      </c>
      <c r="C1158" s="157" t="s">
        <v>2007</v>
      </c>
      <c r="D1158" s="157" t="s">
        <v>2050</v>
      </c>
      <c r="E1158" s="157" t="s">
        <v>32</v>
      </c>
      <c r="F1158" s="246">
        <v>965.25</v>
      </c>
      <c r="G1158" s="246"/>
      <c r="H1158" s="250" t="s">
        <v>865</v>
      </c>
      <c r="I1158" s="246">
        <v>100</v>
      </c>
    </row>
    <row r="1159" spans="1:9" x14ac:dyDescent="0.2">
      <c r="A1159" s="249">
        <v>595</v>
      </c>
      <c r="B1159" s="157" t="s">
        <v>862</v>
      </c>
      <c r="C1159" s="157" t="s">
        <v>2007</v>
      </c>
      <c r="D1159" s="157" t="s">
        <v>2051</v>
      </c>
      <c r="E1159" s="157" t="s">
        <v>1167</v>
      </c>
      <c r="F1159" s="246">
        <v>57.5</v>
      </c>
      <c r="G1159" s="246"/>
      <c r="H1159" s="250" t="s">
        <v>865</v>
      </c>
      <c r="I1159" s="246">
        <v>100</v>
      </c>
    </row>
    <row r="1160" spans="1:9" x14ac:dyDescent="0.2">
      <c r="A1160" s="249">
        <v>595</v>
      </c>
      <c r="B1160" s="157" t="s">
        <v>862</v>
      </c>
      <c r="C1160" s="157" t="s">
        <v>2007</v>
      </c>
      <c r="D1160" s="157" t="s">
        <v>2052</v>
      </c>
      <c r="E1160" s="157" t="s">
        <v>32</v>
      </c>
      <c r="F1160" s="246">
        <v>1605.46</v>
      </c>
      <c r="G1160" s="246"/>
      <c r="H1160" s="250" t="s">
        <v>865</v>
      </c>
      <c r="I1160" s="246">
        <v>100</v>
      </c>
    </row>
    <row r="1161" spans="1:9" x14ac:dyDescent="0.2">
      <c r="A1161" s="249">
        <v>604</v>
      </c>
      <c r="B1161" s="157" t="s">
        <v>862</v>
      </c>
      <c r="C1161" s="157" t="s">
        <v>2053</v>
      </c>
      <c r="D1161" s="157" t="s">
        <v>2054</v>
      </c>
      <c r="E1161" s="157" t="s">
        <v>850</v>
      </c>
      <c r="F1161" s="246">
        <v>6.21</v>
      </c>
      <c r="G1161" s="246"/>
      <c r="H1161" s="250" t="s">
        <v>865</v>
      </c>
      <c r="I1161" s="246">
        <v>100</v>
      </c>
    </row>
    <row r="1162" spans="1:9" x14ac:dyDescent="0.2">
      <c r="A1162" s="249">
        <v>604</v>
      </c>
      <c r="B1162" s="157" t="s">
        <v>862</v>
      </c>
      <c r="C1162" s="157" t="s">
        <v>2053</v>
      </c>
      <c r="D1162" s="157" t="s">
        <v>2053</v>
      </c>
      <c r="E1162" s="157" t="s">
        <v>850</v>
      </c>
      <c r="F1162" s="246">
        <v>5.18</v>
      </c>
      <c r="G1162" s="246"/>
      <c r="H1162" s="250" t="s">
        <v>865</v>
      </c>
      <c r="I1162" s="246">
        <v>100</v>
      </c>
    </row>
    <row r="1163" spans="1:9" x14ac:dyDescent="0.2">
      <c r="A1163" s="249">
        <v>606</v>
      </c>
      <c r="B1163" s="157" t="s">
        <v>862</v>
      </c>
      <c r="C1163" s="157" t="s">
        <v>788</v>
      </c>
      <c r="D1163" s="157" t="s">
        <v>2055</v>
      </c>
      <c r="E1163" s="157" t="s">
        <v>850</v>
      </c>
      <c r="F1163" s="246">
        <v>5.5</v>
      </c>
      <c r="G1163" s="246"/>
      <c r="H1163" s="250" t="s">
        <v>865</v>
      </c>
      <c r="I1163" s="246">
        <v>100</v>
      </c>
    </row>
    <row r="1164" spans="1:9" x14ac:dyDescent="0.2">
      <c r="A1164" s="249">
        <v>606</v>
      </c>
      <c r="B1164" s="157" t="s">
        <v>862</v>
      </c>
      <c r="C1164" s="157" t="s">
        <v>788</v>
      </c>
      <c r="D1164" s="157" t="s">
        <v>2056</v>
      </c>
      <c r="E1164" s="157" t="s">
        <v>850</v>
      </c>
      <c r="F1164" s="246">
        <v>2.96</v>
      </c>
      <c r="G1164" s="246"/>
      <c r="H1164" s="250" t="s">
        <v>865</v>
      </c>
      <c r="I1164" s="246">
        <v>100</v>
      </c>
    </row>
    <row r="1165" spans="1:9" x14ac:dyDescent="0.2">
      <c r="A1165" s="249">
        <v>606</v>
      </c>
      <c r="B1165" s="157" t="s">
        <v>862</v>
      </c>
      <c r="C1165" s="157" t="s">
        <v>788</v>
      </c>
      <c r="D1165" s="157" t="s">
        <v>2057</v>
      </c>
      <c r="E1165" s="157" t="s">
        <v>850</v>
      </c>
      <c r="F1165" s="246">
        <v>5.14</v>
      </c>
      <c r="G1165" s="246"/>
      <c r="H1165" s="250" t="s">
        <v>865</v>
      </c>
      <c r="I1165" s="246">
        <v>100</v>
      </c>
    </row>
    <row r="1166" spans="1:9" x14ac:dyDescent="0.2">
      <c r="A1166" s="249">
        <v>606</v>
      </c>
      <c r="B1166" s="157" t="s">
        <v>862</v>
      </c>
      <c r="C1166" s="157" t="s">
        <v>788</v>
      </c>
      <c r="D1166" s="157" t="s">
        <v>2058</v>
      </c>
      <c r="E1166" s="157" t="s">
        <v>850</v>
      </c>
      <c r="F1166" s="246">
        <v>8.7799999999999994</v>
      </c>
      <c r="G1166" s="246"/>
      <c r="H1166" s="250" t="s">
        <v>865</v>
      </c>
      <c r="I1166" s="246">
        <v>100</v>
      </c>
    </row>
    <row r="1167" spans="1:9" x14ac:dyDescent="0.2">
      <c r="A1167" s="249">
        <v>606</v>
      </c>
      <c r="B1167" s="157" t="s">
        <v>862</v>
      </c>
      <c r="C1167" s="157" t="s">
        <v>788</v>
      </c>
      <c r="D1167" s="157" t="s">
        <v>2059</v>
      </c>
      <c r="E1167" s="157" t="s">
        <v>850</v>
      </c>
      <c r="F1167" s="246">
        <v>7.81</v>
      </c>
      <c r="G1167" s="246"/>
      <c r="H1167" s="250" t="s">
        <v>865</v>
      </c>
      <c r="I1167" s="246">
        <v>100</v>
      </c>
    </row>
    <row r="1168" spans="1:9" x14ac:dyDescent="0.2">
      <c r="A1168" s="249">
        <v>606</v>
      </c>
      <c r="B1168" s="157" t="s">
        <v>862</v>
      </c>
      <c r="C1168" s="157" t="s">
        <v>788</v>
      </c>
      <c r="D1168" s="157" t="s">
        <v>2060</v>
      </c>
      <c r="E1168" s="157" t="s">
        <v>850</v>
      </c>
      <c r="F1168" s="246">
        <v>12.46</v>
      </c>
      <c r="G1168" s="246"/>
      <c r="H1168" s="250" t="s">
        <v>865</v>
      </c>
      <c r="I1168" s="246">
        <v>100</v>
      </c>
    </row>
    <row r="1169" spans="1:9" x14ac:dyDescent="0.2">
      <c r="A1169" s="249">
        <v>606</v>
      </c>
      <c r="B1169" s="157" t="s">
        <v>862</v>
      </c>
      <c r="C1169" s="157" t="s">
        <v>788</v>
      </c>
      <c r="D1169" s="157" t="s">
        <v>2061</v>
      </c>
      <c r="E1169" s="157" t="s">
        <v>1787</v>
      </c>
      <c r="F1169" s="246">
        <v>17.170000000000002</v>
      </c>
      <c r="G1169" s="246"/>
      <c r="H1169" s="250" t="s">
        <v>865</v>
      </c>
      <c r="I1169" s="246">
        <v>100</v>
      </c>
    </row>
    <row r="1170" spans="1:9" x14ac:dyDescent="0.2">
      <c r="A1170" s="249">
        <v>606</v>
      </c>
      <c r="B1170" s="157" t="s">
        <v>862</v>
      </c>
      <c r="C1170" s="157" t="s">
        <v>788</v>
      </c>
      <c r="D1170" s="157" t="s">
        <v>2062</v>
      </c>
      <c r="E1170" s="157" t="s">
        <v>1787</v>
      </c>
      <c r="F1170" s="246">
        <v>32.81</v>
      </c>
      <c r="G1170" s="246"/>
      <c r="H1170" s="250" t="s">
        <v>865</v>
      </c>
      <c r="I1170" s="246">
        <v>100</v>
      </c>
    </row>
    <row r="1171" spans="1:9" x14ac:dyDescent="0.2">
      <c r="A1171" s="249">
        <v>606</v>
      </c>
      <c r="B1171" s="157" t="s">
        <v>862</v>
      </c>
      <c r="C1171" s="157" t="s">
        <v>788</v>
      </c>
      <c r="D1171" s="157" t="s">
        <v>2063</v>
      </c>
      <c r="E1171" s="157" t="s">
        <v>850</v>
      </c>
      <c r="F1171" s="246">
        <v>6.6</v>
      </c>
      <c r="G1171" s="246"/>
      <c r="H1171" s="250" t="s">
        <v>865</v>
      </c>
      <c r="I1171" s="246">
        <v>100</v>
      </c>
    </row>
    <row r="1172" spans="1:9" x14ac:dyDescent="0.2">
      <c r="A1172" s="249">
        <v>606</v>
      </c>
      <c r="B1172" s="157" t="s">
        <v>862</v>
      </c>
      <c r="C1172" s="157" t="s">
        <v>788</v>
      </c>
      <c r="D1172" s="157" t="s">
        <v>2064</v>
      </c>
      <c r="E1172" s="157" t="s">
        <v>850</v>
      </c>
      <c r="F1172" s="246">
        <v>3.56</v>
      </c>
      <c r="G1172" s="246"/>
      <c r="H1172" s="250" t="s">
        <v>865</v>
      </c>
      <c r="I1172" s="246">
        <v>100</v>
      </c>
    </row>
    <row r="1173" spans="1:9" x14ac:dyDescent="0.2">
      <c r="A1173" s="249">
        <v>606</v>
      </c>
      <c r="B1173" s="157" t="s">
        <v>862</v>
      </c>
      <c r="C1173" s="157" t="s">
        <v>788</v>
      </c>
      <c r="D1173" s="157" t="s">
        <v>2065</v>
      </c>
      <c r="E1173" s="157" t="s">
        <v>850</v>
      </c>
      <c r="F1173" s="246">
        <v>6.17</v>
      </c>
      <c r="G1173" s="246"/>
      <c r="H1173" s="250" t="s">
        <v>865</v>
      </c>
      <c r="I1173" s="246">
        <v>100</v>
      </c>
    </row>
    <row r="1174" spans="1:9" x14ac:dyDescent="0.2">
      <c r="A1174" s="249">
        <v>606</v>
      </c>
      <c r="B1174" s="157" t="s">
        <v>862</v>
      </c>
      <c r="C1174" s="157" t="s">
        <v>788</v>
      </c>
      <c r="D1174" s="157" t="s">
        <v>2066</v>
      </c>
      <c r="E1174" s="157" t="s">
        <v>850</v>
      </c>
      <c r="F1174" s="246">
        <v>10.54</v>
      </c>
      <c r="G1174" s="246"/>
      <c r="H1174" s="250" t="s">
        <v>865</v>
      </c>
      <c r="I1174" s="246">
        <v>100</v>
      </c>
    </row>
    <row r="1175" spans="1:9" x14ac:dyDescent="0.2">
      <c r="A1175" s="249">
        <v>606</v>
      </c>
      <c r="B1175" s="157" t="s">
        <v>862</v>
      </c>
      <c r="C1175" s="157" t="s">
        <v>788</v>
      </c>
      <c r="D1175" s="157" t="s">
        <v>2067</v>
      </c>
      <c r="E1175" s="157" t="s">
        <v>850</v>
      </c>
      <c r="F1175" s="246">
        <v>9.3699999999999992</v>
      </c>
      <c r="G1175" s="246"/>
      <c r="H1175" s="250" t="s">
        <v>865</v>
      </c>
      <c r="I1175" s="246">
        <v>100</v>
      </c>
    </row>
    <row r="1176" spans="1:9" x14ac:dyDescent="0.2">
      <c r="A1176" s="249">
        <v>606</v>
      </c>
      <c r="B1176" s="157" t="s">
        <v>862</v>
      </c>
      <c r="C1176" s="157" t="s">
        <v>788</v>
      </c>
      <c r="D1176" s="157" t="s">
        <v>2068</v>
      </c>
      <c r="E1176" s="157" t="s">
        <v>850</v>
      </c>
      <c r="F1176" s="246">
        <v>14.95</v>
      </c>
      <c r="G1176" s="246"/>
      <c r="H1176" s="250" t="s">
        <v>865</v>
      </c>
      <c r="I1176" s="246">
        <v>100</v>
      </c>
    </row>
    <row r="1177" spans="1:9" x14ac:dyDescent="0.2">
      <c r="A1177" s="249">
        <v>606</v>
      </c>
      <c r="B1177" s="157" t="s">
        <v>862</v>
      </c>
      <c r="C1177" s="157" t="s">
        <v>788</v>
      </c>
      <c r="D1177" s="157" t="s">
        <v>2069</v>
      </c>
      <c r="E1177" s="157" t="s">
        <v>1787</v>
      </c>
      <c r="F1177" s="246">
        <v>20.61</v>
      </c>
      <c r="G1177" s="246"/>
      <c r="H1177" s="250" t="s">
        <v>865</v>
      </c>
      <c r="I1177" s="246">
        <v>100</v>
      </c>
    </row>
    <row r="1178" spans="1:9" x14ac:dyDescent="0.2">
      <c r="A1178" s="249">
        <v>606</v>
      </c>
      <c r="B1178" s="157" t="s">
        <v>862</v>
      </c>
      <c r="C1178" s="157" t="s">
        <v>788</v>
      </c>
      <c r="D1178" s="157" t="s">
        <v>2070</v>
      </c>
      <c r="E1178" s="157" t="s">
        <v>1787</v>
      </c>
      <c r="F1178" s="246">
        <v>39.380000000000003</v>
      </c>
      <c r="G1178" s="246"/>
      <c r="H1178" s="250" t="s">
        <v>865</v>
      </c>
      <c r="I1178" s="246">
        <v>100</v>
      </c>
    </row>
    <row r="1179" spans="1:9" x14ac:dyDescent="0.2">
      <c r="A1179" s="249">
        <v>607</v>
      </c>
      <c r="B1179" s="157" t="s">
        <v>862</v>
      </c>
      <c r="C1179" s="157" t="s">
        <v>2071</v>
      </c>
      <c r="D1179" s="157" t="s">
        <v>2072</v>
      </c>
      <c r="E1179" s="157" t="s">
        <v>1307</v>
      </c>
      <c r="F1179" s="246">
        <v>1.86</v>
      </c>
      <c r="G1179" s="246"/>
      <c r="H1179" s="250" t="s">
        <v>865</v>
      </c>
      <c r="I1179" s="246">
        <v>100</v>
      </c>
    </row>
    <row r="1180" spans="1:9" x14ac:dyDescent="0.2">
      <c r="A1180" s="249">
        <v>607</v>
      </c>
      <c r="B1180" s="157" t="s">
        <v>862</v>
      </c>
      <c r="C1180" s="157" t="s">
        <v>2071</v>
      </c>
      <c r="D1180" s="157" t="s">
        <v>2073</v>
      </c>
      <c r="E1180" s="157" t="s">
        <v>1307</v>
      </c>
      <c r="F1180" s="246">
        <v>2.23</v>
      </c>
      <c r="G1180" s="246"/>
      <c r="H1180" s="250" t="s">
        <v>865</v>
      </c>
      <c r="I1180" s="246">
        <v>100</v>
      </c>
    </row>
    <row r="1181" spans="1:9" x14ac:dyDescent="0.2">
      <c r="A1181" s="249">
        <v>612</v>
      </c>
      <c r="B1181" s="157" t="s">
        <v>862</v>
      </c>
      <c r="C1181" s="157" t="s">
        <v>72</v>
      </c>
      <c r="D1181" s="157" t="s">
        <v>2074</v>
      </c>
      <c r="E1181" s="157" t="s">
        <v>1167</v>
      </c>
      <c r="F1181" s="246">
        <v>577.66999999999996</v>
      </c>
      <c r="G1181" s="246"/>
      <c r="H1181" s="250" t="s">
        <v>865</v>
      </c>
      <c r="I1181" s="246">
        <v>100</v>
      </c>
    </row>
    <row r="1182" spans="1:9" x14ac:dyDescent="0.2">
      <c r="A1182" s="249">
        <v>612</v>
      </c>
      <c r="B1182" s="157" t="s">
        <v>862</v>
      </c>
      <c r="C1182" s="157" t="s">
        <v>72</v>
      </c>
      <c r="D1182" s="157" t="s">
        <v>2075</v>
      </c>
      <c r="E1182" s="157" t="s">
        <v>1167</v>
      </c>
      <c r="F1182" s="246">
        <v>455</v>
      </c>
      <c r="G1182" s="246"/>
      <c r="H1182" s="250" t="s">
        <v>865</v>
      </c>
      <c r="I1182" s="246">
        <v>100</v>
      </c>
    </row>
    <row r="1183" spans="1:9" x14ac:dyDescent="0.2">
      <c r="A1183" s="249">
        <v>612</v>
      </c>
      <c r="B1183" s="157" t="s">
        <v>862</v>
      </c>
      <c r="C1183" s="157" t="s">
        <v>72</v>
      </c>
      <c r="D1183" s="157" t="s">
        <v>2076</v>
      </c>
      <c r="E1183" s="157" t="s">
        <v>1167</v>
      </c>
      <c r="F1183" s="246">
        <v>693.2</v>
      </c>
      <c r="G1183" s="246"/>
      <c r="H1183" s="250" t="s">
        <v>865</v>
      </c>
      <c r="I1183" s="246">
        <v>100</v>
      </c>
    </row>
    <row r="1184" spans="1:9" x14ac:dyDescent="0.2">
      <c r="A1184" s="249">
        <v>612</v>
      </c>
      <c r="B1184" s="157" t="s">
        <v>862</v>
      </c>
      <c r="C1184" s="157" t="s">
        <v>72</v>
      </c>
      <c r="D1184" s="157" t="s">
        <v>2077</v>
      </c>
      <c r="E1184" s="157" t="s">
        <v>1167</v>
      </c>
      <c r="F1184" s="246">
        <v>546</v>
      </c>
      <c r="G1184" s="246"/>
      <c r="H1184" s="250" t="s">
        <v>865</v>
      </c>
      <c r="I1184" s="246">
        <v>100</v>
      </c>
    </row>
    <row r="1185" spans="1:9" x14ac:dyDescent="0.2">
      <c r="A1185" s="249">
        <v>612</v>
      </c>
      <c r="B1185" s="157" t="s">
        <v>862</v>
      </c>
      <c r="C1185" s="157" t="s">
        <v>72</v>
      </c>
      <c r="D1185" s="157" t="s">
        <v>2078</v>
      </c>
      <c r="E1185" s="157" t="s">
        <v>1167</v>
      </c>
      <c r="F1185" s="246">
        <v>1780.71</v>
      </c>
      <c r="G1185" s="246"/>
      <c r="H1185" s="250" t="s">
        <v>865</v>
      </c>
      <c r="I1185" s="246">
        <v>100</v>
      </c>
    </row>
    <row r="1186" spans="1:9" x14ac:dyDescent="0.2">
      <c r="A1186" s="249">
        <v>612</v>
      </c>
      <c r="B1186" s="157" t="s">
        <v>862</v>
      </c>
      <c r="C1186" s="157" t="s">
        <v>72</v>
      </c>
      <c r="D1186" s="157" t="s">
        <v>2079</v>
      </c>
      <c r="E1186" s="157" t="s">
        <v>1167</v>
      </c>
      <c r="F1186" s="246">
        <v>2346.17</v>
      </c>
      <c r="G1186" s="246"/>
      <c r="H1186" s="250" t="s">
        <v>865</v>
      </c>
      <c r="I1186" s="246">
        <v>100</v>
      </c>
    </row>
    <row r="1187" spans="1:9" x14ac:dyDescent="0.2">
      <c r="A1187" s="249">
        <v>612</v>
      </c>
      <c r="B1187" s="157" t="s">
        <v>862</v>
      </c>
      <c r="C1187" s="157" t="s">
        <v>72</v>
      </c>
      <c r="D1187" s="157" t="s">
        <v>2080</v>
      </c>
      <c r="E1187" s="157" t="s">
        <v>32</v>
      </c>
      <c r="F1187" s="246">
        <v>5.72</v>
      </c>
      <c r="G1187" s="246"/>
      <c r="H1187" s="250" t="s">
        <v>865</v>
      </c>
      <c r="I1187" s="246">
        <v>100</v>
      </c>
    </row>
    <row r="1188" spans="1:9" x14ac:dyDescent="0.2">
      <c r="A1188" s="249">
        <v>612</v>
      </c>
      <c r="B1188" s="157" t="s">
        <v>862</v>
      </c>
      <c r="C1188" s="157" t="s">
        <v>72</v>
      </c>
      <c r="D1188" s="157" t="s">
        <v>2081</v>
      </c>
      <c r="E1188" s="157" t="s">
        <v>1167</v>
      </c>
      <c r="F1188" s="246">
        <v>760.65</v>
      </c>
      <c r="G1188" s="246"/>
      <c r="H1188" s="250" t="s">
        <v>865</v>
      </c>
      <c r="I1188" s="246">
        <v>100</v>
      </c>
    </row>
    <row r="1189" spans="1:9" x14ac:dyDescent="0.2">
      <c r="A1189" s="249">
        <v>612</v>
      </c>
      <c r="B1189" s="157" t="s">
        <v>862</v>
      </c>
      <c r="C1189" s="157" t="s">
        <v>72</v>
      </c>
      <c r="D1189" s="157" t="s">
        <v>2082</v>
      </c>
      <c r="E1189" s="157" t="s">
        <v>1167</v>
      </c>
      <c r="F1189" s="246">
        <v>394.25</v>
      </c>
      <c r="G1189" s="246"/>
      <c r="H1189" s="250" t="s">
        <v>865</v>
      </c>
      <c r="I1189" s="246">
        <v>100</v>
      </c>
    </row>
    <row r="1190" spans="1:9" x14ac:dyDescent="0.2">
      <c r="A1190" s="249">
        <v>612</v>
      </c>
      <c r="B1190" s="157" t="s">
        <v>862</v>
      </c>
      <c r="C1190" s="157" t="s">
        <v>72</v>
      </c>
      <c r="D1190" s="157" t="s">
        <v>2083</v>
      </c>
      <c r="E1190" s="157" t="s">
        <v>1167</v>
      </c>
      <c r="F1190" s="246">
        <v>1483.92</v>
      </c>
      <c r="G1190" s="246"/>
      <c r="H1190" s="250" t="s">
        <v>865</v>
      </c>
      <c r="I1190" s="246">
        <v>100</v>
      </c>
    </row>
    <row r="1191" spans="1:9" x14ac:dyDescent="0.2">
      <c r="A1191" s="249">
        <v>612</v>
      </c>
      <c r="B1191" s="157" t="s">
        <v>862</v>
      </c>
      <c r="C1191" s="157" t="s">
        <v>72</v>
      </c>
      <c r="D1191" s="157" t="s">
        <v>2084</v>
      </c>
      <c r="E1191" s="157" t="s">
        <v>1167</v>
      </c>
      <c r="F1191" s="246">
        <v>1955.14</v>
      </c>
      <c r="G1191" s="246"/>
      <c r="H1191" s="250" t="s">
        <v>865</v>
      </c>
      <c r="I1191" s="246">
        <v>100</v>
      </c>
    </row>
    <row r="1192" spans="1:9" x14ac:dyDescent="0.2">
      <c r="A1192" s="249">
        <v>612</v>
      </c>
      <c r="B1192" s="157" t="s">
        <v>862</v>
      </c>
      <c r="C1192" s="157" t="s">
        <v>72</v>
      </c>
      <c r="D1192" s="157" t="s">
        <v>2085</v>
      </c>
      <c r="E1192" s="157" t="s">
        <v>1167</v>
      </c>
      <c r="F1192" s="246">
        <v>693.2</v>
      </c>
      <c r="G1192" s="246"/>
      <c r="H1192" s="250" t="s">
        <v>865</v>
      </c>
      <c r="I1192" s="246">
        <v>100</v>
      </c>
    </row>
    <row r="1193" spans="1:9" x14ac:dyDescent="0.2">
      <c r="A1193" s="249">
        <v>612</v>
      </c>
      <c r="B1193" s="157" t="s">
        <v>862</v>
      </c>
      <c r="C1193" s="157" t="s">
        <v>72</v>
      </c>
      <c r="D1193" s="157" t="s">
        <v>2086</v>
      </c>
      <c r="E1193" s="157" t="s">
        <v>1167</v>
      </c>
      <c r="F1193" s="246">
        <v>546</v>
      </c>
      <c r="G1193" s="246"/>
      <c r="H1193" s="250" t="s">
        <v>865</v>
      </c>
      <c r="I1193" s="246">
        <v>100</v>
      </c>
    </row>
    <row r="1194" spans="1:9" x14ac:dyDescent="0.2">
      <c r="A1194" s="249">
        <v>612</v>
      </c>
      <c r="B1194" s="157" t="s">
        <v>862</v>
      </c>
      <c r="C1194" s="157" t="s">
        <v>72</v>
      </c>
      <c r="D1194" s="157" t="s">
        <v>2087</v>
      </c>
      <c r="E1194" s="157" t="s">
        <v>1167</v>
      </c>
      <c r="F1194" s="246">
        <v>1780.71</v>
      </c>
      <c r="G1194" s="246"/>
      <c r="H1194" s="250" t="s">
        <v>865</v>
      </c>
      <c r="I1194" s="246">
        <v>100</v>
      </c>
    </row>
    <row r="1195" spans="1:9" x14ac:dyDescent="0.2">
      <c r="A1195" s="249">
        <v>612</v>
      </c>
      <c r="B1195" s="157" t="s">
        <v>862</v>
      </c>
      <c r="C1195" s="157" t="s">
        <v>72</v>
      </c>
      <c r="D1195" s="157" t="s">
        <v>2088</v>
      </c>
      <c r="E1195" s="157" t="s">
        <v>1167</v>
      </c>
      <c r="F1195" s="246">
        <v>2346.17</v>
      </c>
      <c r="G1195" s="246"/>
      <c r="H1195" s="250" t="s">
        <v>865</v>
      </c>
      <c r="I1195" s="246">
        <v>100</v>
      </c>
    </row>
    <row r="1196" spans="1:9" x14ac:dyDescent="0.2">
      <c r="A1196" s="249">
        <v>612</v>
      </c>
      <c r="B1196" s="157" t="s">
        <v>862</v>
      </c>
      <c r="C1196" s="157" t="s">
        <v>72</v>
      </c>
      <c r="D1196" s="157" t="s">
        <v>2089</v>
      </c>
      <c r="E1196" s="157" t="s">
        <v>32</v>
      </c>
      <c r="F1196" s="246">
        <v>5.72</v>
      </c>
      <c r="G1196" s="246"/>
      <c r="H1196" s="250" t="s">
        <v>865</v>
      </c>
      <c r="I1196" s="246">
        <v>100</v>
      </c>
    </row>
    <row r="1197" spans="1:9" x14ac:dyDescent="0.2">
      <c r="A1197" s="249">
        <v>612</v>
      </c>
      <c r="B1197" s="157" t="s">
        <v>862</v>
      </c>
      <c r="C1197" s="157" t="s">
        <v>72</v>
      </c>
      <c r="D1197" s="157" t="s">
        <v>2090</v>
      </c>
      <c r="E1197" s="157" t="s">
        <v>1167</v>
      </c>
      <c r="F1197" s="246">
        <v>760.65</v>
      </c>
      <c r="G1197" s="246"/>
      <c r="H1197" s="250" t="s">
        <v>865</v>
      </c>
      <c r="I1197" s="246">
        <v>100</v>
      </c>
    </row>
    <row r="1198" spans="1:9" x14ac:dyDescent="0.2">
      <c r="A1198" s="249">
        <v>612</v>
      </c>
      <c r="B1198" s="157" t="s">
        <v>862</v>
      </c>
      <c r="C1198" s="157" t="s">
        <v>72</v>
      </c>
      <c r="D1198" s="157" t="s">
        <v>2091</v>
      </c>
      <c r="E1198" s="157" t="s">
        <v>1167</v>
      </c>
      <c r="F1198" s="246">
        <v>394.25</v>
      </c>
      <c r="G1198" s="246"/>
      <c r="H1198" s="250" t="s">
        <v>865</v>
      </c>
      <c r="I1198" s="246">
        <v>100</v>
      </c>
    </row>
    <row r="1199" spans="1:9" x14ac:dyDescent="0.2">
      <c r="A1199" s="249">
        <v>612</v>
      </c>
      <c r="B1199" s="157" t="s">
        <v>862</v>
      </c>
      <c r="C1199" s="157" t="s">
        <v>72</v>
      </c>
      <c r="D1199" s="157" t="s">
        <v>2092</v>
      </c>
      <c r="E1199" s="157" t="s">
        <v>32</v>
      </c>
      <c r="F1199" s="246">
        <v>4.7699999999999996</v>
      </c>
      <c r="G1199" s="246"/>
      <c r="H1199" s="250" t="s">
        <v>865</v>
      </c>
      <c r="I1199" s="246">
        <v>100</v>
      </c>
    </row>
    <row r="1200" spans="1:9" x14ac:dyDescent="0.2">
      <c r="A1200" s="249">
        <v>612</v>
      </c>
      <c r="B1200" s="157" t="s">
        <v>862</v>
      </c>
      <c r="C1200" s="157" t="s">
        <v>72</v>
      </c>
      <c r="D1200" s="157" t="s">
        <v>2093</v>
      </c>
      <c r="E1200" s="157" t="s">
        <v>1167</v>
      </c>
      <c r="F1200" s="246">
        <v>633.88</v>
      </c>
      <c r="G1200" s="246"/>
      <c r="H1200" s="250" t="s">
        <v>865</v>
      </c>
      <c r="I1200" s="246">
        <v>100</v>
      </c>
    </row>
    <row r="1201" spans="1:9" x14ac:dyDescent="0.2">
      <c r="A1201" s="249">
        <v>612</v>
      </c>
      <c r="B1201" s="157" t="s">
        <v>862</v>
      </c>
      <c r="C1201" s="157" t="s">
        <v>72</v>
      </c>
      <c r="D1201" s="157" t="s">
        <v>2094</v>
      </c>
      <c r="E1201" s="157" t="s">
        <v>1167</v>
      </c>
      <c r="F1201" s="246">
        <v>328.54</v>
      </c>
      <c r="G1201" s="246"/>
      <c r="H1201" s="250" t="s">
        <v>865</v>
      </c>
      <c r="I1201" s="246">
        <v>100</v>
      </c>
    </row>
    <row r="1202" spans="1:9" x14ac:dyDescent="0.2">
      <c r="A1202" s="249">
        <v>614</v>
      </c>
      <c r="B1202" s="157" t="s">
        <v>862</v>
      </c>
      <c r="C1202" s="157" t="s">
        <v>829</v>
      </c>
      <c r="D1202" s="157" t="s">
        <v>2095</v>
      </c>
      <c r="E1202" s="157" t="s">
        <v>32</v>
      </c>
      <c r="F1202" s="246">
        <v>636.03</v>
      </c>
      <c r="G1202" s="246"/>
      <c r="H1202" s="250" t="s">
        <v>865</v>
      </c>
      <c r="I1202" s="246">
        <v>100</v>
      </c>
    </row>
    <row r="1203" spans="1:9" x14ac:dyDescent="0.2">
      <c r="A1203" s="249">
        <v>614</v>
      </c>
      <c r="B1203" s="157" t="s">
        <v>862</v>
      </c>
      <c r="C1203" s="157" t="s">
        <v>829</v>
      </c>
      <c r="D1203" s="157" t="s">
        <v>2096</v>
      </c>
      <c r="E1203" s="157" t="s">
        <v>32</v>
      </c>
      <c r="F1203" s="246">
        <v>763.24</v>
      </c>
      <c r="G1203" s="246"/>
      <c r="H1203" s="250" t="s">
        <v>865</v>
      </c>
      <c r="I1203" s="246">
        <v>100</v>
      </c>
    </row>
    <row r="1204" spans="1:9" x14ac:dyDescent="0.2">
      <c r="A1204" s="249">
        <v>614</v>
      </c>
      <c r="B1204" s="157" t="s">
        <v>862</v>
      </c>
      <c r="C1204" s="157" t="s">
        <v>829</v>
      </c>
      <c r="D1204" s="157" t="s">
        <v>2097</v>
      </c>
      <c r="E1204" s="157" t="s">
        <v>1207</v>
      </c>
      <c r="F1204" s="246">
        <v>1.87</v>
      </c>
      <c r="G1204" s="246"/>
      <c r="H1204" s="250" t="s">
        <v>865</v>
      </c>
      <c r="I1204" s="246">
        <v>100</v>
      </c>
    </row>
    <row r="1205" spans="1:9" x14ac:dyDescent="0.2">
      <c r="A1205" s="249">
        <v>614</v>
      </c>
      <c r="B1205" s="157" t="s">
        <v>862</v>
      </c>
      <c r="C1205" s="157" t="s">
        <v>829</v>
      </c>
      <c r="D1205" s="157" t="s">
        <v>2098</v>
      </c>
      <c r="E1205" s="157" t="s">
        <v>1207</v>
      </c>
      <c r="F1205" s="246">
        <v>3.4</v>
      </c>
      <c r="G1205" s="246"/>
      <c r="H1205" s="250" t="s">
        <v>865</v>
      </c>
      <c r="I1205" s="246">
        <v>100</v>
      </c>
    </row>
    <row r="1206" spans="1:9" x14ac:dyDescent="0.2">
      <c r="A1206" s="249">
        <v>614</v>
      </c>
      <c r="B1206" s="157" t="s">
        <v>862</v>
      </c>
      <c r="C1206" s="157" t="s">
        <v>829</v>
      </c>
      <c r="D1206" s="157" t="s">
        <v>2099</v>
      </c>
      <c r="E1206" s="157" t="s">
        <v>1207</v>
      </c>
      <c r="F1206" s="246">
        <v>0.72</v>
      </c>
      <c r="G1206" s="246"/>
      <c r="H1206" s="250" t="s">
        <v>865</v>
      </c>
      <c r="I1206" s="246">
        <v>100</v>
      </c>
    </row>
    <row r="1207" spans="1:9" x14ac:dyDescent="0.2">
      <c r="A1207" s="249">
        <v>614</v>
      </c>
      <c r="B1207" s="157" t="s">
        <v>862</v>
      </c>
      <c r="C1207" s="157" t="s">
        <v>829</v>
      </c>
      <c r="D1207" s="157" t="s">
        <v>2100</v>
      </c>
      <c r="E1207" s="157" t="s">
        <v>1207</v>
      </c>
      <c r="F1207" s="246">
        <v>1.86</v>
      </c>
      <c r="G1207" s="246"/>
      <c r="H1207" s="250" t="s">
        <v>865</v>
      </c>
      <c r="I1207" s="246">
        <v>100</v>
      </c>
    </row>
    <row r="1208" spans="1:9" x14ac:dyDescent="0.2">
      <c r="A1208" s="249">
        <v>614</v>
      </c>
      <c r="B1208" s="157" t="s">
        <v>862</v>
      </c>
      <c r="C1208" s="157" t="s">
        <v>829</v>
      </c>
      <c r="D1208" s="157" t="s">
        <v>2101</v>
      </c>
      <c r="E1208" s="157" t="s">
        <v>1207</v>
      </c>
      <c r="F1208" s="246">
        <v>1.56</v>
      </c>
      <c r="G1208" s="246"/>
      <c r="H1208" s="250" t="s">
        <v>865</v>
      </c>
      <c r="I1208" s="246">
        <v>100</v>
      </c>
    </row>
    <row r="1209" spans="1:9" x14ac:dyDescent="0.2">
      <c r="A1209" s="249">
        <v>614</v>
      </c>
      <c r="B1209" s="157" t="s">
        <v>862</v>
      </c>
      <c r="C1209" s="157" t="s">
        <v>829</v>
      </c>
      <c r="D1209" s="157" t="s">
        <v>2102</v>
      </c>
      <c r="E1209" s="157" t="s">
        <v>1207</v>
      </c>
      <c r="F1209" s="246">
        <v>2.84</v>
      </c>
      <c r="G1209" s="246"/>
      <c r="H1209" s="250" t="s">
        <v>865</v>
      </c>
      <c r="I1209" s="246">
        <v>100</v>
      </c>
    </row>
    <row r="1210" spans="1:9" x14ac:dyDescent="0.2">
      <c r="A1210" s="249">
        <v>614</v>
      </c>
      <c r="B1210" s="157" t="s">
        <v>862</v>
      </c>
      <c r="C1210" s="157" t="s">
        <v>829</v>
      </c>
      <c r="D1210" s="157" t="s">
        <v>2103</v>
      </c>
      <c r="E1210" s="157" t="s">
        <v>1207</v>
      </c>
      <c r="F1210" s="246">
        <v>0.6</v>
      </c>
      <c r="G1210" s="246"/>
      <c r="H1210" s="250" t="s">
        <v>865</v>
      </c>
      <c r="I1210" s="246">
        <v>100</v>
      </c>
    </row>
    <row r="1211" spans="1:9" x14ac:dyDescent="0.2">
      <c r="A1211" s="249">
        <v>614</v>
      </c>
      <c r="B1211" s="157" t="s">
        <v>862</v>
      </c>
      <c r="C1211" s="157" t="s">
        <v>829</v>
      </c>
      <c r="D1211" s="157" t="s">
        <v>2104</v>
      </c>
      <c r="E1211" s="157" t="s">
        <v>1207</v>
      </c>
      <c r="F1211" s="246">
        <v>1.55</v>
      </c>
      <c r="G1211" s="246"/>
      <c r="H1211" s="250" t="s">
        <v>865</v>
      </c>
      <c r="I1211" s="246">
        <v>100</v>
      </c>
    </row>
    <row r="1212" spans="1:9" x14ac:dyDescent="0.2">
      <c r="A1212" s="249">
        <v>620</v>
      </c>
      <c r="B1212" s="157" t="s">
        <v>862</v>
      </c>
      <c r="C1212" s="157" t="s">
        <v>804</v>
      </c>
      <c r="D1212" s="157" t="s">
        <v>2105</v>
      </c>
      <c r="E1212" s="157" t="s">
        <v>850</v>
      </c>
      <c r="F1212" s="246">
        <v>12.26</v>
      </c>
      <c r="G1212" s="246"/>
      <c r="H1212" s="250" t="s">
        <v>865</v>
      </c>
      <c r="I1212" s="246">
        <v>100</v>
      </c>
    </row>
    <row r="1213" spans="1:9" x14ac:dyDescent="0.2">
      <c r="A1213" s="249">
        <v>620</v>
      </c>
      <c r="B1213" s="157" t="s">
        <v>862</v>
      </c>
      <c r="C1213" s="157" t="s">
        <v>804</v>
      </c>
      <c r="D1213" s="157" t="s">
        <v>2106</v>
      </c>
      <c r="E1213" s="157" t="s">
        <v>850</v>
      </c>
      <c r="F1213" s="246">
        <v>26.67</v>
      </c>
      <c r="G1213" s="246"/>
      <c r="H1213" s="250" t="s">
        <v>865</v>
      </c>
      <c r="I1213" s="246">
        <v>100</v>
      </c>
    </row>
    <row r="1214" spans="1:9" x14ac:dyDescent="0.2">
      <c r="A1214" s="249">
        <v>620</v>
      </c>
      <c r="B1214" s="157" t="s">
        <v>862</v>
      </c>
      <c r="C1214" s="157" t="s">
        <v>804</v>
      </c>
      <c r="D1214" s="157" t="s">
        <v>2107</v>
      </c>
      <c r="E1214" s="157" t="s">
        <v>850</v>
      </c>
      <c r="F1214" s="246">
        <v>37.53</v>
      </c>
      <c r="G1214" s="246"/>
      <c r="H1214" s="250" t="s">
        <v>865</v>
      </c>
      <c r="I1214" s="246">
        <v>100</v>
      </c>
    </row>
    <row r="1215" spans="1:9" x14ac:dyDescent="0.2">
      <c r="A1215" s="249">
        <v>620</v>
      </c>
      <c r="B1215" s="157" t="s">
        <v>862</v>
      </c>
      <c r="C1215" s="157" t="s">
        <v>804</v>
      </c>
      <c r="D1215" s="157" t="s">
        <v>2108</v>
      </c>
      <c r="E1215" s="157" t="s">
        <v>850</v>
      </c>
      <c r="F1215" s="246">
        <v>43.55</v>
      </c>
      <c r="G1215" s="246"/>
      <c r="H1215" s="250" t="s">
        <v>865</v>
      </c>
      <c r="I1215" s="246">
        <v>100</v>
      </c>
    </row>
    <row r="1216" spans="1:9" x14ac:dyDescent="0.2">
      <c r="A1216" s="249">
        <v>620</v>
      </c>
      <c r="B1216" s="157" t="s">
        <v>862</v>
      </c>
      <c r="C1216" s="157" t="s">
        <v>804</v>
      </c>
      <c r="D1216" s="157" t="s">
        <v>2109</v>
      </c>
      <c r="E1216" s="157" t="s">
        <v>850</v>
      </c>
      <c r="F1216" s="246">
        <v>4.5199999999999996</v>
      </c>
      <c r="G1216" s="246"/>
      <c r="H1216" s="250" t="s">
        <v>865</v>
      </c>
      <c r="I1216" s="246">
        <v>100</v>
      </c>
    </row>
    <row r="1217" spans="1:9" x14ac:dyDescent="0.2">
      <c r="A1217" s="249">
        <v>620</v>
      </c>
      <c r="B1217" s="157" t="s">
        <v>862</v>
      </c>
      <c r="C1217" s="157" t="s">
        <v>804</v>
      </c>
      <c r="D1217" s="157" t="s">
        <v>2110</v>
      </c>
      <c r="E1217" s="157" t="s">
        <v>850</v>
      </c>
      <c r="F1217" s="246">
        <v>8.5399999999999991</v>
      </c>
      <c r="G1217" s="246"/>
      <c r="H1217" s="250" t="s">
        <v>865</v>
      </c>
      <c r="I1217" s="246">
        <v>100</v>
      </c>
    </row>
    <row r="1218" spans="1:9" x14ac:dyDescent="0.2">
      <c r="A1218" s="249">
        <v>620</v>
      </c>
      <c r="B1218" s="157" t="s">
        <v>862</v>
      </c>
      <c r="C1218" s="157" t="s">
        <v>804</v>
      </c>
      <c r="D1218" s="157" t="s">
        <v>2111</v>
      </c>
      <c r="E1218" s="157" t="s">
        <v>850</v>
      </c>
      <c r="F1218" s="246">
        <v>29.38</v>
      </c>
      <c r="G1218" s="246"/>
      <c r="H1218" s="250" t="s">
        <v>865</v>
      </c>
      <c r="I1218" s="246">
        <v>100</v>
      </c>
    </row>
    <row r="1219" spans="1:9" x14ac:dyDescent="0.2">
      <c r="A1219" s="249">
        <v>620</v>
      </c>
      <c r="B1219" s="157" t="s">
        <v>862</v>
      </c>
      <c r="C1219" s="157" t="s">
        <v>804</v>
      </c>
      <c r="D1219" s="157" t="s">
        <v>2112</v>
      </c>
      <c r="E1219" s="157" t="s">
        <v>850</v>
      </c>
      <c r="F1219" s="246">
        <v>46.09</v>
      </c>
      <c r="G1219" s="246"/>
      <c r="H1219" s="250" t="s">
        <v>865</v>
      </c>
      <c r="I1219" s="246">
        <v>100</v>
      </c>
    </row>
    <row r="1220" spans="1:9" x14ac:dyDescent="0.2">
      <c r="A1220" s="249">
        <v>620</v>
      </c>
      <c r="B1220" s="157" t="s">
        <v>862</v>
      </c>
      <c r="C1220" s="157" t="s">
        <v>804</v>
      </c>
      <c r="D1220" s="157" t="s">
        <v>2113</v>
      </c>
      <c r="E1220" s="157" t="s">
        <v>850</v>
      </c>
      <c r="F1220" s="246">
        <v>12.47</v>
      </c>
      <c r="G1220" s="246"/>
      <c r="H1220" s="250" t="s">
        <v>865</v>
      </c>
      <c r="I1220" s="246">
        <v>100</v>
      </c>
    </row>
    <row r="1221" spans="1:9" x14ac:dyDescent="0.2">
      <c r="A1221" s="249">
        <v>620</v>
      </c>
      <c r="B1221" s="157" t="s">
        <v>862</v>
      </c>
      <c r="C1221" s="157" t="s">
        <v>804</v>
      </c>
      <c r="D1221" s="157" t="s">
        <v>2114</v>
      </c>
      <c r="E1221" s="157" t="s">
        <v>850</v>
      </c>
      <c r="F1221" s="246">
        <v>7.39</v>
      </c>
      <c r="G1221" s="246"/>
      <c r="H1221" s="250" t="s">
        <v>865</v>
      </c>
      <c r="I1221" s="246">
        <v>100</v>
      </c>
    </row>
    <row r="1222" spans="1:9" x14ac:dyDescent="0.2">
      <c r="A1222" s="249">
        <v>620</v>
      </c>
      <c r="B1222" s="157" t="s">
        <v>862</v>
      </c>
      <c r="C1222" s="157" t="s">
        <v>804</v>
      </c>
      <c r="D1222" s="157" t="s">
        <v>2115</v>
      </c>
      <c r="E1222" s="157" t="s">
        <v>850</v>
      </c>
      <c r="F1222" s="246">
        <v>8.73</v>
      </c>
      <c r="G1222" s="246"/>
      <c r="H1222" s="250" t="s">
        <v>865</v>
      </c>
      <c r="I1222" s="246">
        <v>100</v>
      </c>
    </row>
    <row r="1223" spans="1:9" x14ac:dyDescent="0.2">
      <c r="A1223" s="249">
        <v>620</v>
      </c>
      <c r="B1223" s="157" t="s">
        <v>862</v>
      </c>
      <c r="C1223" s="157" t="s">
        <v>804</v>
      </c>
      <c r="D1223" s="157" t="s">
        <v>2116</v>
      </c>
      <c r="E1223" s="157" t="s">
        <v>850</v>
      </c>
      <c r="F1223" s="246">
        <v>19.03</v>
      </c>
      <c r="G1223" s="246"/>
      <c r="H1223" s="250" t="s">
        <v>865</v>
      </c>
      <c r="I1223" s="246">
        <v>100</v>
      </c>
    </row>
    <row r="1224" spans="1:9" x14ac:dyDescent="0.2">
      <c r="A1224" s="249">
        <v>620</v>
      </c>
      <c r="B1224" s="157" t="s">
        <v>862</v>
      </c>
      <c r="C1224" s="157" t="s">
        <v>804</v>
      </c>
      <c r="D1224" s="157" t="s">
        <v>2117</v>
      </c>
      <c r="E1224" s="157" t="s">
        <v>850</v>
      </c>
      <c r="F1224" s="246">
        <v>38.74</v>
      </c>
      <c r="G1224" s="246"/>
      <c r="H1224" s="250" t="s">
        <v>865</v>
      </c>
      <c r="I1224" s="246">
        <v>100</v>
      </c>
    </row>
    <row r="1225" spans="1:9" x14ac:dyDescent="0.2">
      <c r="A1225" s="249">
        <v>620</v>
      </c>
      <c r="B1225" s="157" t="s">
        <v>862</v>
      </c>
      <c r="C1225" s="157" t="s">
        <v>804</v>
      </c>
      <c r="D1225" s="157" t="s">
        <v>2118</v>
      </c>
      <c r="E1225" s="157" t="s">
        <v>850</v>
      </c>
      <c r="F1225" s="246">
        <v>49.08</v>
      </c>
      <c r="G1225" s="246"/>
      <c r="H1225" s="250" t="s">
        <v>865</v>
      </c>
      <c r="I1225" s="246">
        <v>100</v>
      </c>
    </row>
    <row r="1226" spans="1:9" x14ac:dyDescent="0.2">
      <c r="A1226" s="249">
        <v>620</v>
      </c>
      <c r="B1226" s="157" t="s">
        <v>862</v>
      </c>
      <c r="C1226" s="157" t="s">
        <v>804</v>
      </c>
      <c r="D1226" s="157" t="s">
        <v>2119</v>
      </c>
      <c r="E1226" s="157" t="s">
        <v>850</v>
      </c>
      <c r="F1226" s="246">
        <v>13.88</v>
      </c>
      <c r="G1226" s="246"/>
      <c r="H1226" s="250" t="s">
        <v>865</v>
      </c>
      <c r="I1226" s="246">
        <v>100</v>
      </c>
    </row>
    <row r="1227" spans="1:9" x14ac:dyDescent="0.2">
      <c r="A1227" s="249">
        <v>620</v>
      </c>
      <c r="B1227" s="157" t="s">
        <v>862</v>
      </c>
      <c r="C1227" s="157" t="s">
        <v>804</v>
      </c>
      <c r="D1227" s="157" t="s">
        <v>2120</v>
      </c>
      <c r="E1227" s="157" t="s">
        <v>850</v>
      </c>
      <c r="F1227" s="246">
        <v>14.71</v>
      </c>
      <c r="G1227" s="246"/>
      <c r="H1227" s="250" t="s">
        <v>865</v>
      </c>
      <c r="I1227" s="246">
        <v>100</v>
      </c>
    </row>
    <row r="1228" spans="1:9" x14ac:dyDescent="0.2">
      <c r="A1228" s="249">
        <v>620</v>
      </c>
      <c r="B1228" s="157" t="s">
        <v>862</v>
      </c>
      <c r="C1228" s="157" t="s">
        <v>804</v>
      </c>
      <c r="D1228" s="157" t="s">
        <v>2121</v>
      </c>
      <c r="E1228" s="157" t="s">
        <v>850</v>
      </c>
      <c r="F1228" s="246">
        <v>32</v>
      </c>
      <c r="G1228" s="246"/>
      <c r="H1228" s="250" t="s">
        <v>865</v>
      </c>
      <c r="I1228" s="246">
        <v>100</v>
      </c>
    </row>
    <row r="1229" spans="1:9" x14ac:dyDescent="0.2">
      <c r="A1229" s="249">
        <v>620</v>
      </c>
      <c r="B1229" s="157" t="s">
        <v>862</v>
      </c>
      <c r="C1229" s="157" t="s">
        <v>804</v>
      </c>
      <c r="D1229" s="157" t="s">
        <v>2122</v>
      </c>
      <c r="E1229" s="157" t="s">
        <v>850</v>
      </c>
      <c r="F1229" s="246">
        <v>45.04</v>
      </c>
      <c r="G1229" s="246"/>
      <c r="H1229" s="250" t="s">
        <v>865</v>
      </c>
      <c r="I1229" s="246">
        <v>100</v>
      </c>
    </row>
    <row r="1230" spans="1:9" x14ac:dyDescent="0.2">
      <c r="A1230" s="249">
        <v>620</v>
      </c>
      <c r="B1230" s="157" t="s">
        <v>862</v>
      </c>
      <c r="C1230" s="157" t="s">
        <v>804</v>
      </c>
      <c r="D1230" s="157" t="s">
        <v>2123</v>
      </c>
      <c r="E1230" s="157" t="s">
        <v>850</v>
      </c>
      <c r="F1230" s="246">
        <v>52.26</v>
      </c>
      <c r="G1230" s="246"/>
      <c r="H1230" s="250" t="s">
        <v>865</v>
      </c>
      <c r="I1230" s="246">
        <v>100</v>
      </c>
    </row>
    <row r="1231" spans="1:9" x14ac:dyDescent="0.2">
      <c r="A1231" s="249">
        <v>620</v>
      </c>
      <c r="B1231" s="157" t="s">
        <v>862</v>
      </c>
      <c r="C1231" s="157" t="s">
        <v>804</v>
      </c>
      <c r="D1231" s="157" t="s">
        <v>2124</v>
      </c>
      <c r="E1231" s="157" t="s">
        <v>850</v>
      </c>
      <c r="F1231" s="246">
        <v>5.43</v>
      </c>
      <c r="G1231" s="246"/>
      <c r="H1231" s="250" t="s">
        <v>865</v>
      </c>
      <c r="I1231" s="246">
        <v>100</v>
      </c>
    </row>
    <row r="1232" spans="1:9" x14ac:dyDescent="0.2">
      <c r="A1232" s="249">
        <v>620</v>
      </c>
      <c r="B1232" s="157" t="s">
        <v>862</v>
      </c>
      <c r="C1232" s="157" t="s">
        <v>804</v>
      </c>
      <c r="D1232" s="157" t="s">
        <v>2125</v>
      </c>
      <c r="E1232" s="157" t="s">
        <v>850</v>
      </c>
      <c r="F1232" s="246">
        <v>10.25</v>
      </c>
      <c r="G1232" s="246"/>
      <c r="H1232" s="250" t="s">
        <v>865</v>
      </c>
      <c r="I1232" s="246">
        <v>100</v>
      </c>
    </row>
    <row r="1233" spans="1:9" x14ac:dyDescent="0.2">
      <c r="A1233" s="249">
        <v>620</v>
      </c>
      <c r="B1233" s="157" t="s">
        <v>862</v>
      </c>
      <c r="C1233" s="157" t="s">
        <v>804</v>
      </c>
      <c r="D1233" s="157" t="s">
        <v>2126</v>
      </c>
      <c r="E1233" s="157" t="s">
        <v>850</v>
      </c>
      <c r="F1233" s="246">
        <v>35.25</v>
      </c>
      <c r="G1233" s="246"/>
      <c r="H1233" s="250" t="s">
        <v>865</v>
      </c>
      <c r="I1233" s="246">
        <v>100</v>
      </c>
    </row>
    <row r="1234" spans="1:9" x14ac:dyDescent="0.2">
      <c r="A1234" s="249">
        <v>620</v>
      </c>
      <c r="B1234" s="157" t="s">
        <v>862</v>
      </c>
      <c r="C1234" s="157" t="s">
        <v>804</v>
      </c>
      <c r="D1234" s="157" t="s">
        <v>2127</v>
      </c>
      <c r="E1234" s="157" t="s">
        <v>850</v>
      </c>
      <c r="F1234" s="246">
        <v>55.31</v>
      </c>
      <c r="G1234" s="246"/>
      <c r="H1234" s="250" t="s">
        <v>865</v>
      </c>
      <c r="I1234" s="246">
        <v>100</v>
      </c>
    </row>
    <row r="1235" spans="1:9" x14ac:dyDescent="0.2">
      <c r="A1235" s="249">
        <v>620</v>
      </c>
      <c r="B1235" s="157" t="s">
        <v>862</v>
      </c>
      <c r="C1235" s="157" t="s">
        <v>804</v>
      </c>
      <c r="D1235" s="157" t="s">
        <v>2128</v>
      </c>
      <c r="E1235" s="157" t="s">
        <v>850</v>
      </c>
      <c r="F1235" s="246">
        <v>14.96</v>
      </c>
      <c r="G1235" s="246"/>
      <c r="H1235" s="250" t="s">
        <v>865</v>
      </c>
      <c r="I1235" s="246">
        <v>100</v>
      </c>
    </row>
    <row r="1236" spans="1:9" x14ac:dyDescent="0.2">
      <c r="A1236" s="249">
        <v>620</v>
      </c>
      <c r="B1236" s="157" t="s">
        <v>862</v>
      </c>
      <c r="C1236" s="157" t="s">
        <v>804</v>
      </c>
      <c r="D1236" s="157" t="s">
        <v>2129</v>
      </c>
      <c r="E1236" s="157" t="s">
        <v>850</v>
      </c>
      <c r="F1236" s="246">
        <v>8.8699999999999992</v>
      </c>
      <c r="G1236" s="246"/>
      <c r="H1236" s="250" t="s">
        <v>865</v>
      </c>
      <c r="I1236" s="246">
        <v>100</v>
      </c>
    </row>
    <row r="1237" spans="1:9" x14ac:dyDescent="0.2">
      <c r="A1237" s="249">
        <v>620</v>
      </c>
      <c r="B1237" s="157" t="s">
        <v>862</v>
      </c>
      <c r="C1237" s="157" t="s">
        <v>804</v>
      </c>
      <c r="D1237" s="157" t="s">
        <v>2130</v>
      </c>
      <c r="E1237" s="157" t="s">
        <v>850</v>
      </c>
      <c r="F1237" s="246">
        <v>10.48</v>
      </c>
      <c r="G1237" s="246"/>
      <c r="H1237" s="250" t="s">
        <v>865</v>
      </c>
      <c r="I1237" s="246">
        <v>100</v>
      </c>
    </row>
    <row r="1238" spans="1:9" x14ac:dyDescent="0.2">
      <c r="A1238" s="249">
        <v>620</v>
      </c>
      <c r="B1238" s="157" t="s">
        <v>862</v>
      </c>
      <c r="C1238" s="157" t="s">
        <v>804</v>
      </c>
      <c r="D1238" s="157" t="s">
        <v>2131</v>
      </c>
      <c r="E1238" s="157" t="s">
        <v>850</v>
      </c>
      <c r="F1238" s="246">
        <v>22.83</v>
      </c>
      <c r="G1238" s="246"/>
      <c r="H1238" s="250" t="s">
        <v>865</v>
      </c>
      <c r="I1238" s="246">
        <v>100</v>
      </c>
    </row>
    <row r="1239" spans="1:9" x14ac:dyDescent="0.2">
      <c r="A1239" s="249">
        <v>620</v>
      </c>
      <c r="B1239" s="157" t="s">
        <v>862</v>
      </c>
      <c r="C1239" s="157" t="s">
        <v>804</v>
      </c>
      <c r="D1239" s="157" t="s">
        <v>2132</v>
      </c>
      <c r="E1239" s="157" t="s">
        <v>850</v>
      </c>
      <c r="F1239" s="246">
        <v>46.48</v>
      </c>
      <c r="G1239" s="246"/>
      <c r="H1239" s="250" t="s">
        <v>865</v>
      </c>
      <c r="I1239" s="246">
        <v>100</v>
      </c>
    </row>
    <row r="1240" spans="1:9" x14ac:dyDescent="0.2">
      <c r="A1240" s="249">
        <v>620</v>
      </c>
      <c r="B1240" s="157" t="s">
        <v>862</v>
      </c>
      <c r="C1240" s="157" t="s">
        <v>804</v>
      </c>
      <c r="D1240" s="157" t="s">
        <v>2133</v>
      </c>
      <c r="E1240" s="157" t="s">
        <v>850</v>
      </c>
      <c r="F1240" s="246">
        <v>58.9</v>
      </c>
      <c r="G1240" s="246"/>
      <c r="H1240" s="250" t="s">
        <v>865</v>
      </c>
      <c r="I1240" s="246">
        <v>100</v>
      </c>
    </row>
    <row r="1241" spans="1:9" x14ac:dyDescent="0.2">
      <c r="A1241" s="249">
        <v>620</v>
      </c>
      <c r="B1241" s="157" t="s">
        <v>862</v>
      </c>
      <c r="C1241" s="157" t="s">
        <v>804</v>
      </c>
      <c r="D1241" s="157" t="s">
        <v>2134</v>
      </c>
      <c r="E1241" s="157" t="s">
        <v>850</v>
      </c>
      <c r="F1241" s="246">
        <v>16.649999999999999</v>
      </c>
      <c r="G1241" s="246"/>
      <c r="H1241" s="250" t="s">
        <v>865</v>
      </c>
      <c r="I1241" s="246">
        <v>100</v>
      </c>
    </row>
    <row r="1242" spans="1:9" x14ac:dyDescent="0.2">
      <c r="A1242" s="249">
        <v>620</v>
      </c>
      <c r="B1242" s="157" t="s">
        <v>862</v>
      </c>
      <c r="C1242" s="157" t="s">
        <v>804</v>
      </c>
      <c r="D1242" s="157" t="s">
        <v>2135</v>
      </c>
      <c r="E1242" s="157" t="s">
        <v>850</v>
      </c>
      <c r="F1242" s="246">
        <v>69.98</v>
      </c>
      <c r="G1242" s="246"/>
      <c r="H1242" s="250" t="s">
        <v>865</v>
      </c>
      <c r="I1242" s="246">
        <v>100</v>
      </c>
    </row>
    <row r="1243" spans="1:9" x14ac:dyDescent="0.2">
      <c r="A1243" s="249">
        <v>620</v>
      </c>
      <c r="B1243" s="157" t="s">
        <v>862</v>
      </c>
      <c r="C1243" s="157" t="s">
        <v>804</v>
      </c>
      <c r="D1243" s="157" t="s">
        <v>2136</v>
      </c>
      <c r="E1243" s="157" t="s">
        <v>850</v>
      </c>
      <c r="F1243" s="246">
        <v>58.32</v>
      </c>
      <c r="G1243" s="246"/>
      <c r="H1243" s="250" t="s">
        <v>865</v>
      </c>
      <c r="I1243" s="246">
        <v>100</v>
      </c>
    </row>
    <row r="1244" spans="1:9" x14ac:dyDescent="0.2">
      <c r="A1244" s="249">
        <v>629</v>
      </c>
      <c r="B1244" s="157" t="s">
        <v>862</v>
      </c>
      <c r="C1244" s="157" t="s">
        <v>234</v>
      </c>
      <c r="D1244" s="157" t="s">
        <v>2137</v>
      </c>
      <c r="E1244" s="157" t="s">
        <v>1118</v>
      </c>
      <c r="F1244" s="246">
        <v>12.4</v>
      </c>
      <c r="G1244" s="246"/>
      <c r="H1244" s="250" t="s">
        <v>865</v>
      </c>
      <c r="I1244" s="246">
        <v>100</v>
      </c>
    </row>
    <row r="1245" spans="1:9" x14ac:dyDescent="0.2">
      <c r="A1245" s="249">
        <v>629</v>
      </c>
      <c r="B1245" s="157" t="s">
        <v>862</v>
      </c>
      <c r="C1245" s="157" t="s">
        <v>234</v>
      </c>
      <c r="D1245" s="157" t="s">
        <v>2138</v>
      </c>
      <c r="E1245" s="157" t="s">
        <v>1118</v>
      </c>
      <c r="F1245" s="246">
        <v>10.33</v>
      </c>
      <c r="G1245" s="246"/>
      <c r="H1245" s="250" t="s">
        <v>865</v>
      </c>
      <c r="I1245" s="246">
        <v>100</v>
      </c>
    </row>
    <row r="1246" spans="1:9" x14ac:dyDescent="0.2">
      <c r="A1246" s="249">
        <v>632</v>
      </c>
      <c r="B1246" s="157" t="s">
        <v>862</v>
      </c>
      <c r="C1246" s="157" t="s">
        <v>233</v>
      </c>
      <c r="D1246" s="157" t="s">
        <v>2139</v>
      </c>
      <c r="E1246" s="157" t="s">
        <v>1122</v>
      </c>
      <c r="F1246" s="246">
        <v>5.46</v>
      </c>
      <c r="G1246" s="246"/>
      <c r="H1246" s="250" t="s">
        <v>865</v>
      </c>
      <c r="I1246" s="246">
        <v>100</v>
      </c>
    </row>
    <row r="1247" spans="1:9" x14ac:dyDescent="0.2">
      <c r="A1247" s="249">
        <v>632</v>
      </c>
      <c r="B1247" s="157" t="s">
        <v>862</v>
      </c>
      <c r="C1247" s="157" t="s">
        <v>233</v>
      </c>
      <c r="D1247" s="157" t="s">
        <v>2140</v>
      </c>
      <c r="E1247" s="157" t="s">
        <v>1122</v>
      </c>
      <c r="F1247" s="246">
        <v>0.32</v>
      </c>
      <c r="G1247" s="246"/>
      <c r="H1247" s="250" t="s">
        <v>865</v>
      </c>
      <c r="I1247" s="246">
        <v>100</v>
      </c>
    </row>
    <row r="1248" spans="1:9" x14ac:dyDescent="0.2">
      <c r="A1248" s="249">
        <v>632</v>
      </c>
      <c r="B1248" s="157" t="s">
        <v>862</v>
      </c>
      <c r="C1248" s="157" t="s">
        <v>233</v>
      </c>
      <c r="D1248" s="157" t="s">
        <v>2141</v>
      </c>
      <c r="E1248" s="157" t="s">
        <v>1122</v>
      </c>
      <c r="F1248" s="246">
        <v>6.55</v>
      </c>
      <c r="G1248" s="246"/>
      <c r="H1248" s="250" t="s">
        <v>865</v>
      </c>
      <c r="I1248" s="246">
        <v>100</v>
      </c>
    </row>
    <row r="1249" spans="1:9" x14ac:dyDescent="0.2">
      <c r="A1249" s="249">
        <v>632</v>
      </c>
      <c r="B1249" s="157" t="s">
        <v>862</v>
      </c>
      <c r="C1249" s="157" t="s">
        <v>233</v>
      </c>
      <c r="D1249" s="157" t="s">
        <v>2142</v>
      </c>
      <c r="E1249" s="157" t="s">
        <v>1122</v>
      </c>
      <c r="F1249" s="246">
        <v>0.39</v>
      </c>
      <c r="G1249" s="246"/>
      <c r="H1249" s="250" t="s">
        <v>865</v>
      </c>
      <c r="I1249" s="246">
        <v>100</v>
      </c>
    </row>
    <row r="1250" spans="1:9" x14ac:dyDescent="0.2">
      <c r="A1250" s="249">
        <v>632</v>
      </c>
      <c r="B1250" s="157" t="s">
        <v>862</v>
      </c>
      <c r="C1250" s="157" t="s">
        <v>233</v>
      </c>
      <c r="D1250" s="157" t="s">
        <v>2143</v>
      </c>
      <c r="E1250" s="157" t="s">
        <v>32</v>
      </c>
      <c r="F1250" s="246">
        <v>38822.32</v>
      </c>
      <c r="G1250" s="246"/>
      <c r="H1250" s="250" t="s">
        <v>865</v>
      </c>
      <c r="I1250" s="246">
        <v>100</v>
      </c>
    </row>
    <row r="1251" spans="1:9" x14ac:dyDescent="0.2">
      <c r="A1251" s="249">
        <v>632</v>
      </c>
      <c r="B1251" s="157" t="s">
        <v>862</v>
      </c>
      <c r="C1251" s="157" t="s">
        <v>233</v>
      </c>
      <c r="D1251" s="157" t="s">
        <v>2144</v>
      </c>
      <c r="E1251" s="157" t="s">
        <v>32</v>
      </c>
      <c r="F1251" s="246">
        <v>62902.42</v>
      </c>
      <c r="G1251" s="246"/>
      <c r="H1251" s="250" t="s">
        <v>865</v>
      </c>
      <c r="I1251" s="246">
        <v>100</v>
      </c>
    </row>
    <row r="1252" spans="1:9" x14ac:dyDescent="0.2">
      <c r="A1252" s="249">
        <v>632</v>
      </c>
      <c r="B1252" s="157" t="s">
        <v>862</v>
      </c>
      <c r="C1252" s="157" t="s">
        <v>233</v>
      </c>
      <c r="D1252" s="157" t="s">
        <v>2145</v>
      </c>
      <c r="E1252" s="157" t="s">
        <v>32</v>
      </c>
      <c r="F1252" s="246">
        <v>32351.93</v>
      </c>
      <c r="G1252" s="246"/>
      <c r="H1252" s="250" t="s">
        <v>865</v>
      </c>
      <c r="I1252" s="246">
        <v>100</v>
      </c>
    </row>
    <row r="1253" spans="1:9" x14ac:dyDescent="0.2">
      <c r="A1253" s="249">
        <v>632</v>
      </c>
      <c r="B1253" s="157" t="s">
        <v>862</v>
      </c>
      <c r="C1253" s="157" t="s">
        <v>233</v>
      </c>
      <c r="D1253" s="157" t="s">
        <v>2146</v>
      </c>
      <c r="E1253" s="157" t="s">
        <v>32</v>
      </c>
      <c r="F1253" s="246">
        <v>52418.69</v>
      </c>
      <c r="G1253" s="246"/>
      <c r="H1253" s="250" t="s">
        <v>865</v>
      </c>
      <c r="I1253" s="246">
        <v>100</v>
      </c>
    </row>
    <row r="1254" spans="1:9" x14ac:dyDescent="0.2">
      <c r="A1254" s="249">
        <v>633</v>
      </c>
      <c r="B1254" s="157" t="s">
        <v>862</v>
      </c>
      <c r="C1254" s="157" t="s">
        <v>252</v>
      </c>
      <c r="D1254" s="157" t="s">
        <v>2147</v>
      </c>
      <c r="E1254" s="157" t="s">
        <v>1122</v>
      </c>
      <c r="F1254" s="246">
        <v>3.11</v>
      </c>
      <c r="G1254" s="246"/>
      <c r="H1254" s="250" t="s">
        <v>865</v>
      </c>
      <c r="I1254" s="246">
        <v>100</v>
      </c>
    </row>
    <row r="1255" spans="1:9" x14ac:dyDescent="0.2">
      <c r="A1255" s="249">
        <v>633</v>
      </c>
      <c r="B1255" s="157" t="s">
        <v>862</v>
      </c>
      <c r="C1255" s="157" t="s">
        <v>252</v>
      </c>
      <c r="D1255" s="157" t="s">
        <v>2148</v>
      </c>
      <c r="E1255" s="157" t="s">
        <v>2149</v>
      </c>
      <c r="F1255" s="246">
        <v>20.29</v>
      </c>
      <c r="G1255" s="246"/>
      <c r="H1255" s="250" t="s">
        <v>865</v>
      </c>
      <c r="I1255" s="246">
        <v>100</v>
      </c>
    </row>
    <row r="1256" spans="1:9" x14ac:dyDescent="0.2">
      <c r="A1256" s="249">
        <v>633</v>
      </c>
      <c r="B1256" s="157" t="s">
        <v>862</v>
      </c>
      <c r="C1256" s="157" t="s">
        <v>252</v>
      </c>
      <c r="D1256" s="157" t="s">
        <v>2150</v>
      </c>
      <c r="E1256" s="157" t="s">
        <v>1122</v>
      </c>
      <c r="F1256" s="246">
        <v>2.59</v>
      </c>
      <c r="G1256" s="246"/>
      <c r="H1256" s="250" t="s">
        <v>865</v>
      </c>
      <c r="I1256" s="246">
        <v>100</v>
      </c>
    </row>
    <row r="1257" spans="1:9" x14ac:dyDescent="0.2">
      <c r="A1257" s="249">
        <v>633</v>
      </c>
      <c r="B1257" s="157" t="s">
        <v>862</v>
      </c>
      <c r="C1257" s="157" t="s">
        <v>252</v>
      </c>
      <c r="D1257" s="157" t="s">
        <v>2151</v>
      </c>
      <c r="E1257" s="157" t="s">
        <v>2149</v>
      </c>
      <c r="F1257" s="246">
        <v>16.91</v>
      </c>
      <c r="G1257" s="246"/>
      <c r="H1257" s="250" t="s">
        <v>865</v>
      </c>
      <c r="I1257" s="246">
        <v>100</v>
      </c>
    </row>
    <row r="1258" spans="1:9" x14ac:dyDescent="0.2">
      <c r="A1258" s="249">
        <v>634</v>
      </c>
      <c r="B1258" s="157" t="s">
        <v>862</v>
      </c>
      <c r="C1258" s="157" t="s">
        <v>821</v>
      </c>
      <c r="D1258" s="157" t="s">
        <v>2152</v>
      </c>
      <c r="E1258" s="157" t="s">
        <v>850</v>
      </c>
      <c r="F1258" s="246">
        <v>13.86</v>
      </c>
      <c r="G1258" s="246"/>
      <c r="H1258" s="250" t="s">
        <v>865</v>
      </c>
      <c r="I1258" s="246">
        <v>100</v>
      </c>
    </row>
    <row r="1259" spans="1:9" x14ac:dyDescent="0.2">
      <c r="A1259" s="249">
        <v>634</v>
      </c>
      <c r="B1259" s="157" t="s">
        <v>862</v>
      </c>
      <c r="C1259" s="157" t="s">
        <v>821</v>
      </c>
      <c r="D1259" s="157" t="s">
        <v>2153</v>
      </c>
      <c r="E1259" s="157" t="s">
        <v>850</v>
      </c>
      <c r="F1259" s="246">
        <v>25.32</v>
      </c>
      <c r="G1259" s="246"/>
      <c r="H1259" s="250" t="s">
        <v>865</v>
      </c>
      <c r="I1259" s="246">
        <v>100</v>
      </c>
    </row>
    <row r="1260" spans="1:9" x14ac:dyDescent="0.2">
      <c r="A1260" s="249">
        <v>634</v>
      </c>
      <c r="B1260" s="157" t="s">
        <v>862</v>
      </c>
      <c r="C1260" s="157" t="s">
        <v>821</v>
      </c>
      <c r="D1260" s="157" t="s">
        <v>2154</v>
      </c>
      <c r="E1260" s="157" t="s">
        <v>850</v>
      </c>
      <c r="F1260" s="246">
        <v>29.02</v>
      </c>
      <c r="G1260" s="246"/>
      <c r="H1260" s="250" t="s">
        <v>865</v>
      </c>
      <c r="I1260" s="246">
        <v>100</v>
      </c>
    </row>
    <row r="1261" spans="1:9" x14ac:dyDescent="0.2">
      <c r="A1261" s="249">
        <v>634</v>
      </c>
      <c r="B1261" s="157" t="s">
        <v>862</v>
      </c>
      <c r="C1261" s="157" t="s">
        <v>821</v>
      </c>
      <c r="D1261" s="157" t="s">
        <v>2155</v>
      </c>
      <c r="E1261" s="157" t="s">
        <v>850</v>
      </c>
      <c r="F1261" s="246">
        <v>22.74</v>
      </c>
      <c r="G1261" s="246"/>
      <c r="H1261" s="250" t="s">
        <v>865</v>
      </c>
      <c r="I1261" s="246">
        <v>100</v>
      </c>
    </row>
    <row r="1262" spans="1:9" x14ac:dyDescent="0.2">
      <c r="A1262" s="249">
        <v>634</v>
      </c>
      <c r="B1262" s="157" t="s">
        <v>862</v>
      </c>
      <c r="C1262" s="157" t="s">
        <v>821</v>
      </c>
      <c r="D1262" s="157" t="s">
        <v>2156</v>
      </c>
      <c r="E1262" s="157" t="s">
        <v>850</v>
      </c>
      <c r="F1262" s="246">
        <v>30.59</v>
      </c>
      <c r="G1262" s="246"/>
      <c r="H1262" s="250" t="s">
        <v>865</v>
      </c>
      <c r="I1262" s="246">
        <v>100</v>
      </c>
    </row>
    <row r="1263" spans="1:9" x14ac:dyDescent="0.2">
      <c r="A1263" s="249">
        <v>634</v>
      </c>
      <c r="B1263" s="157" t="s">
        <v>862</v>
      </c>
      <c r="C1263" s="157" t="s">
        <v>821</v>
      </c>
      <c r="D1263" s="157" t="s">
        <v>2157</v>
      </c>
      <c r="E1263" s="157" t="s">
        <v>850</v>
      </c>
      <c r="F1263" s="246">
        <v>9.32</v>
      </c>
      <c r="G1263" s="246"/>
      <c r="H1263" s="250" t="s">
        <v>865</v>
      </c>
      <c r="I1263" s="246">
        <v>100</v>
      </c>
    </row>
    <row r="1264" spans="1:9" x14ac:dyDescent="0.2">
      <c r="A1264" s="249">
        <v>634</v>
      </c>
      <c r="B1264" s="157" t="s">
        <v>862</v>
      </c>
      <c r="C1264" s="157" t="s">
        <v>821</v>
      </c>
      <c r="D1264" s="157" t="s">
        <v>2158</v>
      </c>
      <c r="E1264" s="157" t="s">
        <v>850</v>
      </c>
      <c r="F1264" s="246">
        <v>40.4</v>
      </c>
      <c r="G1264" s="246"/>
      <c r="H1264" s="250" t="s">
        <v>865</v>
      </c>
      <c r="I1264" s="246">
        <v>100</v>
      </c>
    </row>
    <row r="1265" spans="1:9" x14ac:dyDescent="0.2">
      <c r="A1265" s="249">
        <v>634</v>
      </c>
      <c r="B1265" s="157" t="s">
        <v>862</v>
      </c>
      <c r="C1265" s="157" t="s">
        <v>821</v>
      </c>
      <c r="D1265" s="157" t="s">
        <v>2159</v>
      </c>
      <c r="E1265" s="157" t="s">
        <v>850</v>
      </c>
      <c r="F1265" s="246">
        <v>10.24</v>
      </c>
      <c r="G1265" s="246"/>
      <c r="H1265" s="250" t="s">
        <v>865</v>
      </c>
      <c r="I1265" s="246">
        <v>100</v>
      </c>
    </row>
    <row r="1266" spans="1:9" x14ac:dyDescent="0.2">
      <c r="A1266" s="249">
        <v>634</v>
      </c>
      <c r="B1266" s="157" t="s">
        <v>862</v>
      </c>
      <c r="C1266" s="157" t="s">
        <v>821</v>
      </c>
      <c r="D1266" s="157" t="s">
        <v>2160</v>
      </c>
      <c r="E1266" s="157" t="s">
        <v>850</v>
      </c>
      <c r="F1266" s="246">
        <v>10.58</v>
      </c>
      <c r="G1266" s="246"/>
      <c r="H1266" s="250" t="s">
        <v>865</v>
      </c>
      <c r="I1266" s="246">
        <v>100</v>
      </c>
    </row>
    <row r="1267" spans="1:9" x14ac:dyDescent="0.2">
      <c r="A1267" s="249">
        <v>634</v>
      </c>
      <c r="B1267" s="157" t="s">
        <v>862</v>
      </c>
      <c r="C1267" s="157" t="s">
        <v>821</v>
      </c>
      <c r="D1267" s="157" t="s">
        <v>2161</v>
      </c>
      <c r="E1267" s="157" t="s">
        <v>850</v>
      </c>
      <c r="F1267" s="246">
        <v>12.94</v>
      </c>
      <c r="G1267" s="246"/>
      <c r="H1267" s="250" t="s">
        <v>865</v>
      </c>
      <c r="I1267" s="246">
        <v>100</v>
      </c>
    </row>
    <row r="1268" spans="1:9" x14ac:dyDescent="0.2">
      <c r="A1268" s="249">
        <v>634</v>
      </c>
      <c r="B1268" s="157" t="s">
        <v>862</v>
      </c>
      <c r="C1268" s="157" t="s">
        <v>821</v>
      </c>
      <c r="D1268" s="157" t="s">
        <v>2162</v>
      </c>
      <c r="E1268" s="157" t="s">
        <v>850</v>
      </c>
      <c r="F1268" s="246">
        <v>18.399999999999999</v>
      </c>
      <c r="G1268" s="246"/>
      <c r="H1268" s="250" t="s">
        <v>865</v>
      </c>
      <c r="I1268" s="246">
        <v>100</v>
      </c>
    </row>
    <row r="1269" spans="1:9" x14ac:dyDescent="0.2">
      <c r="A1269" s="249">
        <v>634</v>
      </c>
      <c r="B1269" s="157" t="s">
        <v>862</v>
      </c>
      <c r="C1269" s="157" t="s">
        <v>821</v>
      </c>
      <c r="D1269" s="157" t="s">
        <v>2163</v>
      </c>
      <c r="E1269" s="157" t="s">
        <v>32</v>
      </c>
      <c r="F1269" s="246">
        <v>6350.36</v>
      </c>
      <c r="G1269" s="246"/>
      <c r="H1269" s="250" t="s">
        <v>865</v>
      </c>
      <c r="I1269" s="246">
        <v>100</v>
      </c>
    </row>
    <row r="1270" spans="1:9" x14ac:dyDescent="0.2">
      <c r="A1270" s="249">
        <v>634</v>
      </c>
      <c r="B1270" s="157" t="s">
        <v>862</v>
      </c>
      <c r="C1270" s="157" t="s">
        <v>821</v>
      </c>
      <c r="D1270" s="157" t="s">
        <v>2164</v>
      </c>
      <c r="E1270" s="157" t="s">
        <v>1118</v>
      </c>
      <c r="F1270" s="246">
        <v>6.17</v>
      </c>
      <c r="G1270" s="246"/>
      <c r="H1270" s="250" t="s">
        <v>865</v>
      </c>
      <c r="I1270" s="246">
        <v>100</v>
      </c>
    </row>
    <row r="1271" spans="1:9" x14ac:dyDescent="0.2">
      <c r="A1271" s="249">
        <v>634</v>
      </c>
      <c r="B1271" s="157" t="s">
        <v>862</v>
      </c>
      <c r="C1271" s="157" t="s">
        <v>821</v>
      </c>
      <c r="D1271" s="157" t="s">
        <v>2165</v>
      </c>
      <c r="E1271" s="157" t="s">
        <v>1118</v>
      </c>
      <c r="F1271" s="246">
        <v>10.83</v>
      </c>
      <c r="G1271" s="246"/>
      <c r="H1271" s="250" t="s">
        <v>865</v>
      </c>
      <c r="I1271" s="246">
        <v>100</v>
      </c>
    </row>
    <row r="1272" spans="1:9" x14ac:dyDescent="0.2">
      <c r="A1272" s="249">
        <v>634</v>
      </c>
      <c r="B1272" s="157" t="s">
        <v>862</v>
      </c>
      <c r="C1272" s="157" t="s">
        <v>821</v>
      </c>
      <c r="D1272" s="157" t="s">
        <v>1628</v>
      </c>
      <c r="E1272" s="157" t="s">
        <v>32</v>
      </c>
      <c r="F1272" s="246">
        <v>5881.06</v>
      </c>
      <c r="G1272" s="246"/>
      <c r="H1272" s="250" t="s">
        <v>865</v>
      </c>
      <c r="I1272" s="246">
        <v>100</v>
      </c>
    </row>
    <row r="1273" spans="1:9" x14ac:dyDescent="0.2">
      <c r="A1273" s="249">
        <v>634</v>
      </c>
      <c r="B1273" s="157" t="s">
        <v>862</v>
      </c>
      <c r="C1273" s="157" t="s">
        <v>821</v>
      </c>
      <c r="D1273" s="157" t="s">
        <v>2166</v>
      </c>
      <c r="E1273" s="157" t="s">
        <v>850</v>
      </c>
      <c r="F1273" s="246">
        <v>16.63</v>
      </c>
      <c r="G1273" s="246"/>
      <c r="H1273" s="250" t="s">
        <v>865</v>
      </c>
      <c r="I1273" s="246">
        <v>100</v>
      </c>
    </row>
    <row r="1274" spans="1:9" x14ac:dyDescent="0.2">
      <c r="A1274" s="249">
        <v>634</v>
      </c>
      <c r="B1274" s="157" t="s">
        <v>862</v>
      </c>
      <c r="C1274" s="157" t="s">
        <v>821</v>
      </c>
      <c r="D1274" s="157" t="s">
        <v>2167</v>
      </c>
      <c r="E1274" s="157" t="s">
        <v>850</v>
      </c>
      <c r="F1274" s="246">
        <v>30.39</v>
      </c>
      <c r="G1274" s="246"/>
      <c r="H1274" s="250" t="s">
        <v>865</v>
      </c>
      <c r="I1274" s="246">
        <v>100</v>
      </c>
    </row>
    <row r="1275" spans="1:9" x14ac:dyDescent="0.2">
      <c r="A1275" s="249">
        <v>634</v>
      </c>
      <c r="B1275" s="157" t="s">
        <v>862</v>
      </c>
      <c r="C1275" s="157" t="s">
        <v>821</v>
      </c>
      <c r="D1275" s="157" t="s">
        <v>2168</v>
      </c>
      <c r="E1275" s="157" t="s">
        <v>850</v>
      </c>
      <c r="F1275" s="246">
        <v>34.82</v>
      </c>
      <c r="G1275" s="246"/>
      <c r="H1275" s="250" t="s">
        <v>865</v>
      </c>
      <c r="I1275" s="246">
        <v>100</v>
      </c>
    </row>
    <row r="1276" spans="1:9" x14ac:dyDescent="0.2">
      <c r="A1276" s="249">
        <v>634</v>
      </c>
      <c r="B1276" s="157" t="s">
        <v>862</v>
      </c>
      <c r="C1276" s="157" t="s">
        <v>821</v>
      </c>
      <c r="D1276" s="157" t="s">
        <v>2169</v>
      </c>
      <c r="E1276" s="157" t="s">
        <v>850</v>
      </c>
      <c r="F1276" s="246">
        <v>27.29</v>
      </c>
      <c r="G1276" s="246"/>
      <c r="H1276" s="250" t="s">
        <v>865</v>
      </c>
      <c r="I1276" s="246">
        <v>100</v>
      </c>
    </row>
    <row r="1277" spans="1:9" x14ac:dyDescent="0.2">
      <c r="A1277" s="249">
        <v>634</v>
      </c>
      <c r="B1277" s="157" t="s">
        <v>862</v>
      </c>
      <c r="C1277" s="157" t="s">
        <v>821</v>
      </c>
      <c r="D1277" s="157" t="s">
        <v>2170</v>
      </c>
      <c r="E1277" s="157" t="s">
        <v>850</v>
      </c>
      <c r="F1277" s="246">
        <v>36.71</v>
      </c>
      <c r="G1277" s="246"/>
      <c r="H1277" s="250" t="s">
        <v>865</v>
      </c>
      <c r="I1277" s="246">
        <v>100</v>
      </c>
    </row>
    <row r="1278" spans="1:9" x14ac:dyDescent="0.2">
      <c r="A1278" s="249">
        <v>634</v>
      </c>
      <c r="B1278" s="157" t="s">
        <v>862</v>
      </c>
      <c r="C1278" s="157" t="s">
        <v>821</v>
      </c>
      <c r="D1278" s="157" t="s">
        <v>2171</v>
      </c>
      <c r="E1278" s="157" t="s">
        <v>850</v>
      </c>
      <c r="F1278" s="246">
        <v>11.19</v>
      </c>
      <c r="G1278" s="246"/>
      <c r="H1278" s="250" t="s">
        <v>865</v>
      </c>
      <c r="I1278" s="246">
        <v>100</v>
      </c>
    </row>
    <row r="1279" spans="1:9" x14ac:dyDescent="0.2">
      <c r="A1279" s="249">
        <v>634</v>
      </c>
      <c r="B1279" s="157" t="s">
        <v>862</v>
      </c>
      <c r="C1279" s="157" t="s">
        <v>821</v>
      </c>
      <c r="D1279" s="157" t="s">
        <v>2172</v>
      </c>
      <c r="E1279" s="157" t="s">
        <v>850</v>
      </c>
      <c r="F1279" s="246">
        <v>48.49</v>
      </c>
      <c r="G1279" s="246"/>
      <c r="H1279" s="250" t="s">
        <v>865</v>
      </c>
      <c r="I1279" s="246">
        <v>100</v>
      </c>
    </row>
    <row r="1280" spans="1:9" x14ac:dyDescent="0.2">
      <c r="A1280" s="249">
        <v>634</v>
      </c>
      <c r="B1280" s="157" t="s">
        <v>862</v>
      </c>
      <c r="C1280" s="157" t="s">
        <v>821</v>
      </c>
      <c r="D1280" s="157" t="s">
        <v>2173</v>
      </c>
      <c r="E1280" s="157" t="s">
        <v>850</v>
      </c>
      <c r="F1280" s="246">
        <v>12.28</v>
      </c>
      <c r="G1280" s="246"/>
      <c r="H1280" s="250" t="s">
        <v>865</v>
      </c>
      <c r="I1280" s="246">
        <v>100</v>
      </c>
    </row>
    <row r="1281" spans="1:9" x14ac:dyDescent="0.2">
      <c r="A1281" s="249">
        <v>634</v>
      </c>
      <c r="B1281" s="157" t="s">
        <v>862</v>
      </c>
      <c r="C1281" s="157" t="s">
        <v>821</v>
      </c>
      <c r="D1281" s="157" t="s">
        <v>2174</v>
      </c>
      <c r="E1281" s="157" t="s">
        <v>850</v>
      </c>
      <c r="F1281" s="246">
        <v>12.69</v>
      </c>
      <c r="G1281" s="246"/>
      <c r="H1281" s="250" t="s">
        <v>865</v>
      </c>
      <c r="I1281" s="246">
        <v>100</v>
      </c>
    </row>
    <row r="1282" spans="1:9" x14ac:dyDescent="0.2">
      <c r="A1282" s="249">
        <v>634</v>
      </c>
      <c r="B1282" s="157" t="s">
        <v>862</v>
      </c>
      <c r="C1282" s="157" t="s">
        <v>821</v>
      </c>
      <c r="D1282" s="157" t="s">
        <v>2175</v>
      </c>
      <c r="E1282" s="157" t="s">
        <v>850</v>
      </c>
      <c r="F1282" s="246">
        <v>15.53</v>
      </c>
      <c r="G1282" s="246"/>
      <c r="H1282" s="250" t="s">
        <v>865</v>
      </c>
      <c r="I1282" s="246">
        <v>100</v>
      </c>
    </row>
    <row r="1283" spans="1:9" x14ac:dyDescent="0.2">
      <c r="A1283" s="249">
        <v>634</v>
      </c>
      <c r="B1283" s="157" t="s">
        <v>862</v>
      </c>
      <c r="C1283" s="157" t="s">
        <v>821</v>
      </c>
      <c r="D1283" s="157" t="s">
        <v>2176</v>
      </c>
      <c r="E1283" s="157" t="s">
        <v>850</v>
      </c>
      <c r="F1283" s="246">
        <v>22.08</v>
      </c>
      <c r="G1283" s="246"/>
      <c r="H1283" s="250" t="s">
        <v>865</v>
      </c>
      <c r="I1283" s="246">
        <v>100</v>
      </c>
    </row>
    <row r="1284" spans="1:9" x14ac:dyDescent="0.2">
      <c r="A1284" s="249">
        <v>634</v>
      </c>
      <c r="B1284" s="157" t="s">
        <v>862</v>
      </c>
      <c r="C1284" s="157" t="s">
        <v>821</v>
      </c>
      <c r="D1284" s="157" t="s">
        <v>2177</v>
      </c>
      <c r="E1284" s="157" t="s">
        <v>32</v>
      </c>
      <c r="F1284" s="246">
        <v>7620.43</v>
      </c>
      <c r="G1284" s="246"/>
      <c r="H1284" s="250" t="s">
        <v>865</v>
      </c>
      <c r="I1284" s="246">
        <v>100</v>
      </c>
    </row>
    <row r="1285" spans="1:9" x14ac:dyDescent="0.2">
      <c r="A1285" s="249">
        <v>634</v>
      </c>
      <c r="B1285" s="157" t="s">
        <v>862</v>
      </c>
      <c r="C1285" s="157" t="s">
        <v>821</v>
      </c>
      <c r="D1285" s="157" t="s">
        <v>2178</v>
      </c>
      <c r="E1285" s="157" t="s">
        <v>1118</v>
      </c>
      <c r="F1285" s="246">
        <v>7.4</v>
      </c>
      <c r="G1285" s="246"/>
      <c r="H1285" s="250" t="s">
        <v>865</v>
      </c>
      <c r="I1285" s="246">
        <v>100</v>
      </c>
    </row>
    <row r="1286" spans="1:9" x14ac:dyDescent="0.2">
      <c r="A1286" s="249">
        <v>634</v>
      </c>
      <c r="B1286" s="157" t="s">
        <v>862</v>
      </c>
      <c r="C1286" s="157" t="s">
        <v>821</v>
      </c>
      <c r="D1286" s="157" t="s">
        <v>2179</v>
      </c>
      <c r="E1286" s="157" t="s">
        <v>1118</v>
      </c>
      <c r="F1286" s="246">
        <v>13</v>
      </c>
      <c r="G1286" s="246"/>
      <c r="H1286" s="250" t="s">
        <v>865</v>
      </c>
      <c r="I1286" s="246">
        <v>100</v>
      </c>
    </row>
    <row r="1287" spans="1:9" x14ac:dyDescent="0.2">
      <c r="A1287" s="249">
        <v>634</v>
      </c>
      <c r="B1287" s="157" t="s">
        <v>862</v>
      </c>
      <c r="C1287" s="157" t="s">
        <v>821</v>
      </c>
      <c r="D1287" s="157" t="s">
        <v>1632</v>
      </c>
      <c r="E1287" s="157" t="s">
        <v>32</v>
      </c>
      <c r="F1287" s="246">
        <v>7057.27</v>
      </c>
      <c r="G1287" s="246"/>
      <c r="H1287" s="250" t="s">
        <v>865</v>
      </c>
      <c r="I1287" s="246">
        <v>100</v>
      </c>
    </row>
    <row r="1288" spans="1:9" x14ac:dyDescent="0.2">
      <c r="A1288" s="249">
        <v>634</v>
      </c>
      <c r="B1288" s="157" t="s">
        <v>862</v>
      </c>
      <c r="C1288" s="157" t="s">
        <v>821</v>
      </c>
      <c r="D1288" s="157" t="s">
        <v>2180</v>
      </c>
      <c r="E1288" s="157" t="s">
        <v>32</v>
      </c>
      <c r="F1288" s="246">
        <v>22445.279999999999</v>
      </c>
      <c r="G1288" s="246"/>
      <c r="H1288" s="250" t="s">
        <v>865</v>
      </c>
      <c r="I1288" s="246">
        <v>100</v>
      </c>
    </row>
    <row r="1289" spans="1:9" x14ac:dyDescent="0.2">
      <c r="A1289" s="249">
        <v>634</v>
      </c>
      <c r="B1289" s="157" t="s">
        <v>862</v>
      </c>
      <c r="C1289" s="157" t="s">
        <v>821</v>
      </c>
      <c r="D1289" s="157" t="s">
        <v>2181</v>
      </c>
      <c r="E1289" s="157" t="s">
        <v>1207</v>
      </c>
      <c r="F1289" s="246">
        <v>2.59</v>
      </c>
      <c r="G1289" s="246"/>
      <c r="H1289" s="250" t="s">
        <v>865</v>
      </c>
      <c r="I1289" s="246">
        <v>100</v>
      </c>
    </row>
    <row r="1290" spans="1:9" x14ac:dyDescent="0.2">
      <c r="A1290" s="249">
        <v>634</v>
      </c>
      <c r="B1290" s="157" t="s">
        <v>862</v>
      </c>
      <c r="C1290" s="157" t="s">
        <v>821</v>
      </c>
      <c r="D1290" s="157" t="s">
        <v>2182</v>
      </c>
      <c r="E1290" s="157" t="s">
        <v>1207</v>
      </c>
      <c r="F1290" s="246">
        <v>7.12</v>
      </c>
      <c r="G1290" s="246"/>
      <c r="H1290" s="250" t="s">
        <v>865</v>
      </c>
      <c r="I1290" s="246">
        <v>100</v>
      </c>
    </row>
    <row r="1291" spans="1:9" x14ac:dyDescent="0.2">
      <c r="A1291" s="249">
        <v>634</v>
      </c>
      <c r="B1291" s="157" t="s">
        <v>862</v>
      </c>
      <c r="C1291" s="157" t="s">
        <v>821</v>
      </c>
      <c r="D1291" s="157" t="s">
        <v>2183</v>
      </c>
      <c r="E1291" s="157" t="s">
        <v>1207</v>
      </c>
      <c r="F1291" s="246">
        <v>3.36</v>
      </c>
      <c r="G1291" s="246"/>
      <c r="H1291" s="250" t="s">
        <v>865</v>
      </c>
      <c r="I1291" s="246">
        <v>100</v>
      </c>
    </row>
    <row r="1292" spans="1:9" x14ac:dyDescent="0.2">
      <c r="A1292" s="249">
        <v>634</v>
      </c>
      <c r="B1292" s="157" t="s">
        <v>862</v>
      </c>
      <c r="C1292" s="157" t="s">
        <v>821</v>
      </c>
      <c r="D1292" s="157" t="s">
        <v>2184</v>
      </c>
      <c r="E1292" s="157" t="s">
        <v>850</v>
      </c>
      <c r="F1292" s="246">
        <v>19.55</v>
      </c>
      <c r="G1292" s="246"/>
      <c r="H1292" s="250" t="s">
        <v>865</v>
      </c>
      <c r="I1292" s="246">
        <v>100</v>
      </c>
    </row>
    <row r="1293" spans="1:9" x14ac:dyDescent="0.2">
      <c r="A1293" s="249">
        <v>634</v>
      </c>
      <c r="B1293" s="157" t="s">
        <v>862</v>
      </c>
      <c r="C1293" s="157" t="s">
        <v>821</v>
      </c>
      <c r="D1293" s="157" t="s">
        <v>2185</v>
      </c>
      <c r="E1293" s="157" t="s">
        <v>32</v>
      </c>
      <c r="F1293" s="246">
        <v>18704.400000000001</v>
      </c>
      <c r="G1293" s="246"/>
      <c r="H1293" s="250" t="s">
        <v>865</v>
      </c>
      <c r="I1293" s="246">
        <v>100</v>
      </c>
    </row>
    <row r="1294" spans="1:9" x14ac:dyDescent="0.2">
      <c r="A1294" s="249">
        <v>634</v>
      </c>
      <c r="B1294" s="157" t="s">
        <v>862</v>
      </c>
      <c r="C1294" s="157" t="s">
        <v>821</v>
      </c>
      <c r="D1294" s="157" t="s">
        <v>2186</v>
      </c>
      <c r="E1294" s="157" t="s">
        <v>1207</v>
      </c>
      <c r="F1294" s="246">
        <v>2.16</v>
      </c>
      <c r="G1294" s="246"/>
      <c r="H1294" s="250" t="s">
        <v>865</v>
      </c>
      <c r="I1294" s="246">
        <v>100</v>
      </c>
    </row>
    <row r="1295" spans="1:9" x14ac:dyDescent="0.2">
      <c r="A1295" s="249">
        <v>634</v>
      </c>
      <c r="B1295" s="157" t="s">
        <v>862</v>
      </c>
      <c r="C1295" s="157" t="s">
        <v>821</v>
      </c>
      <c r="D1295" s="157" t="s">
        <v>2187</v>
      </c>
      <c r="E1295" s="157" t="s">
        <v>1207</v>
      </c>
      <c r="F1295" s="246">
        <v>5.93</v>
      </c>
      <c r="G1295" s="246"/>
      <c r="H1295" s="250" t="s">
        <v>865</v>
      </c>
      <c r="I1295" s="246">
        <v>100</v>
      </c>
    </row>
    <row r="1296" spans="1:9" x14ac:dyDescent="0.2">
      <c r="A1296" s="249">
        <v>634</v>
      </c>
      <c r="B1296" s="157" t="s">
        <v>862</v>
      </c>
      <c r="C1296" s="157" t="s">
        <v>821</v>
      </c>
      <c r="D1296" s="157" t="s">
        <v>2188</v>
      </c>
      <c r="E1296" s="157" t="s">
        <v>1207</v>
      </c>
      <c r="F1296" s="246">
        <v>2.8</v>
      </c>
      <c r="G1296" s="246"/>
      <c r="H1296" s="250" t="s">
        <v>865</v>
      </c>
      <c r="I1296" s="246">
        <v>100</v>
      </c>
    </row>
    <row r="1297" spans="1:9" x14ac:dyDescent="0.2">
      <c r="A1297" s="249">
        <v>634</v>
      </c>
      <c r="B1297" s="157" t="s">
        <v>862</v>
      </c>
      <c r="C1297" s="157" t="s">
        <v>821</v>
      </c>
      <c r="D1297" s="157" t="s">
        <v>2189</v>
      </c>
      <c r="E1297" s="157" t="s">
        <v>850</v>
      </c>
      <c r="F1297" s="246">
        <v>16.29</v>
      </c>
      <c r="G1297" s="246"/>
      <c r="H1297" s="250" t="s">
        <v>865</v>
      </c>
      <c r="I1297" s="246">
        <v>100</v>
      </c>
    </row>
    <row r="1298" spans="1:9" x14ac:dyDescent="0.2">
      <c r="A1298" s="249">
        <v>635</v>
      </c>
      <c r="B1298" s="157" t="s">
        <v>862</v>
      </c>
      <c r="C1298" s="157" t="s">
        <v>264</v>
      </c>
      <c r="D1298" s="157" t="s">
        <v>2190</v>
      </c>
      <c r="E1298" s="157" t="s">
        <v>1118</v>
      </c>
      <c r="F1298" s="246">
        <v>1.27</v>
      </c>
      <c r="G1298" s="246"/>
      <c r="H1298" s="250" t="s">
        <v>865</v>
      </c>
      <c r="I1298" s="246">
        <v>100</v>
      </c>
    </row>
    <row r="1299" spans="1:9" x14ac:dyDescent="0.2">
      <c r="A1299" s="249">
        <v>635</v>
      </c>
      <c r="B1299" s="157" t="s">
        <v>862</v>
      </c>
      <c r="C1299" s="157" t="s">
        <v>264</v>
      </c>
      <c r="D1299" s="157" t="s">
        <v>2191</v>
      </c>
      <c r="E1299" s="157" t="s">
        <v>1118</v>
      </c>
      <c r="F1299" s="246">
        <v>0.57999999999999996</v>
      </c>
      <c r="G1299" s="246"/>
      <c r="H1299" s="250" t="s">
        <v>865</v>
      </c>
      <c r="I1299" s="246">
        <v>100</v>
      </c>
    </row>
    <row r="1300" spans="1:9" x14ac:dyDescent="0.2">
      <c r="A1300" s="249">
        <v>635</v>
      </c>
      <c r="B1300" s="157" t="s">
        <v>862</v>
      </c>
      <c r="C1300" s="157" t="s">
        <v>264</v>
      </c>
      <c r="D1300" s="157" t="s">
        <v>2192</v>
      </c>
      <c r="E1300" s="157" t="s">
        <v>1118</v>
      </c>
      <c r="F1300" s="246">
        <v>1.06</v>
      </c>
      <c r="G1300" s="246"/>
      <c r="H1300" s="250" t="s">
        <v>865</v>
      </c>
      <c r="I1300" s="246">
        <v>100</v>
      </c>
    </row>
    <row r="1301" spans="1:9" x14ac:dyDescent="0.2">
      <c r="A1301" s="249">
        <v>635</v>
      </c>
      <c r="B1301" s="157" t="s">
        <v>862</v>
      </c>
      <c r="C1301" s="157" t="s">
        <v>264</v>
      </c>
      <c r="D1301" s="157" t="s">
        <v>2193</v>
      </c>
      <c r="E1301" s="157" t="s">
        <v>1118</v>
      </c>
      <c r="F1301" s="246">
        <v>0.48</v>
      </c>
      <c r="G1301" s="246"/>
      <c r="H1301" s="250" t="s">
        <v>865</v>
      </c>
      <c r="I1301" s="246">
        <v>100</v>
      </c>
    </row>
    <row r="1302" spans="1:9" x14ac:dyDescent="0.2">
      <c r="A1302" s="249">
        <v>638</v>
      </c>
      <c r="B1302" s="157" t="s">
        <v>862</v>
      </c>
      <c r="C1302" s="157" t="s">
        <v>825</v>
      </c>
      <c r="D1302" s="157" t="s">
        <v>2194</v>
      </c>
      <c r="E1302" s="157" t="s">
        <v>1307</v>
      </c>
      <c r="F1302" s="246">
        <v>4.84</v>
      </c>
      <c r="G1302" s="246"/>
      <c r="H1302" s="250" t="s">
        <v>865</v>
      </c>
      <c r="I1302" s="246">
        <v>100</v>
      </c>
    </row>
    <row r="1303" spans="1:9" x14ac:dyDescent="0.2">
      <c r="A1303" s="249">
        <v>638</v>
      </c>
      <c r="B1303" s="157" t="s">
        <v>862</v>
      </c>
      <c r="C1303" s="157" t="s">
        <v>825</v>
      </c>
      <c r="D1303" s="157" t="s">
        <v>2195</v>
      </c>
      <c r="E1303" s="157" t="s">
        <v>1307</v>
      </c>
      <c r="F1303" s="246">
        <v>7.45</v>
      </c>
      <c r="G1303" s="246"/>
      <c r="H1303" s="250" t="s">
        <v>865</v>
      </c>
      <c r="I1303" s="246">
        <v>100</v>
      </c>
    </row>
    <row r="1304" spans="1:9" x14ac:dyDescent="0.2">
      <c r="A1304" s="249">
        <v>638</v>
      </c>
      <c r="B1304" s="157" t="s">
        <v>862</v>
      </c>
      <c r="C1304" s="157" t="s">
        <v>825</v>
      </c>
      <c r="D1304" s="157" t="s">
        <v>2196</v>
      </c>
      <c r="E1304" s="157" t="s">
        <v>1307</v>
      </c>
      <c r="F1304" s="246">
        <v>8.56</v>
      </c>
      <c r="G1304" s="246"/>
      <c r="H1304" s="250" t="s">
        <v>865</v>
      </c>
      <c r="I1304" s="246">
        <v>100</v>
      </c>
    </row>
    <row r="1305" spans="1:9" x14ac:dyDescent="0.2">
      <c r="A1305" s="249">
        <v>638</v>
      </c>
      <c r="B1305" s="157" t="s">
        <v>862</v>
      </c>
      <c r="C1305" s="157" t="s">
        <v>825</v>
      </c>
      <c r="D1305" s="157" t="s">
        <v>2197</v>
      </c>
      <c r="E1305" s="157" t="s">
        <v>1307</v>
      </c>
      <c r="F1305" s="246">
        <v>4.03</v>
      </c>
      <c r="G1305" s="246"/>
      <c r="H1305" s="250" t="s">
        <v>865</v>
      </c>
      <c r="I1305" s="246">
        <v>100</v>
      </c>
    </row>
    <row r="1306" spans="1:9" x14ac:dyDescent="0.2">
      <c r="A1306" s="249">
        <v>638</v>
      </c>
      <c r="B1306" s="157" t="s">
        <v>862</v>
      </c>
      <c r="C1306" s="157" t="s">
        <v>825</v>
      </c>
      <c r="D1306" s="157" t="s">
        <v>2198</v>
      </c>
      <c r="E1306" s="157" t="s">
        <v>1307</v>
      </c>
      <c r="F1306" s="246">
        <v>6.21</v>
      </c>
      <c r="G1306" s="246"/>
      <c r="H1306" s="250" t="s">
        <v>865</v>
      </c>
      <c r="I1306" s="246">
        <v>100</v>
      </c>
    </row>
    <row r="1307" spans="1:9" x14ac:dyDescent="0.2">
      <c r="A1307" s="249">
        <v>638</v>
      </c>
      <c r="B1307" s="157" t="s">
        <v>862</v>
      </c>
      <c r="C1307" s="157" t="s">
        <v>825</v>
      </c>
      <c r="D1307" s="157" t="s">
        <v>2199</v>
      </c>
      <c r="E1307" s="157" t="s">
        <v>1307</v>
      </c>
      <c r="F1307" s="246">
        <v>7.13</v>
      </c>
      <c r="G1307" s="246"/>
      <c r="H1307" s="250" t="s">
        <v>865</v>
      </c>
      <c r="I1307" s="246">
        <v>100</v>
      </c>
    </row>
    <row r="1308" spans="1:9" x14ac:dyDescent="0.2">
      <c r="A1308" s="249">
        <v>642</v>
      </c>
      <c r="B1308" s="157" t="s">
        <v>862</v>
      </c>
      <c r="C1308" s="157" t="s">
        <v>833</v>
      </c>
      <c r="D1308" s="157" t="s">
        <v>2200</v>
      </c>
      <c r="E1308" s="157" t="s">
        <v>1787</v>
      </c>
      <c r="F1308" s="246">
        <v>19.66</v>
      </c>
      <c r="G1308" s="246"/>
      <c r="H1308" s="250" t="s">
        <v>865</v>
      </c>
      <c r="I1308" s="246">
        <v>100</v>
      </c>
    </row>
    <row r="1309" spans="1:9" x14ac:dyDescent="0.2">
      <c r="A1309" s="249">
        <v>642</v>
      </c>
      <c r="B1309" s="157" t="s">
        <v>862</v>
      </c>
      <c r="C1309" s="157" t="s">
        <v>833</v>
      </c>
      <c r="D1309" s="157" t="s">
        <v>2201</v>
      </c>
      <c r="E1309" s="157" t="s">
        <v>1787</v>
      </c>
      <c r="F1309" s="246">
        <v>16.39</v>
      </c>
      <c r="G1309" s="246"/>
      <c r="H1309" s="250" t="s">
        <v>865</v>
      </c>
      <c r="I1309" s="246">
        <v>100</v>
      </c>
    </row>
    <row r="1310" spans="1:9" x14ac:dyDescent="0.2">
      <c r="A1310" s="249">
        <v>643</v>
      </c>
      <c r="B1310" s="157" t="s">
        <v>862</v>
      </c>
      <c r="C1310" s="157" t="s">
        <v>2202</v>
      </c>
      <c r="D1310" s="157" t="s">
        <v>2203</v>
      </c>
      <c r="E1310" s="157" t="s">
        <v>1787</v>
      </c>
      <c r="F1310" s="246">
        <v>4.3600000000000003</v>
      </c>
      <c r="G1310" s="246"/>
      <c r="H1310" s="250" t="s">
        <v>865</v>
      </c>
      <c r="I1310" s="246">
        <v>100</v>
      </c>
    </row>
    <row r="1311" spans="1:9" x14ac:dyDescent="0.2">
      <c r="A1311" s="249">
        <v>643</v>
      </c>
      <c r="B1311" s="157" t="s">
        <v>862</v>
      </c>
      <c r="C1311" s="157" t="s">
        <v>2202</v>
      </c>
      <c r="D1311" s="157" t="s">
        <v>2204</v>
      </c>
      <c r="E1311" s="157" t="s">
        <v>1167</v>
      </c>
      <c r="F1311" s="246">
        <v>83.66</v>
      </c>
      <c r="G1311" s="246"/>
      <c r="H1311" s="250" t="s">
        <v>865</v>
      </c>
      <c r="I1311" s="246">
        <v>100</v>
      </c>
    </row>
    <row r="1312" spans="1:9" x14ac:dyDescent="0.2">
      <c r="A1312" s="249">
        <v>643</v>
      </c>
      <c r="B1312" s="157" t="s">
        <v>862</v>
      </c>
      <c r="C1312" s="157" t="s">
        <v>2202</v>
      </c>
      <c r="D1312" s="157" t="s">
        <v>2205</v>
      </c>
      <c r="E1312" s="157" t="s">
        <v>1167</v>
      </c>
      <c r="F1312" s="246">
        <v>28.84</v>
      </c>
      <c r="G1312" s="246"/>
      <c r="H1312" s="250" t="s">
        <v>865</v>
      </c>
      <c r="I1312" s="246">
        <v>100</v>
      </c>
    </row>
    <row r="1313" spans="1:9" x14ac:dyDescent="0.2">
      <c r="A1313" s="249">
        <v>643</v>
      </c>
      <c r="B1313" s="157" t="s">
        <v>862</v>
      </c>
      <c r="C1313" s="157" t="s">
        <v>2202</v>
      </c>
      <c r="D1313" s="157" t="s">
        <v>2206</v>
      </c>
      <c r="E1313" s="157" t="s">
        <v>1787</v>
      </c>
      <c r="F1313" s="246">
        <v>5.19</v>
      </c>
      <c r="G1313" s="246"/>
      <c r="H1313" s="250" t="s">
        <v>865</v>
      </c>
      <c r="I1313" s="246">
        <v>100</v>
      </c>
    </row>
    <row r="1314" spans="1:9" x14ac:dyDescent="0.2">
      <c r="A1314" s="249">
        <v>643</v>
      </c>
      <c r="B1314" s="157" t="s">
        <v>862</v>
      </c>
      <c r="C1314" s="157" t="s">
        <v>2202</v>
      </c>
      <c r="D1314" s="157" t="s">
        <v>2207</v>
      </c>
      <c r="E1314" s="157" t="s">
        <v>1167</v>
      </c>
      <c r="F1314" s="246">
        <v>100.39</v>
      </c>
      <c r="G1314" s="246"/>
      <c r="H1314" s="250" t="s">
        <v>865</v>
      </c>
      <c r="I1314" s="246">
        <v>100</v>
      </c>
    </row>
    <row r="1315" spans="1:9" x14ac:dyDescent="0.2">
      <c r="A1315" s="249">
        <v>643</v>
      </c>
      <c r="B1315" s="157" t="s">
        <v>862</v>
      </c>
      <c r="C1315" s="157" t="s">
        <v>2202</v>
      </c>
      <c r="D1315" s="157" t="s">
        <v>2208</v>
      </c>
      <c r="E1315" s="157" t="s">
        <v>1167</v>
      </c>
      <c r="F1315" s="246">
        <v>34.61</v>
      </c>
      <c r="G1315" s="246"/>
      <c r="H1315" s="250" t="s">
        <v>865</v>
      </c>
      <c r="I1315" s="246">
        <v>100</v>
      </c>
    </row>
    <row r="1316" spans="1:9" x14ac:dyDescent="0.2">
      <c r="A1316" s="249">
        <v>644</v>
      </c>
      <c r="B1316" s="157" t="s">
        <v>862</v>
      </c>
      <c r="C1316" s="157" t="s">
        <v>239</v>
      </c>
      <c r="D1316" s="157" t="s">
        <v>2209</v>
      </c>
      <c r="E1316" s="157" t="s">
        <v>1167</v>
      </c>
      <c r="F1316" s="246">
        <v>3463.9</v>
      </c>
      <c r="G1316" s="246"/>
      <c r="H1316" s="250" t="s">
        <v>865</v>
      </c>
      <c r="I1316" s="246">
        <v>100</v>
      </c>
    </row>
    <row r="1317" spans="1:9" x14ac:dyDescent="0.2">
      <c r="A1317" s="249">
        <v>644</v>
      </c>
      <c r="B1317" s="157" t="s">
        <v>862</v>
      </c>
      <c r="C1317" s="157" t="s">
        <v>239</v>
      </c>
      <c r="D1317" s="157" t="s">
        <v>2210</v>
      </c>
      <c r="E1317" s="157" t="s">
        <v>1167</v>
      </c>
      <c r="F1317" s="246">
        <v>4156.68</v>
      </c>
      <c r="G1317" s="246"/>
      <c r="H1317" s="250" t="s">
        <v>865</v>
      </c>
      <c r="I1317" s="246">
        <v>100</v>
      </c>
    </row>
    <row r="1318" spans="1:9" x14ac:dyDescent="0.2">
      <c r="A1318" s="249">
        <v>645</v>
      </c>
      <c r="B1318" s="157" t="s">
        <v>862</v>
      </c>
      <c r="C1318" s="157" t="s">
        <v>240</v>
      </c>
      <c r="D1318" s="157" t="s">
        <v>2211</v>
      </c>
      <c r="E1318" s="157" t="s">
        <v>32</v>
      </c>
      <c r="F1318" s="246">
        <v>7.94</v>
      </c>
      <c r="G1318" s="246"/>
      <c r="H1318" s="250" t="s">
        <v>865</v>
      </c>
      <c r="I1318" s="246">
        <v>100</v>
      </c>
    </row>
    <row r="1319" spans="1:9" x14ac:dyDescent="0.2">
      <c r="A1319" s="249">
        <v>645</v>
      </c>
      <c r="B1319" s="157" t="s">
        <v>862</v>
      </c>
      <c r="C1319" s="157" t="s">
        <v>240</v>
      </c>
      <c r="D1319" s="157" t="s">
        <v>2212</v>
      </c>
      <c r="E1319" s="157" t="s">
        <v>1167</v>
      </c>
      <c r="F1319" s="246">
        <v>120.45</v>
      </c>
      <c r="G1319" s="246"/>
      <c r="H1319" s="250" t="s">
        <v>865</v>
      </c>
      <c r="I1319" s="246">
        <v>100</v>
      </c>
    </row>
    <row r="1320" spans="1:9" x14ac:dyDescent="0.2">
      <c r="A1320" s="249">
        <v>645</v>
      </c>
      <c r="B1320" s="157" t="s">
        <v>862</v>
      </c>
      <c r="C1320" s="157" t="s">
        <v>240</v>
      </c>
      <c r="D1320" s="157" t="s">
        <v>2213</v>
      </c>
      <c r="E1320" s="157" t="s">
        <v>32</v>
      </c>
      <c r="F1320" s="246">
        <v>9.52</v>
      </c>
      <c r="G1320" s="246"/>
      <c r="H1320" s="250" t="s">
        <v>865</v>
      </c>
      <c r="I1320" s="246">
        <v>100</v>
      </c>
    </row>
    <row r="1321" spans="1:9" x14ac:dyDescent="0.2">
      <c r="A1321" s="249">
        <v>645</v>
      </c>
      <c r="B1321" s="157" t="s">
        <v>862</v>
      </c>
      <c r="C1321" s="157" t="s">
        <v>240</v>
      </c>
      <c r="D1321" s="157" t="s">
        <v>2214</v>
      </c>
      <c r="E1321" s="157" t="s">
        <v>1167</v>
      </c>
      <c r="F1321" s="246">
        <v>126.24</v>
      </c>
      <c r="G1321" s="246"/>
      <c r="H1321" s="250" t="s">
        <v>865</v>
      </c>
      <c r="I1321" s="246">
        <v>100</v>
      </c>
    </row>
    <row r="1322" spans="1:9" x14ac:dyDescent="0.2">
      <c r="A1322" s="249">
        <v>645</v>
      </c>
      <c r="B1322" s="157" t="s">
        <v>862</v>
      </c>
      <c r="C1322" s="157" t="s">
        <v>240</v>
      </c>
      <c r="D1322" s="157" t="s">
        <v>2215</v>
      </c>
      <c r="E1322" s="157" t="s">
        <v>32</v>
      </c>
      <c r="F1322" s="246">
        <v>19.04</v>
      </c>
      <c r="G1322" s="246"/>
      <c r="H1322" s="250" t="s">
        <v>865</v>
      </c>
      <c r="I1322" s="246">
        <v>100</v>
      </c>
    </row>
    <row r="1323" spans="1:9" x14ac:dyDescent="0.2">
      <c r="A1323" s="249">
        <v>645</v>
      </c>
      <c r="B1323" s="157" t="s">
        <v>862</v>
      </c>
      <c r="C1323" s="157" t="s">
        <v>240</v>
      </c>
      <c r="D1323" s="157" t="s">
        <v>2216</v>
      </c>
      <c r="E1323" s="157" t="s">
        <v>32</v>
      </c>
      <c r="F1323" s="246">
        <v>15.87</v>
      </c>
      <c r="G1323" s="246"/>
      <c r="H1323" s="250" t="s">
        <v>865</v>
      </c>
      <c r="I1323" s="246">
        <v>100</v>
      </c>
    </row>
    <row r="1324" spans="1:9" x14ac:dyDescent="0.2">
      <c r="A1324" s="249">
        <v>647</v>
      </c>
      <c r="B1324" s="157" t="s">
        <v>862</v>
      </c>
      <c r="C1324" s="157" t="s">
        <v>2217</v>
      </c>
      <c r="D1324" s="157" t="s">
        <v>2218</v>
      </c>
      <c r="E1324" s="157" t="s">
        <v>1167</v>
      </c>
      <c r="F1324" s="246">
        <v>644.35</v>
      </c>
      <c r="G1324" s="246"/>
      <c r="H1324" s="250" t="s">
        <v>865</v>
      </c>
      <c r="I1324" s="246">
        <v>100</v>
      </c>
    </row>
    <row r="1325" spans="1:9" x14ac:dyDescent="0.2">
      <c r="A1325" s="249">
        <v>647</v>
      </c>
      <c r="B1325" s="157" t="s">
        <v>862</v>
      </c>
      <c r="C1325" s="157" t="s">
        <v>2217</v>
      </c>
      <c r="D1325" s="157" t="s">
        <v>2219</v>
      </c>
      <c r="E1325" s="157" t="s">
        <v>1167</v>
      </c>
      <c r="F1325" s="246">
        <v>1201.2</v>
      </c>
      <c r="G1325" s="246"/>
      <c r="H1325" s="250" t="s">
        <v>865</v>
      </c>
      <c r="I1325" s="246">
        <v>100</v>
      </c>
    </row>
    <row r="1326" spans="1:9" x14ac:dyDescent="0.2">
      <c r="A1326" s="249">
        <v>647</v>
      </c>
      <c r="B1326" s="157" t="s">
        <v>862</v>
      </c>
      <c r="C1326" s="157" t="s">
        <v>2217</v>
      </c>
      <c r="D1326" s="157" t="s">
        <v>2220</v>
      </c>
      <c r="E1326" s="157" t="s">
        <v>1167</v>
      </c>
      <c r="F1326" s="246">
        <v>697.57</v>
      </c>
      <c r="G1326" s="246"/>
      <c r="H1326" s="250" t="s">
        <v>865</v>
      </c>
      <c r="I1326" s="246">
        <v>100</v>
      </c>
    </row>
    <row r="1327" spans="1:9" x14ac:dyDescent="0.2">
      <c r="A1327" s="249">
        <v>647</v>
      </c>
      <c r="B1327" s="157" t="s">
        <v>862</v>
      </c>
      <c r="C1327" s="157" t="s">
        <v>2217</v>
      </c>
      <c r="D1327" s="157" t="s">
        <v>2221</v>
      </c>
      <c r="E1327" s="157" t="s">
        <v>1167</v>
      </c>
      <c r="F1327" s="246">
        <v>828.45</v>
      </c>
      <c r="G1327" s="246"/>
      <c r="H1327" s="250" t="s">
        <v>865</v>
      </c>
      <c r="I1327" s="246">
        <v>100</v>
      </c>
    </row>
    <row r="1328" spans="1:9" x14ac:dyDescent="0.2">
      <c r="A1328" s="249">
        <v>647</v>
      </c>
      <c r="B1328" s="157" t="s">
        <v>862</v>
      </c>
      <c r="C1328" s="157" t="s">
        <v>2217</v>
      </c>
      <c r="D1328" s="157" t="s">
        <v>2222</v>
      </c>
      <c r="E1328" s="157" t="s">
        <v>1167</v>
      </c>
      <c r="F1328" s="246">
        <v>1441.44</v>
      </c>
      <c r="G1328" s="246"/>
      <c r="H1328" s="250" t="s">
        <v>865</v>
      </c>
      <c r="I1328" s="246">
        <v>100</v>
      </c>
    </row>
    <row r="1329" spans="1:9" x14ac:dyDescent="0.2">
      <c r="A1329" s="249">
        <v>647</v>
      </c>
      <c r="B1329" s="157" t="s">
        <v>862</v>
      </c>
      <c r="C1329" s="157" t="s">
        <v>2217</v>
      </c>
      <c r="D1329" s="157" t="s">
        <v>2223</v>
      </c>
      <c r="E1329" s="157" t="s">
        <v>1167</v>
      </c>
      <c r="F1329" s="246">
        <v>837.08</v>
      </c>
      <c r="G1329" s="246"/>
      <c r="H1329" s="250" t="s">
        <v>865</v>
      </c>
      <c r="I1329" s="246">
        <v>100</v>
      </c>
    </row>
    <row r="1330" spans="1:9" x14ac:dyDescent="0.2">
      <c r="A1330" s="249">
        <v>647</v>
      </c>
      <c r="B1330" s="157" t="s">
        <v>862</v>
      </c>
      <c r="C1330" s="157" t="s">
        <v>2217</v>
      </c>
      <c r="D1330" s="157" t="s">
        <v>2224</v>
      </c>
      <c r="E1330" s="157" t="s">
        <v>1167</v>
      </c>
      <c r="F1330" s="246">
        <v>130.12</v>
      </c>
      <c r="G1330" s="246"/>
      <c r="H1330" s="250" t="s">
        <v>865</v>
      </c>
      <c r="I1330" s="246">
        <v>100</v>
      </c>
    </row>
    <row r="1331" spans="1:9" x14ac:dyDescent="0.2">
      <c r="A1331" s="249">
        <v>647</v>
      </c>
      <c r="B1331" s="157" t="s">
        <v>862</v>
      </c>
      <c r="C1331" s="157" t="s">
        <v>2217</v>
      </c>
      <c r="D1331" s="157" t="s">
        <v>1177</v>
      </c>
      <c r="E1331" s="157" t="s">
        <v>1167</v>
      </c>
      <c r="F1331" s="246">
        <v>346.85</v>
      </c>
      <c r="G1331" s="246"/>
      <c r="H1331" s="250" t="s">
        <v>865</v>
      </c>
      <c r="I1331" s="246">
        <v>100</v>
      </c>
    </row>
    <row r="1332" spans="1:9" x14ac:dyDescent="0.2">
      <c r="A1332" s="249">
        <v>647</v>
      </c>
      <c r="B1332" s="157" t="s">
        <v>862</v>
      </c>
      <c r="C1332" s="157" t="s">
        <v>2217</v>
      </c>
      <c r="D1332" s="157" t="s">
        <v>1180</v>
      </c>
      <c r="E1332" s="157" t="s">
        <v>1167</v>
      </c>
      <c r="F1332" s="246">
        <v>632.84</v>
      </c>
      <c r="G1332" s="246"/>
      <c r="H1332" s="250" t="s">
        <v>865</v>
      </c>
      <c r="I1332" s="246">
        <v>100</v>
      </c>
    </row>
    <row r="1333" spans="1:9" x14ac:dyDescent="0.2">
      <c r="A1333" s="249">
        <v>647</v>
      </c>
      <c r="B1333" s="157" t="s">
        <v>862</v>
      </c>
      <c r="C1333" s="157" t="s">
        <v>2217</v>
      </c>
      <c r="D1333" s="157" t="s">
        <v>2225</v>
      </c>
      <c r="E1333" s="157" t="s">
        <v>1167</v>
      </c>
      <c r="F1333" s="246">
        <v>96.71</v>
      </c>
      <c r="G1333" s="246"/>
      <c r="H1333" s="250" t="s">
        <v>865</v>
      </c>
      <c r="I1333" s="246">
        <v>100</v>
      </c>
    </row>
    <row r="1334" spans="1:9" x14ac:dyDescent="0.2">
      <c r="A1334" s="249">
        <v>647</v>
      </c>
      <c r="B1334" s="157" t="s">
        <v>862</v>
      </c>
      <c r="C1334" s="157" t="s">
        <v>2217</v>
      </c>
      <c r="D1334" s="157" t="s">
        <v>2226</v>
      </c>
      <c r="E1334" s="157" t="s">
        <v>1167</v>
      </c>
      <c r="F1334" s="246">
        <v>101.2</v>
      </c>
      <c r="G1334" s="246"/>
      <c r="H1334" s="250" t="s">
        <v>865</v>
      </c>
      <c r="I1334" s="246">
        <v>100</v>
      </c>
    </row>
    <row r="1335" spans="1:9" x14ac:dyDescent="0.2">
      <c r="A1335" s="249">
        <v>647</v>
      </c>
      <c r="B1335" s="157" t="s">
        <v>862</v>
      </c>
      <c r="C1335" s="157" t="s">
        <v>2217</v>
      </c>
      <c r="D1335" s="157" t="s">
        <v>1181</v>
      </c>
      <c r="E1335" s="157" t="s">
        <v>1167</v>
      </c>
      <c r="F1335" s="246">
        <v>289.04000000000002</v>
      </c>
      <c r="G1335" s="246"/>
      <c r="H1335" s="250" t="s">
        <v>865</v>
      </c>
      <c r="I1335" s="246">
        <v>100</v>
      </c>
    </row>
    <row r="1336" spans="1:9" x14ac:dyDescent="0.2">
      <c r="A1336" s="249">
        <v>647</v>
      </c>
      <c r="B1336" s="157" t="s">
        <v>862</v>
      </c>
      <c r="C1336" s="157" t="s">
        <v>2217</v>
      </c>
      <c r="D1336" s="157" t="s">
        <v>1184</v>
      </c>
      <c r="E1336" s="157" t="s">
        <v>1167</v>
      </c>
      <c r="F1336" s="246">
        <v>527.36</v>
      </c>
      <c r="G1336" s="246"/>
      <c r="H1336" s="250" t="s">
        <v>865</v>
      </c>
      <c r="I1336" s="246">
        <v>100</v>
      </c>
    </row>
    <row r="1337" spans="1:9" x14ac:dyDescent="0.2">
      <c r="A1337" s="249">
        <v>647</v>
      </c>
      <c r="B1337" s="157" t="s">
        <v>862</v>
      </c>
      <c r="C1337" s="157" t="s">
        <v>2217</v>
      </c>
      <c r="D1337" s="157" t="s">
        <v>2227</v>
      </c>
      <c r="E1337" s="157" t="s">
        <v>1167</v>
      </c>
      <c r="F1337" s="246">
        <v>80.59</v>
      </c>
      <c r="G1337" s="246"/>
      <c r="H1337" s="250" t="s">
        <v>865</v>
      </c>
      <c r="I1337" s="246">
        <v>100</v>
      </c>
    </row>
    <row r="1338" spans="1:9" x14ac:dyDescent="0.2">
      <c r="A1338" s="249">
        <v>649</v>
      </c>
      <c r="B1338" s="157" t="s">
        <v>862</v>
      </c>
      <c r="C1338" s="157" t="s">
        <v>467</v>
      </c>
      <c r="D1338" s="157" t="s">
        <v>2228</v>
      </c>
      <c r="E1338" s="157" t="s">
        <v>32</v>
      </c>
      <c r="F1338" s="246">
        <v>151.63999999999999</v>
      </c>
      <c r="G1338" s="246"/>
      <c r="H1338" s="250" t="s">
        <v>865</v>
      </c>
      <c r="I1338" s="246">
        <v>100</v>
      </c>
    </row>
    <row r="1339" spans="1:9" x14ac:dyDescent="0.2">
      <c r="A1339" s="249">
        <v>649</v>
      </c>
      <c r="B1339" s="157" t="s">
        <v>862</v>
      </c>
      <c r="C1339" s="157" t="s">
        <v>467</v>
      </c>
      <c r="D1339" s="157" t="s">
        <v>2229</v>
      </c>
      <c r="E1339" s="157" t="s">
        <v>32</v>
      </c>
      <c r="F1339" s="246">
        <v>106.13</v>
      </c>
      <c r="G1339" s="246"/>
      <c r="H1339" s="250" t="s">
        <v>865</v>
      </c>
      <c r="I1339" s="246">
        <v>100</v>
      </c>
    </row>
    <row r="1340" spans="1:9" x14ac:dyDescent="0.2">
      <c r="A1340" s="249">
        <v>649</v>
      </c>
      <c r="B1340" s="157" t="s">
        <v>862</v>
      </c>
      <c r="C1340" s="157" t="s">
        <v>467</v>
      </c>
      <c r="D1340" s="157" t="s">
        <v>2230</v>
      </c>
      <c r="E1340" s="157" t="s">
        <v>32</v>
      </c>
      <c r="F1340" s="246">
        <v>117.3</v>
      </c>
      <c r="G1340" s="246"/>
      <c r="H1340" s="250" t="s">
        <v>865</v>
      </c>
      <c r="I1340" s="246">
        <v>100</v>
      </c>
    </row>
    <row r="1341" spans="1:9" x14ac:dyDescent="0.2">
      <c r="A1341" s="249">
        <v>649</v>
      </c>
      <c r="B1341" s="157" t="s">
        <v>862</v>
      </c>
      <c r="C1341" s="157" t="s">
        <v>467</v>
      </c>
      <c r="D1341" s="157" t="s">
        <v>2231</v>
      </c>
      <c r="E1341" s="157" t="s">
        <v>32</v>
      </c>
      <c r="F1341" s="246">
        <v>29.5</v>
      </c>
      <c r="G1341" s="246"/>
      <c r="H1341" s="250" t="s">
        <v>865</v>
      </c>
      <c r="I1341" s="246">
        <v>100</v>
      </c>
    </row>
    <row r="1342" spans="1:9" x14ac:dyDescent="0.2">
      <c r="A1342" s="249">
        <v>649</v>
      </c>
      <c r="B1342" s="157" t="s">
        <v>862</v>
      </c>
      <c r="C1342" s="157" t="s">
        <v>467</v>
      </c>
      <c r="D1342" s="157" t="s">
        <v>2232</v>
      </c>
      <c r="E1342" s="157" t="s">
        <v>32</v>
      </c>
      <c r="F1342" s="246">
        <v>181.96</v>
      </c>
      <c r="G1342" s="246"/>
      <c r="H1342" s="250" t="s">
        <v>865</v>
      </c>
      <c r="I1342" s="246">
        <v>100</v>
      </c>
    </row>
    <row r="1343" spans="1:9" x14ac:dyDescent="0.2">
      <c r="A1343" s="249">
        <v>649</v>
      </c>
      <c r="B1343" s="157" t="s">
        <v>862</v>
      </c>
      <c r="C1343" s="157" t="s">
        <v>467</v>
      </c>
      <c r="D1343" s="157" t="s">
        <v>2233</v>
      </c>
      <c r="E1343" s="157" t="s">
        <v>32</v>
      </c>
      <c r="F1343" s="246">
        <v>127.35</v>
      </c>
      <c r="G1343" s="246"/>
      <c r="H1343" s="250" t="s">
        <v>865</v>
      </c>
      <c r="I1343" s="246">
        <v>100</v>
      </c>
    </row>
    <row r="1344" spans="1:9" x14ac:dyDescent="0.2">
      <c r="A1344" s="249">
        <v>649</v>
      </c>
      <c r="B1344" s="157" t="s">
        <v>862</v>
      </c>
      <c r="C1344" s="157" t="s">
        <v>467</v>
      </c>
      <c r="D1344" s="157" t="s">
        <v>2234</v>
      </c>
      <c r="E1344" s="157" t="s">
        <v>32</v>
      </c>
      <c r="F1344" s="246">
        <v>140.76</v>
      </c>
      <c r="G1344" s="246"/>
      <c r="H1344" s="250" t="s">
        <v>865</v>
      </c>
      <c r="I1344" s="246">
        <v>100</v>
      </c>
    </row>
    <row r="1345" spans="1:9" x14ac:dyDescent="0.2">
      <c r="A1345" s="249">
        <v>649</v>
      </c>
      <c r="B1345" s="157" t="s">
        <v>862</v>
      </c>
      <c r="C1345" s="157" t="s">
        <v>467</v>
      </c>
      <c r="D1345" s="157" t="s">
        <v>2235</v>
      </c>
      <c r="E1345" s="157" t="s">
        <v>32</v>
      </c>
      <c r="F1345" s="246">
        <v>35.4</v>
      </c>
      <c r="G1345" s="246"/>
      <c r="H1345" s="250" t="s">
        <v>865</v>
      </c>
      <c r="I1345" s="246">
        <v>100</v>
      </c>
    </row>
    <row r="1346" spans="1:9" x14ac:dyDescent="0.2">
      <c r="A1346" s="249">
        <v>649</v>
      </c>
      <c r="B1346" s="157" t="s">
        <v>862</v>
      </c>
      <c r="C1346" s="157" t="s">
        <v>467</v>
      </c>
      <c r="D1346" s="157" t="s">
        <v>2236</v>
      </c>
      <c r="E1346" s="157" t="s">
        <v>32</v>
      </c>
      <c r="F1346" s="246">
        <v>355.83</v>
      </c>
      <c r="G1346" s="246"/>
      <c r="H1346" s="250" t="s">
        <v>865</v>
      </c>
      <c r="I1346" s="246">
        <v>100</v>
      </c>
    </row>
    <row r="1347" spans="1:9" x14ac:dyDescent="0.2">
      <c r="A1347" s="249">
        <v>649</v>
      </c>
      <c r="B1347" s="157" t="s">
        <v>862</v>
      </c>
      <c r="C1347" s="157" t="s">
        <v>467</v>
      </c>
      <c r="D1347" s="157" t="s">
        <v>2237</v>
      </c>
      <c r="E1347" s="157" t="s">
        <v>32</v>
      </c>
      <c r="F1347" s="246">
        <v>83.32</v>
      </c>
      <c r="G1347" s="246"/>
      <c r="H1347" s="250" t="s">
        <v>865</v>
      </c>
      <c r="I1347" s="246">
        <v>100</v>
      </c>
    </row>
    <row r="1348" spans="1:9" x14ac:dyDescent="0.2">
      <c r="A1348" s="249">
        <v>649</v>
      </c>
      <c r="B1348" s="157" t="s">
        <v>862</v>
      </c>
      <c r="C1348" s="157" t="s">
        <v>467</v>
      </c>
      <c r="D1348" s="157" t="s">
        <v>2238</v>
      </c>
      <c r="E1348" s="157" t="s">
        <v>32</v>
      </c>
      <c r="F1348" s="246">
        <v>37.49</v>
      </c>
      <c r="G1348" s="246"/>
      <c r="H1348" s="250" t="s">
        <v>865</v>
      </c>
      <c r="I1348" s="246">
        <v>100</v>
      </c>
    </row>
    <row r="1349" spans="1:9" x14ac:dyDescent="0.2">
      <c r="A1349" s="249">
        <v>649</v>
      </c>
      <c r="B1349" s="157" t="s">
        <v>862</v>
      </c>
      <c r="C1349" s="157" t="s">
        <v>467</v>
      </c>
      <c r="D1349" s="157" t="s">
        <v>2239</v>
      </c>
      <c r="E1349" s="157" t="s">
        <v>32</v>
      </c>
      <c r="F1349" s="246">
        <v>59.52</v>
      </c>
      <c r="G1349" s="246"/>
      <c r="H1349" s="250" t="s">
        <v>865</v>
      </c>
      <c r="I1349" s="246">
        <v>100</v>
      </c>
    </row>
    <row r="1350" spans="1:9" x14ac:dyDescent="0.2">
      <c r="A1350" s="249">
        <v>649</v>
      </c>
      <c r="B1350" s="157" t="s">
        <v>862</v>
      </c>
      <c r="C1350" s="157" t="s">
        <v>467</v>
      </c>
      <c r="D1350" s="157" t="s">
        <v>2240</v>
      </c>
      <c r="E1350" s="157" t="s">
        <v>32</v>
      </c>
      <c r="F1350" s="246">
        <v>968.22</v>
      </c>
      <c r="G1350" s="246"/>
      <c r="H1350" s="250" t="s">
        <v>865</v>
      </c>
      <c r="I1350" s="246">
        <v>100</v>
      </c>
    </row>
    <row r="1351" spans="1:9" x14ac:dyDescent="0.2">
      <c r="A1351" s="249">
        <v>649</v>
      </c>
      <c r="B1351" s="157" t="s">
        <v>862</v>
      </c>
      <c r="C1351" s="157" t="s">
        <v>467</v>
      </c>
      <c r="D1351" s="157" t="s">
        <v>2241</v>
      </c>
      <c r="E1351" s="157" t="s">
        <v>32</v>
      </c>
      <c r="F1351" s="246">
        <v>296.52999999999997</v>
      </c>
      <c r="G1351" s="246"/>
      <c r="H1351" s="250" t="s">
        <v>865</v>
      </c>
      <c r="I1351" s="246">
        <v>100</v>
      </c>
    </row>
    <row r="1352" spans="1:9" x14ac:dyDescent="0.2">
      <c r="A1352" s="249">
        <v>649</v>
      </c>
      <c r="B1352" s="157" t="s">
        <v>862</v>
      </c>
      <c r="C1352" s="157" t="s">
        <v>467</v>
      </c>
      <c r="D1352" s="157" t="s">
        <v>2242</v>
      </c>
      <c r="E1352" s="157" t="s">
        <v>32</v>
      </c>
      <c r="F1352" s="246">
        <v>69.430000000000007</v>
      </c>
      <c r="G1352" s="246"/>
      <c r="H1352" s="250" t="s">
        <v>865</v>
      </c>
      <c r="I1352" s="246">
        <v>100</v>
      </c>
    </row>
    <row r="1353" spans="1:9" x14ac:dyDescent="0.2">
      <c r="A1353" s="249">
        <v>649</v>
      </c>
      <c r="B1353" s="157" t="s">
        <v>862</v>
      </c>
      <c r="C1353" s="157" t="s">
        <v>467</v>
      </c>
      <c r="D1353" s="157" t="s">
        <v>2243</v>
      </c>
      <c r="E1353" s="157" t="s">
        <v>32</v>
      </c>
      <c r="F1353" s="246">
        <v>31.25</v>
      </c>
      <c r="G1353" s="246"/>
      <c r="H1353" s="250" t="s">
        <v>865</v>
      </c>
      <c r="I1353" s="246">
        <v>100</v>
      </c>
    </row>
    <row r="1354" spans="1:9" x14ac:dyDescent="0.2">
      <c r="A1354" s="249">
        <v>649</v>
      </c>
      <c r="B1354" s="157" t="s">
        <v>862</v>
      </c>
      <c r="C1354" s="157" t="s">
        <v>467</v>
      </c>
      <c r="D1354" s="157" t="s">
        <v>2244</v>
      </c>
      <c r="E1354" s="157" t="s">
        <v>32</v>
      </c>
      <c r="F1354" s="246">
        <v>49.6</v>
      </c>
      <c r="G1354" s="246"/>
      <c r="H1354" s="250" t="s">
        <v>865</v>
      </c>
      <c r="I1354" s="246">
        <v>100</v>
      </c>
    </row>
    <row r="1355" spans="1:9" x14ac:dyDescent="0.2">
      <c r="A1355" s="249">
        <v>649</v>
      </c>
      <c r="B1355" s="157" t="s">
        <v>862</v>
      </c>
      <c r="C1355" s="157" t="s">
        <v>467</v>
      </c>
      <c r="D1355" s="157" t="s">
        <v>2245</v>
      </c>
      <c r="E1355" s="157" t="s">
        <v>32</v>
      </c>
      <c r="F1355" s="246">
        <v>806.85</v>
      </c>
      <c r="G1355" s="246"/>
      <c r="H1355" s="250" t="s">
        <v>865</v>
      </c>
      <c r="I1355" s="246">
        <v>100</v>
      </c>
    </row>
    <row r="1356" spans="1:9" x14ac:dyDescent="0.2">
      <c r="A1356" s="249">
        <v>654</v>
      </c>
      <c r="B1356" s="157" t="s">
        <v>862</v>
      </c>
      <c r="C1356" s="157" t="s">
        <v>753</v>
      </c>
      <c r="D1356" s="157" t="s">
        <v>2246</v>
      </c>
      <c r="E1356" s="157" t="s">
        <v>850</v>
      </c>
      <c r="F1356" s="246">
        <v>1.89</v>
      </c>
      <c r="G1356" s="246"/>
      <c r="H1356" s="250" t="s">
        <v>865</v>
      </c>
      <c r="I1356" s="246">
        <v>100</v>
      </c>
    </row>
    <row r="1357" spans="1:9" x14ac:dyDescent="0.2">
      <c r="A1357" s="249">
        <v>654</v>
      </c>
      <c r="B1357" s="157" t="s">
        <v>862</v>
      </c>
      <c r="C1357" s="157" t="s">
        <v>753</v>
      </c>
      <c r="D1357" s="157" t="s">
        <v>2247</v>
      </c>
      <c r="E1357" s="157" t="s">
        <v>850</v>
      </c>
      <c r="F1357" s="246">
        <v>2.4</v>
      </c>
      <c r="G1357" s="246"/>
      <c r="H1357" s="250" t="s">
        <v>865</v>
      </c>
      <c r="I1357" s="246">
        <v>100</v>
      </c>
    </row>
    <row r="1358" spans="1:9" x14ac:dyDescent="0.2">
      <c r="A1358" s="249">
        <v>654</v>
      </c>
      <c r="B1358" s="157" t="s">
        <v>862</v>
      </c>
      <c r="C1358" s="157" t="s">
        <v>753</v>
      </c>
      <c r="D1358" s="157" t="s">
        <v>2248</v>
      </c>
      <c r="E1358" s="157" t="s">
        <v>850</v>
      </c>
      <c r="F1358" s="246">
        <v>5.09</v>
      </c>
      <c r="G1358" s="246"/>
      <c r="H1358" s="250" t="s">
        <v>865</v>
      </c>
      <c r="I1358" s="246">
        <v>100</v>
      </c>
    </row>
    <row r="1359" spans="1:9" x14ac:dyDescent="0.2">
      <c r="A1359" s="249">
        <v>654</v>
      </c>
      <c r="B1359" s="157" t="s">
        <v>862</v>
      </c>
      <c r="C1359" s="157" t="s">
        <v>753</v>
      </c>
      <c r="D1359" s="157" t="s">
        <v>2249</v>
      </c>
      <c r="E1359" s="157" t="s">
        <v>850</v>
      </c>
      <c r="F1359" s="246">
        <v>8.08</v>
      </c>
      <c r="G1359" s="246"/>
      <c r="H1359" s="250" t="s">
        <v>865</v>
      </c>
      <c r="I1359" s="246">
        <v>100</v>
      </c>
    </row>
    <row r="1360" spans="1:9" x14ac:dyDescent="0.2">
      <c r="A1360" s="249">
        <v>654</v>
      </c>
      <c r="B1360" s="157" t="s">
        <v>862</v>
      </c>
      <c r="C1360" s="157" t="s">
        <v>753</v>
      </c>
      <c r="D1360" s="157" t="s">
        <v>2250</v>
      </c>
      <c r="E1360" s="157" t="s">
        <v>850</v>
      </c>
      <c r="F1360" s="246">
        <v>1.58</v>
      </c>
      <c r="G1360" s="246"/>
      <c r="H1360" s="250" t="s">
        <v>865</v>
      </c>
      <c r="I1360" s="246">
        <v>100</v>
      </c>
    </row>
    <row r="1361" spans="1:9" x14ac:dyDescent="0.2">
      <c r="A1361" s="249">
        <v>654</v>
      </c>
      <c r="B1361" s="157" t="s">
        <v>862</v>
      </c>
      <c r="C1361" s="157" t="s">
        <v>753</v>
      </c>
      <c r="D1361" s="157" t="s">
        <v>2251</v>
      </c>
      <c r="E1361" s="157" t="s">
        <v>850</v>
      </c>
      <c r="F1361" s="246">
        <v>2</v>
      </c>
      <c r="G1361" s="246"/>
      <c r="H1361" s="250" t="s">
        <v>865</v>
      </c>
      <c r="I1361" s="246">
        <v>100</v>
      </c>
    </row>
    <row r="1362" spans="1:9" x14ac:dyDescent="0.2">
      <c r="A1362" s="249">
        <v>654</v>
      </c>
      <c r="B1362" s="157" t="s">
        <v>862</v>
      </c>
      <c r="C1362" s="157" t="s">
        <v>753</v>
      </c>
      <c r="D1362" s="157" t="s">
        <v>2252</v>
      </c>
      <c r="E1362" s="157" t="s">
        <v>850</v>
      </c>
      <c r="F1362" s="246">
        <v>4.24</v>
      </c>
      <c r="G1362" s="246"/>
      <c r="H1362" s="250" t="s">
        <v>865</v>
      </c>
      <c r="I1362" s="246">
        <v>100</v>
      </c>
    </row>
    <row r="1363" spans="1:9" x14ac:dyDescent="0.2">
      <c r="A1363" s="249">
        <v>654</v>
      </c>
      <c r="B1363" s="157" t="s">
        <v>862</v>
      </c>
      <c r="C1363" s="157" t="s">
        <v>753</v>
      </c>
      <c r="D1363" s="157" t="s">
        <v>2253</v>
      </c>
      <c r="E1363" s="157" t="s">
        <v>850</v>
      </c>
      <c r="F1363" s="246">
        <v>6.73</v>
      </c>
      <c r="G1363" s="246"/>
      <c r="H1363" s="250" t="s">
        <v>865</v>
      </c>
      <c r="I1363" s="246">
        <v>100</v>
      </c>
    </row>
    <row r="1364" spans="1:9" x14ac:dyDescent="0.2">
      <c r="A1364" s="249">
        <v>655</v>
      </c>
      <c r="B1364" s="157" t="s">
        <v>862</v>
      </c>
      <c r="C1364" s="157" t="s">
        <v>643</v>
      </c>
      <c r="D1364" s="157" t="s">
        <v>2254</v>
      </c>
      <c r="E1364" s="157" t="s">
        <v>850</v>
      </c>
      <c r="F1364" s="246">
        <v>2.87</v>
      </c>
      <c r="G1364" s="246"/>
      <c r="H1364" s="250" t="s">
        <v>865</v>
      </c>
      <c r="I1364" s="246">
        <v>100</v>
      </c>
    </row>
    <row r="1365" spans="1:9" x14ac:dyDescent="0.2">
      <c r="A1365" s="249">
        <v>655</v>
      </c>
      <c r="B1365" s="157" t="s">
        <v>862</v>
      </c>
      <c r="C1365" s="157" t="s">
        <v>643</v>
      </c>
      <c r="D1365" s="157" t="s">
        <v>2255</v>
      </c>
      <c r="E1365" s="157" t="s">
        <v>850</v>
      </c>
      <c r="F1365" s="246">
        <v>3.44</v>
      </c>
      <c r="G1365" s="246"/>
      <c r="H1365" s="250" t="s">
        <v>865</v>
      </c>
      <c r="I1365" s="246">
        <v>100</v>
      </c>
    </row>
    <row r="1366" spans="1:9" x14ac:dyDescent="0.2">
      <c r="A1366" s="249">
        <v>655</v>
      </c>
      <c r="B1366" s="157" t="s">
        <v>862</v>
      </c>
      <c r="C1366" s="157" t="s">
        <v>643</v>
      </c>
      <c r="D1366" s="157" t="s">
        <v>2256</v>
      </c>
      <c r="E1366" s="157" t="s">
        <v>850</v>
      </c>
      <c r="F1366" s="246">
        <v>7.08</v>
      </c>
      <c r="G1366" s="246"/>
      <c r="H1366" s="250" t="s">
        <v>865</v>
      </c>
      <c r="I1366" s="246">
        <v>100</v>
      </c>
    </row>
    <row r="1367" spans="1:9" x14ac:dyDescent="0.2">
      <c r="A1367" s="249">
        <v>655</v>
      </c>
      <c r="B1367" s="157" t="s">
        <v>862</v>
      </c>
      <c r="C1367" s="157" t="s">
        <v>643</v>
      </c>
      <c r="D1367" s="157" t="s">
        <v>2257</v>
      </c>
      <c r="E1367" s="157" t="s">
        <v>850</v>
      </c>
      <c r="F1367" s="246">
        <v>3.08</v>
      </c>
      <c r="G1367" s="246"/>
      <c r="H1367" s="250" t="s">
        <v>865</v>
      </c>
      <c r="I1367" s="246">
        <v>100</v>
      </c>
    </row>
    <row r="1368" spans="1:9" x14ac:dyDescent="0.2">
      <c r="A1368" s="249">
        <v>655</v>
      </c>
      <c r="B1368" s="157" t="s">
        <v>862</v>
      </c>
      <c r="C1368" s="157" t="s">
        <v>643</v>
      </c>
      <c r="D1368" s="157" t="s">
        <v>2258</v>
      </c>
      <c r="E1368" s="157" t="s">
        <v>850</v>
      </c>
      <c r="F1368" s="246">
        <v>5.9</v>
      </c>
      <c r="G1368" s="246"/>
      <c r="H1368" s="250" t="s">
        <v>865</v>
      </c>
      <c r="I1368" s="246">
        <v>100</v>
      </c>
    </row>
    <row r="1369" spans="1:9" x14ac:dyDescent="0.2">
      <c r="A1369" s="249">
        <v>655</v>
      </c>
      <c r="B1369" s="157" t="s">
        <v>862</v>
      </c>
      <c r="C1369" s="157" t="s">
        <v>643</v>
      </c>
      <c r="D1369" s="157" t="s">
        <v>2259</v>
      </c>
      <c r="E1369" s="157" t="s">
        <v>850</v>
      </c>
      <c r="F1369" s="246">
        <v>2.56</v>
      </c>
      <c r="G1369" s="246"/>
      <c r="H1369" s="250" t="s">
        <v>865</v>
      </c>
      <c r="I1369" s="246">
        <v>100</v>
      </c>
    </row>
    <row r="1370" spans="1:9" x14ac:dyDescent="0.2">
      <c r="A1370" s="249">
        <v>656</v>
      </c>
      <c r="B1370" s="157" t="s">
        <v>862</v>
      </c>
      <c r="C1370" s="157" t="s">
        <v>220</v>
      </c>
      <c r="D1370" s="157" t="s">
        <v>2260</v>
      </c>
      <c r="E1370" s="157" t="s">
        <v>1167</v>
      </c>
      <c r="F1370" s="246">
        <v>8930.14</v>
      </c>
      <c r="G1370" s="246"/>
      <c r="H1370" s="250" t="s">
        <v>865</v>
      </c>
      <c r="I1370" s="246">
        <v>100</v>
      </c>
    </row>
    <row r="1371" spans="1:9" x14ac:dyDescent="0.2">
      <c r="A1371" s="249">
        <v>656</v>
      </c>
      <c r="B1371" s="157" t="s">
        <v>862</v>
      </c>
      <c r="C1371" s="157" t="s">
        <v>220</v>
      </c>
      <c r="D1371" s="157" t="s">
        <v>2261</v>
      </c>
      <c r="E1371" s="157" t="s">
        <v>1167</v>
      </c>
      <c r="F1371" s="246">
        <v>10921.25</v>
      </c>
      <c r="G1371" s="246"/>
      <c r="H1371" s="250" t="s">
        <v>865</v>
      </c>
      <c r="I1371" s="246">
        <v>100</v>
      </c>
    </row>
    <row r="1372" spans="1:9" x14ac:dyDescent="0.2">
      <c r="A1372" s="249">
        <v>656</v>
      </c>
      <c r="B1372" s="157" t="s">
        <v>862</v>
      </c>
      <c r="C1372" s="157" t="s">
        <v>220</v>
      </c>
      <c r="D1372" s="157" t="s">
        <v>2262</v>
      </c>
      <c r="E1372" s="157" t="s">
        <v>1118</v>
      </c>
      <c r="F1372" s="246">
        <v>0.39</v>
      </c>
      <c r="G1372" s="246"/>
      <c r="H1372" s="250" t="s">
        <v>865</v>
      </c>
      <c r="I1372" s="246">
        <v>100</v>
      </c>
    </row>
    <row r="1373" spans="1:9" x14ac:dyDescent="0.2">
      <c r="A1373" s="249">
        <v>656</v>
      </c>
      <c r="B1373" s="157" t="s">
        <v>862</v>
      </c>
      <c r="C1373" s="157" t="s">
        <v>220</v>
      </c>
      <c r="D1373" s="157" t="s">
        <v>2263</v>
      </c>
      <c r="E1373" s="157" t="s">
        <v>1167</v>
      </c>
      <c r="F1373" s="246">
        <v>7441.78</v>
      </c>
      <c r="G1373" s="246"/>
      <c r="H1373" s="250" t="s">
        <v>865</v>
      </c>
      <c r="I1373" s="246">
        <v>100</v>
      </c>
    </row>
    <row r="1374" spans="1:9" x14ac:dyDescent="0.2">
      <c r="A1374" s="249">
        <v>656</v>
      </c>
      <c r="B1374" s="157" t="s">
        <v>862</v>
      </c>
      <c r="C1374" s="157" t="s">
        <v>220</v>
      </c>
      <c r="D1374" s="157" t="s">
        <v>2264</v>
      </c>
      <c r="E1374" s="157" t="s">
        <v>1167</v>
      </c>
      <c r="F1374" s="246">
        <v>9101.0400000000009</v>
      </c>
      <c r="G1374" s="246"/>
      <c r="H1374" s="250" t="s">
        <v>865</v>
      </c>
      <c r="I1374" s="246">
        <v>100</v>
      </c>
    </row>
    <row r="1375" spans="1:9" x14ac:dyDescent="0.2">
      <c r="A1375" s="249">
        <v>656</v>
      </c>
      <c r="B1375" s="157" t="s">
        <v>862</v>
      </c>
      <c r="C1375" s="157" t="s">
        <v>220</v>
      </c>
      <c r="D1375" s="157" t="s">
        <v>2265</v>
      </c>
      <c r="E1375" s="157" t="s">
        <v>1118</v>
      </c>
      <c r="F1375" s="246">
        <v>0.32</v>
      </c>
      <c r="G1375" s="246"/>
      <c r="H1375" s="250" t="s">
        <v>865</v>
      </c>
      <c r="I1375" s="246">
        <v>100</v>
      </c>
    </row>
    <row r="1376" spans="1:9" x14ac:dyDescent="0.2">
      <c r="A1376" s="249">
        <v>657</v>
      </c>
      <c r="B1376" s="157" t="s">
        <v>862</v>
      </c>
      <c r="C1376" s="157" t="s">
        <v>238</v>
      </c>
      <c r="D1376" s="157" t="s">
        <v>2266</v>
      </c>
      <c r="E1376" s="157" t="s">
        <v>1167</v>
      </c>
      <c r="F1376" s="246">
        <v>993.85</v>
      </c>
      <c r="G1376" s="246"/>
      <c r="H1376" s="250" t="s">
        <v>865</v>
      </c>
      <c r="I1376" s="246">
        <v>100</v>
      </c>
    </row>
    <row r="1377" spans="1:9" x14ac:dyDescent="0.2">
      <c r="A1377" s="249">
        <v>657</v>
      </c>
      <c r="B1377" s="157" t="s">
        <v>862</v>
      </c>
      <c r="C1377" s="157" t="s">
        <v>238</v>
      </c>
      <c r="D1377" s="157" t="s">
        <v>2267</v>
      </c>
      <c r="E1377" s="157" t="s">
        <v>1167</v>
      </c>
      <c r="F1377" s="246">
        <v>1192.6199999999999</v>
      </c>
      <c r="G1377" s="246"/>
      <c r="H1377" s="250" t="s">
        <v>865</v>
      </c>
      <c r="I1377" s="246">
        <v>100</v>
      </c>
    </row>
    <row r="1378" spans="1:9" x14ac:dyDescent="0.2">
      <c r="A1378" s="249">
        <v>657</v>
      </c>
      <c r="B1378" s="157" t="s">
        <v>862</v>
      </c>
      <c r="C1378" s="157" t="s">
        <v>238</v>
      </c>
      <c r="D1378" s="157" t="s">
        <v>2268</v>
      </c>
      <c r="E1378" s="157" t="s">
        <v>1167</v>
      </c>
      <c r="F1378" s="246">
        <v>464.42</v>
      </c>
      <c r="G1378" s="246"/>
      <c r="H1378" s="250" t="s">
        <v>865</v>
      </c>
      <c r="I1378" s="246">
        <v>100</v>
      </c>
    </row>
    <row r="1379" spans="1:9" x14ac:dyDescent="0.2">
      <c r="A1379" s="249">
        <v>657</v>
      </c>
      <c r="B1379" s="157" t="s">
        <v>862</v>
      </c>
      <c r="C1379" s="157" t="s">
        <v>238</v>
      </c>
      <c r="D1379" s="157" t="s">
        <v>2269</v>
      </c>
      <c r="E1379" s="157" t="s">
        <v>1167</v>
      </c>
      <c r="F1379" s="246">
        <v>346.82</v>
      </c>
      <c r="G1379" s="246"/>
      <c r="H1379" s="250" t="s">
        <v>865</v>
      </c>
      <c r="I1379" s="246">
        <v>100</v>
      </c>
    </row>
    <row r="1380" spans="1:9" x14ac:dyDescent="0.2">
      <c r="A1380" s="249">
        <v>657</v>
      </c>
      <c r="B1380" s="157" t="s">
        <v>862</v>
      </c>
      <c r="C1380" s="157" t="s">
        <v>238</v>
      </c>
      <c r="D1380" s="157" t="s">
        <v>2270</v>
      </c>
      <c r="E1380" s="157" t="s">
        <v>1167</v>
      </c>
      <c r="F1380" s="246">
        <v>12023.13</v>
      </c>
      <c r="G1380" s="246"/>
      <c r="H1380" s="250" t="s">
        <v>865</v>
      </c>
      <c r="I1380" s="246">
        <v>100</v>
      </c>
    </row>
    <row r="1381" spans="1:9" x14ac:dyDescent="0.2">
      <c r="A1381" s="249">
        <v>657</v>
      </c>
      <c r="B1381" s="157" t="s">
        <v>862</v>
      </c>
      <c r="C1381" s="157" t="s">
        <v>238</v>
      </c>
      <c r="D1381" s="157" t="s">
        <v>2271</v>
      </c>
      <c r="E1381" s="157" t="s">
        <v>1167</v>
      </c>
      <c r="F1381" s="246">
        <v>21604.74</v>
      </c>
      <c r="G1381" s="246"/>
      <c r="H1381" s="250" t="s">
        <v>865</v>
      </c>
      <c r="I1381" s="246">
        <v>100</v>
      </c>
    </row>
    <row r="1382" spans="1:9" x14ac:dyDescent="0.2">
      <c r="A1382" s="249">
        <v>657</v>
      </c>
      <c r="B1382" s="157" t="s">
        <v>862</v>
      </c>
      <c r="C1382" s="157" t="s">
        <v>238</v>
      </c>
      <c r="D1382" s="157" t="s">
        <v>2272</v>
      </c>
      <c r="E1382" s="157" t="s">
        <v>1167</v>
      </c>
      <c r="F1382" s="246">
        <v>387.02</v>
      </c>
      <c r="G1382" s="246"/>
      <c r="H1382" s="250" t="s">
        <v>865</v>
      </c>
      <c r="I1382" s="246">
        <v>100</v>
      </c>
    </row>
    <row r="1383" spans="1:9" x14ac:dyDescent="0.2">
      <c r="A1383" s="249">
        <v>657</v>
      </c>
      <c r="B1383" s="157" t="s">
        <v>862</v>
      </c>
      <c r="C1383" s="157" t="s">
        <v>238</v>
      </c>
      <c r="D1383" s="157" t="s">
        <v>2273</v>
      </c>
      <c r="E1383" s="157" t="s">
        <v>1167</v>
      </c>
      <c r="F1383" s="246">
        <v>289.02</v>
      </c>
      <c r="G1383" s="246"/>
      <c r="H1383" s="250" t="s">
        <v>865</v>
      </c>
      <c r="I1383" s="246">
        <v>100</v>
      </c>
    </row>
    <row r="1384" spans="1:9" x14ac:dyDescent="0.2">
      <c r="A1384" s="249">
        <v>657</v>
      </c>
      <c r="B1384" s="157" t="s">
        <v>862</v>
      </c>
      <c r="C1384" s="157" t="s">
        <v>238</v>
      </c>
      <c r="D1384" s="157" t="s">
        <v>2274</v>
      </c>
      <c r="E1384" s="157" t="s">
        <v>1167</v>
      </c>
      <c r="F1384" s="246">
        <v>10019.27</v>
      </c>
      <c r="G1384" s="246"/>
      <c r="H1384" s="250" t="s">
        <v>865</v>
      </c>
      <c r="I1384" s="246">
        <v>100</v>
      </c>
    </row>
    <row r="1385" spans="1:9" x14ac:dyDescent="0.2">
      <c r="A1385" s="249">
        <v>657</v>
      </c>
      <c r="B1385" s="157" t="s">
        <v>862</v>
      </c>
      <c r="C1385" s="157" t="s">
        <v>238</v>
      </c>
      <c r="D1385" s="157" t="s">
        <v>2275</v>
      </c>
      <c r="E1385" s="157" t="s">
        <v>1167</v>
      </c>
      <c r="F1385" s="246">
        <v>18003.95</v>
      </c>
      <c r="G1385" s="246"/>
      <c r="H1385" s="250" t="s">
        <v>865</v>
      </c>
      <c r="I1385" s="246">
        <v>100</v>
      </c>
    </row>
    <row r="1386" spans="1:9" x14ac:dyDescent="0.2">
      <c r="A1386" s="249">
        <v>659</v>
      </c>
      <c r="B1386" s="157" t="s">
        <v>862</v>
      </c>
      <c r="C1386" s="157" t="s">
        <v>237</v>
      </c>
      <c r="D1386" s="157" t="s">
        <v>2276</v>
      </c>
      <c r="E1386" s="157" t="s">
        <v>1167</v>
      </c>
      <c r="F1386" s="246">
        <v>14100.52</v>
      </c>
      <c r="G1386" s="246"/>
      <c r="H1386" s="250" t="s">
        <v>865</v>
      </c>
      <c r="I1386" s="246">
        <v>100</v>
      </c>
    </row>
    <row r="1387" spans="1:9" x14ac:dyDescent="0.2">
      <c r="A1387" s="249">
        <v>659</v>
      </c>
      <c r="B1387" s="157" t="s">
        <v>862</v>
      </c>
      <c r="C1387" s="157" t="s">
        <v>237</v>
      </c>
      <c r="D1387" s="157" t="s">
        <v>2277</v>
      </c>
      <c r="E1387" s="157" t="s">
        <v>1167</v>
      </c>
      <c r="F1387" s="246">
        <v>16920.62</v>
      </c>
      <c r="G1387" s="246"/>
      <c r="H1387" s="250" t="s">
        <v>865</v>
      </c>
      <c r="I1387" s="246">
        <v>100</v>
      </c>
    </row>
    <row r="1388" spans="1:9" x14ac:dyDescent="0.2">
      <c r="A1388" s="249">
        <v>659</v>
      </c>
      <c r="B1388" s="157" t="s">
        <v>862</v>
      </c>
      <c r="C1388" s="157" t="s">
        <v>237</v>
      </c>
      <c r="D1388" s="157" t="s">
        <v>2278</v>
      </c>
      <c r="E1388" s="157" t="s">
        <v>1167</v>
      </c>
      <c r="F1388" s="246">
        <v>7738.28</v>
      </c>
      <c r="G1388" s="246"/>
      <c r="H1388" s="250" t="s">
        <v>865</v>
      </c>
      <c r="I1388" s="246">
        <v>100</v>
      </c>
    </row>
    <row r="1389" spans="1:9" x14ac:dyDescent="0.2">
      <c r="A1389" s="249">
        <v>659</v>
      </c>
      <c r="B1389" s="157" t="s">
        <v>862</v>
      </c>
      <c r="C1389" s="157" t="s">
        <v>237</v>
      </c>
      <c r="D1389" s="157" t="s">
        <v>2279</v>
      </c>
      <c r="E1389" s="157" t="s">
        <v>1167</v>
      </c>
      <c r="F1389" s="246">
        <v>6448.57</v>
      </c>
      <c r="G1389" s="246"/>
      <c r="H1389" s="250" t="s">
        <v>865</v>
      </c>
      <c r="I1389" s="246">
        <v>100</v>
      </c>
    </row>
    <row r="1390" spans="1:9" x14ac:dyDescent="0.2">
      <c r="A1390" s="249">
        <v>660</v>
      </c>
      <c r="B1390" s="157" t="s">
        <v>862</v>
      </c>
      <c r="C1390" s="157" t="s">
        <v>802</v>
      </c>
      <c r="D1390" s="157" t="s">
        <v>2280</v>
      </c>
      <c r="E1390" s="157" t="s">
        <v>1167</v>
      </c>
      <c r="F1390" s="246">
        <v>34.619999999999997</v>
      </c>
      <c r="G1390" s="246"/>
      <c r="H1390" s="250" t="s">
        <v>865</v>
      </c>
      <c r="I1390" s="246">
        <v>100</v>
      </c>
    </row>
    <row r="1391" spans="1:9" x14ac:dyDescent="0.2">
      <c r="A1391" s="249">
        <v>660</v>
      </c>
      <c r="B1391" s="157" t="s">
        <v>862</v>
      </c>
      <c r="C1391" s="157" t="s">
        <v>802</v>
      </c>
      <c r="D1391" s="157" t="s">
        <v>2281</v>
      </c>
      <c r="E1391" s="157" t="s">
        <v>1167</v>
      </c>
      <c r="F1391" s="246">
        <v>41.54</v>
      </c>
      <c r="G1391" s="246"/>
      <c r="H1391" s="250" t="s">
        <v>865</v>
      </c>
      <c r="I1391" s="246">
        <v>100</v>
      </c>
    </row>
    <row r="1392" spans="1:9" x14ac:dyDescent="0.2">
      <c r="A1392" s="249">
        <v>660</v>
      </c>
      <c r="B1392" s="157" t="s">
        <v>862</v>
      </c>
      <c r="C1392" s="157" t="s">
        <v>802</v>
      </c>
      <c r="D1392" s="157" t="s">
        <v>2282</v>
      </c>
      <c r="E1392" s="157" t="s">
        <v>1167</v>
      </c>
      <c r="F1392" s="246">
        <v>252.77</v>
      </c>
      <c r="G1392" s="246"/>
      <c r="H1392" s="250" t="s">
        <v>865</v>
      </c>
      <c r="I1392" s="246">
        <v>100</v>
      </c>
    </row>
    <row r="1393" spans="1:9" x14ac:dyDescent="0.2">
      <c r="A1393" s="249">
        <v>660</v>
      </c>
      <c r="B1393" s="157" t="s">
        <v>862</v>
      </c>
      <c r="C1393" s="157" t="s">
        <v>802</v>
      </c>
      <c r="D1393" s="157" t="s">
        <v>2283</v>
      </c>
      <c r="E1393" s="157" t="s">
        <v>1167</v>
      </c>
      <c r="F1393" s="246">
        <v>168.48</v>
      </c>
      <c r="G1393" s="246"/>
      <c r="H1393" s="250" t="s">
        <v>865</v>
      </c>
      <c r="I1393" s="246">
        <v>100</v>
      </c>
    </row>
    <row r="1394" spans="1:9" x14ac:dyDescent="0.2">
      <c r="A1394" s="249">
        <v>660</v>
      </c>
      <c r="B1394" s="157" t="s">
        <v>862</v>
      </c>
      <c r="C1394" s="157" t="s">
        <v>802</v>
      </c>
      <c r="D1394" s="157" t="s">
        <v>2284</v>
      </c>
      <c r="E1394" s="157" t="s">
        <v>1167</v>
      </c>
      <c r="F1394" s="246">
        <v>250.34</v>
      </c>
      <c r="G1394" s="246"/>
      <c r="H1394" s="250" t="s">
        <v>865</v>
      </c>
      <c r="I1394" s="246">
        <v>100</v>
      </c>
    </row>
    <row r="1395" spans="1:9" x14ac:dyDescent="0.2">
      <c r="A1395" s="249">
        <v>660</v>
      </c>
      <c r="B1395" s="157" t="s">
        <v>862</v>
      </c>
      <c r="C1395" s="157" t="s">
        <v>802</v>
      </c>
      <c r="D1395" s="157" t="s">
        <v>2285</v>
      </c>
      <c r="E1395" s="157" t="s">
        <v>1167</v>
      </c>
      <c r="F1395" s="246">
        <v>259.89999999999998</v>
      </c>
      <c r="G1395" s="246"/>
      <c r="H1395" s="250" t="s">
        <v>865</v>
      </c>
      <c r="I1395" s="246">
        <v>100</v>
      </c>
    </row>
    <row r="1396" spans="1:9" x14ac:dyDescent="0.2">
      <c r="A1396" s="249">
        <v>660</v>
      </c>
      <c r="B1396" s="157" t="s">
        <v>862</v>
      </c>
      <c r="C1396" s="157" t="s">
        <v>802</v>
      </c>
      <c r="D1396" s="157" t="s">
        <v>2286</v>
      </c>
      <c r="E1396" s="157" t="s">
        <v>1167</v>
      </c>
      <c r="F1396" s="246">
        <v>210.64</v>
      </c>
      <c r="G1396" s="246"/>
      <c r="H1396" s="250" t="s">
        <v>865</v>
      </c>
      <c r="I1396" s="246">
        <v>100</v>
      </c>
    </row>
    <row r="1397" spans="1:9" x14ac:dyDescent="0.2">
      <c r="A1397" s="249">
        <v>660</v>
      </c>
      <c r="B1397" s="157" t="s">
        <v>862</v>
      </c>
      <c r="C1397" s="157" t="s">
        <v>802</v>
      </c>
      <c r="D1397" s="157" t="s">
        <v>2287</v>
      </c>
      <c r="E1397" s="157" t="s">
        <v>1167</v>
      </c>
      <c r="F1397" s="246">
        <v>140.4</v>
      </c>
      <c r="G1397" s="246"/>
      <c r="H1397" s="250" t="s">
        <v>865</v>
      </c>
      <c r="I1397" s="246">
        <v>100</v>
      </c>
    </row>
    <row r="1398" spans="1:9" x14ac:dyDescent="0.2">
      <c r="A1398" s="249">
        <v>660</v>
      </c>
      <c r="B1398" s="157" t="s">
        <v>862</v>
      </c>
      <c r="C1398" s="157" t="s">
        <v>802</v>
      </c>
      <c r="D1398" s="157" t="s">
        <v>2288</v>
      </c>
      <c r="E1398" s="157" t="s">
        <v>1167</v>
      </c>
      <c r="F1398" s="246">
        <v>208.62</v>
      </c>
      <c r="G1398" s="246"/>
      <c r="H1398" s="250" t="s">
        <v>865</v>
      </c>
      <c r="I1398" s="246">
        <v>100</v>
      </c>
    </row>
    <row r="1399" spans="1:9" x14ac:dyDescent="0.2">
      <c r="A1399" s="249">
        <v>660</v>
      </c>
      <c r="B1399" s="157" t="s">
        <v>862</v>
      </c>
      <c r="C1399" s="157" t="s">
        <v>802</v>
      </c>
      <c r="D1399" s="157" t="s">
        <v>2289</v>
      </c>
      <c r="E1399" s="157" t="s">
        <v>1167</v>
      </c>
      <c r="F1399" s="246">
        <v>216.58</v>
      </c>
      <c r="G1399" s="246"/>
      <c r="H1399" s="250" t="s">
        <v>865</v>
      </c>
      <c r="I1399" s="246">
        <v>100</v>
      </c>
    </row>
    <row r="1400" spans="1:9" x14ac:dyDescent="0.2">
      <c r="A1400" s="249">
        <v>666</v>
      </c>
      <c r="B1400" s="157" t="s">
        <v>862</v>
      </c>
      <c r="C1400" s="157" t="s">
        <v>214</v>
      </c>
      <c r="D1400" s="157" t="s">
        <v>2290</v>
      </c>
      <c r="E1400" s="157" t="s">
        <v>1167</v>
      </c>
      <c r="F1400" s="246">
        <v>468.17</v>
      </c>
      <c r="G1400" s="246"/>
      <c r="H1400" s="250" t="s">
        <v>865</v>
      </c>
      <c r="I1400" s="246">
        <v>100</v>
      </c>
    </row>
    <row r="1401" spans="1:9" x14ac:dyDescent="0.2">
      <c r="A1401" s="249">
        <v>666</v>
      </c>
      <c r="B1401" s="157" t="s">
        <v>862</v>
      </c>
      <c r="C1401" s="157" t="s">
        <v>214</v>
      </c>
      <c r="D1401" s="157" t="s">
        <v>2291</v>
      </c>
      <c r="E1401" s="157" t="s">
        <v>1167</v>
      </c>
      <c r="F1401" s="246">
        <v>409.42</v>
      </c>
      <c r="G1401" s="246"/>
      <c r="H1401" s="250" t="s">
        <v>865</v>
      </c>
      <c r="I1401" s="246">
        <v>100</v>
      </c>
    </row>
    <row r="1402" spans="1:9" x14ac:dyDescent="0.2">
      <c r="A1402" s="249">
        <v>666</v>
      </c>
      <c r="B1402" s="157" t="s">
        <v>862</v>
      </c>
      <c r="C1402" s="157" t="s">
        <v>214</v>
      </c>
      <c r="D1402" s="157" t="s">
        <v>2292</v>
      </c>
      <c r="E1402" s="157" t="s">
        <v>1167</v>
      </c>
      <c r="F1402" s="246">
        <v>179.98</v>
      </c>
      <c r="G1402" s="246"/>
      <c r="H1402" s="250" t="s">
        <v>865</v>
      </c>
      <c r="I1402" s="246">
        <v>100</v>
      </c>
    </row>
    <row r="1403" spans="1:9" x14ac:dyDescent="0.2">
      <c r="A1403" s="249">
        <v>666</v>
      </c>
      <c r="B1403" s="157" t="s">
        <v>862</v>
      </c>
      <c r="C1403" s="157" t="s">
        <v>214</v>
      </c>
      <c r="D1403" s="157" t="s">
        <v>2293</v>
      </c>
      <c r="E1403" s="157" t="s">
        <v>1167</v>
      </c>
      <c r="F1403" s="246">
        <v>561.80999999999995</v>
      </c>
      <c r="G1403" s="246"/>
      <c r="H1403" s="250" t="s">
        <v>865</v>
      </c>
      <c r="I1403" s="246">
        <v>100</v>
      </c>
    </row>
    <row r="1404" spans="1:9" x14ac:dyDescent="0.2">
      <c r="A1404" s="249">
        <v>666</v>
      </c>
      <c r="B1404" s="157" t="s">
        <v>862</v>
      </c>
      <c r="C1404" s="157" t="s">
        <v>214</v>
      </c>
      <c r="D1404" s="157" t="s">
        <v>2294</v>
      </c>
      <c r="E1404" s="157" t="s">
        <v>1167</v>
      </c>
      <c r="F1404" s="246">
        <v>491.3</v>
      </c>
      <c r="G1404" s="246"/>
      <c r="H1404" s="250" t="s">
        <v>865</v>
      </c>
      <c r="I1404" s="246">
        <v>100</v>
      </c>
    </row>
    <row r="1405" spans="1:9" x14ac:dyDescent="0.2">
      <c r="A1405" s="249">
        <v>666</v>
      </c>
      <c r="B1405" s="157" t="s">
        <v>862</v>
      </c>
      <c r="C1405" s="157" t="s">
        <v>214</v>
      </c>
      <c r="D1405" s="157" t="s">
        <v>2295</v>
      </c>
      <c r="E1405" s="157" t="s">
        <v>1167</v>
      </c>
      <c r="F1405" s="246">
        <v>215.98</v>
      </c>
      <c r="G1405" s="246"/>
      <c r="H1405" s="250" t="s">
        <v>865</v>
      </c>
      <c r="I1405" s="246">
        <v>100</v>
      </c>
    </row>
    <row r="1406" spans="1:9" x14ac:dyDescent="0.2">
      <c r="A1406" s="249">
        <v>666</v>
      </c>
      <c r="B1406" s="157" t="s">
        <v>862</v>
      </c>
      <c r="C1406" s="157" t="s">
        <v>214</v>
      </c>
      <c r="D1406" s="157" t="s">
        <v>2296</v>
      </c>
      <c r="E1406" s="157" t="s">
        <v>1167</v>
      </c>
      <c r="F1406" s="246">
        <v>448.33</v>
      </c>
      <c r="G1406" s="246"/>
      <c r="H1406" s="250" t="s">
        <v>865</v>
      </c>
      <c r="I1406" s="246">
        <v>100</v>
      </c>
    </row>
    <row r="1407" spans="1:9" x14ac:dyDescent="0.2">
      <c r="A1407" s="249">
        <v>666</v>
      </c>
      <c r="B1407" s="157" t="s">
        <v>862</v>
      </c>
      <c r="C1407" s="157" t="s">
        <v>214</v>
      </c>
      <c r="D1407" s="157" t="s">
        <v>2297</v>
      </c>
      <c r="E1407" s="157" t="s">
        <v>1167</v>
      </c>
      <c r="F1407" s="246">
        <v>373.61</v>
      </c>
      <c r="G1407" s="246"/>
      <c r="H1407" s="250" t="s">
        <v>865</v>
      </c>
      <c r="I1407" s="246">
        <v>100</v>
      </c>
    </row>
    <row r="1408" spans="1:9" x14ac:dyDescent="0.2">
      <c r="A1408" s="249">
        <v>670</v>
      </c>
      <c r="B1408" s="157" t="s">
        <v>862</v>
      </c>
      <c r="C1408" s="157" t="s">
        <v>2298</v>
      </c>
      <c r="D1408" s="157" t="s">
        <v>1396</v>
      </c>
      <c r="E1408" s="157" t="s">
        <v>32</v>
      </c>
      <c r="F1408" s="246">
        <v>358.81</v>
      </c>
      <c r="G1408" s="246"/>
      <c r="H1408" s="250" t="s">
        <v>865</v>
      </c>
      <c r="I1408" s="246">
        <v>100</v>
      </c>
    </row>
    <row r="1409" spans="1:9" x14ac:dyDescent="0.2">
      <c r="A1409" s="249">
        <v>670</v>
      </c>
      <c r="B1409" s="157" t="s">
        <v>862</v>
      </c>
      <c r="C1409" s="157" t="s">
        <v>2298</v>
      </c>
      <c r="D1409" s="157" t="s">
        <v>1401</v>
      </c>
      <c r="E1409" s="157" t="s">
        <v>32</v>
      </c>
      <c r="F1409" s="246">
        <v>430.57</v>
      </c>
      <c r="G1409" s="246"/>
      <c r="H1409" s="250" t="s">
        <v>865</v>
      </c>
      <c r="I1409" s="246">
        <v>100</v>
      </c>
    </row>
    <row r="1410" spans="1:9" x14ac:dyDescent="0.2">
      <c r="A1410" s="249">
        <v>670</v>
      </c>
      <c r="B1410" s="157" t="s">
        <v>862</v>
      </c>
      <c r="C1410" s="157" t="s">
        <v>2298</v>
      </c>
      <c r="D1410" s="157" t="s">
        <v>2299</v>
      </c>
      <c r="E1410" s="157" t="s">
        <v>32</v>
      </c>
      <c r="F1410" s="246">
        <v>47.88</v>
      </c>
      <c r="G1410" s="246"/>
      <c r="H1410" s="250" t="s">
        <v>865</v>
      </c>
      <c r="I1410" s="246">
        <v>100</v>
      </c>
    </row>
    <row r="1411" spans="1:9" x14ac:dyDescent="0.2">
      <c r="A1411" s="249">
        <v>670</v>
      </c>
      <c r="B1411" s="157" t="s">
        <v>862</v>
      </c>
      <c r="C1411" s="157" t="s">
        <v>2298</v>
      </c>
      <c r="D1411" s="157" t="s">
        <v>2300</v>
      </c>
      <c r="E1411" s="157" t="s">
        <v>32</v>
      </c>
      <c r="F1411" s="246">
        <v>168.08</v>
      </c>
      <c r="G1411" s="246"/>
      <c r="H1411" s="250" t="s">
        <v>865</v>
      </c>
      <c r="I1411" s="246">
        <v>100</v>
      </c>
    </row>
    <row r="1412" spans="1:9" x14ac:dyDescent="0.2">
      <c r="A1412" s="249">
        <v>670</v>
      </c>
      <c r="B1412" s="157" t="s">
        <v>862</v>
      </c>
      <c r="C1412" s="157" t="s">
        <v>2298</v>
      </c>
      <c r="D1412" s="157" t="s">
        <v>2301</v>
      </c>
      <c r="E1412" s="157" t="s">
        <v>32</v>
      </c>
      <c r="F1412" s="246">
        <v>11.04</v>
      </c>
      <c r="G1412" s="246"/>
      <c r="H1412" s="250" t="s">
        <v>865</v>
      </c>
      <c r="I1412" s="246">
        <v>100</v>
      </c>
    </row>
    <row r="1413" spans="1:9" x14ac:dyDescent="0.2">
      <c r="A1413" s="249">
        <v>670</v>
      </c>
      <c r="B1413" s="157" t="s">
        <v>862</v>
      </c>
      <c r="C1413" s="157" t="s">
        <v>2298</v>
      </c>
      <c r="D1413" s="157" t="s">
        <v>2302</v>
      </c>
      <c r="E1413" s="157" t="s">
        <v>32</v>
      </c>
      <c r="F1413" s="246">
        <v>66.44</v>
      </c>
      <c r="G1413" s="246"/>
      <c r="H1413" s="250" t="s">
        <v>865</v>
      </c>
      <c r="I1413" s="246">
        <v>100</v>
      </c>
    </row>
    <row r="1414" spans="1:9" x14ac:dyDescent="0.2">
      <c r="A1414" s="249">
        <v>670</v>
      </c>
      <c r="B1414" s="157" t="s">
        <v>862</v>
      </c>
      <c r="C1414" s="157" t="s">
        <v>2298</v>
      </c>
      <c r="D1414" s="157" t="s">
        <v>2303</v>
      </c>
      <c r="E1414" s="157" t="s">
        <v>32</v>
      </c>
      <c r="F1414" s="246">
        <v>39.9</v>
      </c>
      <c r="G1414" s="246"/>
      <c r="H1414" s="250" t="s">
        <v>865</v>
      </c>
      <c r="I1414" s="246">
        <v>100</v>
      </c>
    </row>
    <row r="1415" spans="1:9" x14ac:dyDescent="0.2">
      <c r="A1415" s="249">
        <v>670</v>
      </c>
      <c r="B1415" s="157" t="s">
        <v>862</v>
      </c>
      <c r="C1415" s="157" t="s">
        <v>2298</v>
      </c>
      <c r="D1415" s="157" t="s">
        <v>2304</v>
      </c>
      <c r="E1415" s="157" t="s">
        <v>32</v>
      </c>
      <c r="F1415" s="246">
        <v>140.07</v>
      </c>
      <c r="G1415" s="246"/>
      <c r="H1415" s="250" t="s">
        <v>865</v>
      </c>
      <c r="I1415" s="246">
        <v>100</v>
      </c>
    </row>
    <row r="1416" spans="1:9" x14ac:dyDescent="0.2">
      <c r="A1416" s="249">
        <v>670</v>
      </c>
      <c r="B1416" s="157" t="s">
        <v>862</v>
      </c>
      <c r="C1416" s="157" t="s">
        <v>2298</v>
      </c>
      <c r="D1416" s="157" t="s">
        <v>2305</v>
      </c>
      <c r="E1416" s="157" t="s">
        <v>32</v>
      </c>
      <c r="F1416" s="246">
        <v>9.1999999999999993</v>
      </c>
      <c r="G1416" s="246"/>
      <c r="H1416" s="250" t="s">
        <v>865</v>
      </c>
      <c r="I1416" s="246">
        <v>100</v>
      </c>
    </row>
    <row r="1417" spans="1:9" x14ac:dyDescent="0.2">
      <c r="A1417" s="249">
        <v>670</v>
      </c>
      <c r="B1417" s="157" t="s">
        <v>862</v>
      </c>
      <c r="C1417" s="157" t="s">
        <v>2298</v>
      </c>
      <c r="D1417" s="157" t="s">
        <v>2306</v>
      </c>
      <c r="E1417" s="157" t="s">
        <v>32</v>
      </c>
      <c r="F1417" s="246">
        <v>55.37</v>
      </c>
      <c r="G1417" s="246"/>
      <c r="H1417" s="250" t="s">
        <v>865</v>
      </c>
      <c r="I1417" s="246">
        <v>100</v>
      </c>
    </row>
    <row r="1418" spans="1:9" x14ac:dyDescent="0.2">
      <c r="A1418" s="249">
        <v>672</v>
      </c>
      <c r="B1418" s="157" t="s">
        <v>862</v>
      </c>
      <c r="C1418" s="157" t="s">
        <v>2307</v>
      </c>
      <c r="D1418" s="157" t="s">
        <v>2308</v>
      </c>
      <c r="E1418" s="157" t="s">
        <v>1118</v>
      </c>
      <c r="F1418" s="246">
        <v>0.59</v>
      </c>
      <c r="G1418" s="246"/>
      <c r="H1418" s="250" t="s">
        <v>865</v>
      </c>
      <c r="I1418" s="246">
        <v>100</v>
      </c>
    </row>
    <row r="1419" spans="1:9" x14ac:dyDescent="0.2">
      <c r="A1419" s="249">
        <v>672</v>
      </c>
      <c r="B1419" s="157" t="s">
        <v>862</v>
      </c>
      <c r="C1419" s="157" t="s">
        <v>2307</v>
      </c>
      <c r="D1419" s="157" t="s">
        <v>2309</v>
      </c>
      <c r="E1419" s="157" t="s">
        <v>1118</v>
      </c>
      <c r="F1419" s="246">
        <v>0.39</v>
      </c>
      <c r="G1419" s="246"/>
      <c r="H1419" s="250" t="s">
        <v>865</v>
      </c>
      <c r="I1419" s="246">
        <v>100</v>
      </c>
    </row>
    <row r="1420" spans="1:9" x14ac:dyDescent="0.2">
      <c r="A1420" s="249">
        <v>672</v>
      </c>
      <c r="B1420" s="157" t="s">
        <v>862</v>
      </c>
      <c r="C1420" s="157" t="s">
        <v>2307</v>
      </c>
      <c r="D1420" s="157" t="s">
        <v>2310</v>
      </c>
      <c r="E1420" s="157" t="s">
        <v>1118</v>
      </c>
      <c r="F1420" s="246">
        <v>2.64</v>
      </c>
      <c r="G1420" s="246"/>
      <c r="H1420" s="250" t="s">
        <v>865</v>
      </c>
      <c r="I1420" s="246">
        <v>100</v>
      </c>
    </row>
    <row r="1421" spans="1:9" x14ac:dyDescent="0.2">
      <c r="A1421" s="249">
        <v>672</v>
      </c>
      <c r="B1421" s="157" t="s">
        <v>862</v>
      </c>
      <c r="C1421" s="157" t="s">
        <v>2307</v>
      </c>
      <c r="D1421" s="157" t="s">
        <v>2311</v>
      </c>
      <c r="E1421" s="157" t="s">
        <v>1118</v>
      </c>
      <c r="F1421" s="246">
        <v>1.71</v>
      </c>
      <c r="G1421" s="246"/>
      <c r="H1421" s="250" t="s">
        <v>865</v>
      </c>
      <c r="I1421" s="246">
        <v>100</v>
      </c>
    </row>
    <row r="1422" spans="1:9" x14ac:dyDescent="0.2">
      <c r="A1422" s="249">
        <v>672</v>
      </c>
      <c r="B1422" s="157" t="s">
        <v>862</v>
      </c>
      <c r="C1422" s="157" t="s">
        <v>2307</v>
      </c>
      <c r="D1422" s="157" t="s">
        <v>2312</v>
      </c>
      <c r="E1422" s="157" t="s">
        <v>1118</v>
      </c>
      <c r="F1422" s="246">
        <v>0.86</v>
      </c>
      <c r="G1422" s="246"/>
      <c r="H1422" s="250" t="s">
        <v>865</v>
      </c>
      <c r="I1422" s="246">
        <v>100</v>
      </c>
    </row>
    <row r="1423" spans="1:9" x14ac:dyDescent="0.2">
      <c r="A1423" s="249">
        <v>672</v>
      </c>
      <c r="B1423" s="157" t="s">
        <v>862</v>
      </c>
      <c r="C1423" s="157" t="s">
        <v>2307</v>
      </c>
      <c r="D1423" s="157" t="s">
        <v>2313</v>
      </c>
      <c r="E1423" s="157" t="s">
        <v>1118</v>
      </c>
      <c r="F1423" s="246">
        <v>0.71</v>
      </c>
      <c r="G1423" s="246"/>
      <c r="H1423" s="250" t="s">
        <v>865</v>
      </c>
      <c r="I1423" s="246">
        <v>100</v>
      </c>
    </row>
    <row r="1424" spans="1:9" x14ac:dyDescent="0.2">
      <c r="A1424" s="249">
        <v>672</v>
      </c>
      <c r="B1424" s="157" t="s">
        <v>862</v>
      </c>
      <c r="C1424" s="157" t="s">
        <v>2307</v>
      </c>
      <c r="D1424" s="157" t="s">
        <v>2314</v>
      </c>
      <c r="E1424" s="157" t="s">
        <v>1118</v>
      </c>
      <c r="F1424" s="246">
        <v>0.47</v>
      </c>
      <c r="G1424" s="246"/>
      <c r="H1424" s="250" t="s">
        <v>865</v>
      </c>
      <c r="I1424" s="246">
        <v>100</v>
      </c>
    </row>
    <row r="1425" spans="1:9" x14ac:dyDescent="0.2">
      <c r="A1425" s="249">
        <v>672</v>
      </c>
      <c r="B1425" s="157" t="s">
        <v>862</v>
      </c>
      <c r="C1425" s="157" t="s">
        <v>2307</v>
      </c>
      <c r="D1425" s="157" t="s">
        <v>2315</v>
      </c>
      <c r="E1425" s="157" t="s">
        <v>1118</v>
      </c>
      <c r="F1425" s="246">
        <v>3.17</v>
      </c>
      <c r="G1425" s="246"/>
      <c r="H1425" s="250" t="s">
        <v>865</v>
      </c>
      <c r="I1425" s="246">
        <v>100</v>
      </c>
    </row>
    <row r="1426" spans="1:9" x14ac:dyDescent="0.2">
      <c r="A1426" s="249">
        <v>672</v>
      </c>
      <c r="B1426" s="157" t="s">
        <v>862</v>
      </c>
      <c r="C1426" s="157" t="s">
        <v>2307</v>
      </c>
      <c r="D1426" s="157" t="s">
        <v>2316</v>
      </c>
      <c r="E1426" s="157" t="s">
        <v>1118</v>
      </c>
      <c r="F1426" s="246">
        <v>2.0499999999999998</v>
      </c>
      <c r="G1426" s="246"/>
      <c r="H1426" s="250" t="s">
        <v>865</v>
      </c>
      <c r="I1426" s="246">
        <v>100</v>
      </c>
    </row>
    <row r="1427" spans="1:9" x14ac:dyDescent="0.2">
      <c r="A1427" s="249">
        <v>672</v>
      </c>
      <c r="B1427" s="157" t="s">
        <v>862</v>
      </c>
      <c r="C1427" s="157" t="s">
        <v>2307</v>
      </c>
      <c r="D1427" s="157" t="s">
        <v>2317</v>
      </c>
      <c r="E1427" s="157" t="s">
        <v>1118</v>
      </c>
      <c r="F1427" s="246">
        <v>1.04</v>
      </c>
      <c r="G1427" s="246"/>
      <c r="H1427" s="250" t="s">
        <v>865</v>
      </c>
      <c r="I1427" s="246">
        <v>100</v>
      </c>
    </row>
    <row r="1428" spans="1:9" x14ac:dyDescent="0.2">
      <c r="A1428" s="249">
        <v>672</v>
      </c>
      <c r="B1428" s="157" t="s">
        <v>862</v>
      </c>
      <c r="C1428" s="157" t="s">
        <v>2307</v>
      </c>
      <c r="D1428" s="157" t="s">
        <v>2318</v>
      </c>
      <c r="E1428" s="157" t="s">
        <v>850</v>
      </c>
      <c r="F1428" s="246">
        <v>1.58</v>
      </c>
      <c r="G1428" s="246"/>
      <c r="H1428" s="250" t="s">
        <v>865</v>
      </c>
      <c r="I1428" s="246">
        <v>100</v>
      </c>
    </row>
    <row r="1429" spans="1:9" x14ac:dyDescent="0.2">
      <c r="A1429" s="249">
        <v>672</v>
      </c>
      <c r="B1429" s="157" t="s">
        <v>862</v>
      </c>
      <c r="C1429" s="157" t="s">
        <v>2307</v>
      </c>
      <c r="D1429" s="157" t="s">
        <v>2319</v>
      </c>
      <c r="E1429" s="157" t="s">
        <v>1118</v>
      </c>
      <c r="F1429" s="246">
        <v>1.9</v>
      </c>
      <c r="G1429" s="246"/>
      <c r="H1429" s="250" t="s">
        <v>865</v>
      </c>
      <c r="I1429" s="246">
        <v>100</v>
      </c>
    </row>
    <row r="1430" spans="1:9" x14ac:dyDescent="0.2">
      <c r="A1430" s="249">
        <v>672</v>
      </c>
      <c r="B1430" s="157" t="s">
        <v>862</v>
      </c>
      <c r="C1430" s="157" t="s">
        <v>2307</v>
      </c>
      <c r="D1430" s="157" t="s">
        <v>2320</v>
      </c>
      <c r="E1430" s="157" t="s">
        <v>850</v>
      </c>
      <c r="F1430" s="246">
        <v>1.31</v>
      </c>
      <c r="G1430" s="246"/>
      <c r="H1430" s="250" t="s">
        <v>865</v>
      </c>
      <c r="I1430" s="246">
        <v>100</v>
      </c>
    </row>
    <row r="1431" spans="1:9" x14ac:dyDescent="0.2">
      <c r="A1431" s="249">
        <v>672</v>
      </c>
      <c r="B1431" s="157" t="s">
        <v>862</v>
      </c>
      <c r="C1431" s="157" t="s">
        <v>2307</v>
      </c>
      <c r="D1431" s="157" t="s">
        <v>2321</v>
      </c>
      <c r="E1431" s="157" t="s">
        <v>1118</v>
      </c>
      <c r="F1431" s="246">
        <v>1.58</v>
      </c>
      <c r="G1431" s="246"/>
      <c r="H1431" s="250" t="s">
        <v>865</v>
      </c>
      <c r="I1431" s="246">
        <v>100</v>
      </c>
    </row>
    <row r="1432" spans="1:9" x14ac:dyDescent="0.2">
      <c r="A1432" s="249">
        <v>782</v>
      </c>
      <c r="B1432" s="157" t="s">
        <v>862</v>
      </c>
      <c r="C1432" s="157" t="s">
        <v>2322</v>
      </c>
      <c r="D1432" s="157" t="s">
        <v>2323</v>
      </c>
      <c r="E1432" s="157" t="s">
        <v>32</v>
      </c>
      <c r="F1432" s="246">
        <v>3198.86</v>
      </c>
      <c r="G1432" s="246"/>
      <c r="H1432" s="250" t="s">
        <v>865</v>
      </c>
      <c r="I1432" s="246">
        <v>100</v>
      </c>
    </row>
    <row r="1433" spans="1:9" x14ac:dyDescent="0.2">
      <c r="A1433" s="249">
        <v>782</v>
      </c>
      <c r="B1433" s="157" t="s">
        <v>862</v>
      </c>
      <c r="C1433" s="157" t="s">
        <v>2322</v>
      </c>
      <c r="D1433" s="157" t="s">
        <v>2324</v>
      </c>
      <c r="E1433" s="157" t="s">
        <v>32</v>
      </c>
      <c r="F1433" s="246">
        <v>3838.64</v>
      </c>
      <c r="G1433" s="246"/>
      <c r="H1433" s="250" t="s">
        <v>865</v>
      </c>
      <c r="I1433" s="246">
        <v>100</v>
      </c>
    </row>
    <row r="1434" spans="1:9" x14ac:dyDescent="0.2">
      <c r="A1434" s="249">
        <v>782</v>
      </c>
      <c r="B1434" s="157" t="s">
        <v>862</v>
      </c>
      <c r="C1434" s="157" t="s">
        <v>2322</v>
      </c>
      <c r="D1434" s="157" t="s">
        <v>2325</v>
      </c>
      <c r="E1434" s="157" t="s">
        <v>32</v>
      </c>
      <c r="F1434" s="246">
        <v>4993</v>
      </c>
      <c r="G1434" s="246"/>
      <c r="H1434" s="250" t="s">
        <v>865</v>
      </c>
      <c r="I1434" s="246">
        <v>100</v>
      </c>
    </row>
    <row r="1435" spans="1:9" x14ac:dyDescent="0.2">
      <c r="A1435" s="249">
        <v>782</v>
      </c>
      <c r="B1435" s="157" t="s">
        <v>862</v>
      </c>
      <c r="C1435" s="157" t="s">
        <v>2322</v>
      </c>
      <c r="D1435" s="157" t="s">
        <v>2326</v>
      </c>
      <c r="E1435" s="157" t="s">
        <v>32</v>
      </c>
      <c r="F1435" s="246">
        <v>4160.83</v>
      </c>
      <c r="G1435" s="246"/>
      <c r="H1435" s="250" t="s">
        <v>865</v>
      </c>
      <c r="I1435" s="246">
        <v>100</v>
      </c>
    </row>
    <row r="1436" spans="1:9" x14ac:dyDescent="0.2">
      <c r="A1436" s="249">
        <v>808</v>
      </c>
      <c r="B1436" s="157" t="s">
        <v>862</v>
      </c>
      <c r="C1436" s="157" t="s">
        <v>2327</v>
      </c>
      <c r="D1436" s="157" t="s">
        <v>2328</v>
      </c>
      <c r="E1436" s="157" t="s">
        <v>1167</v>
      </c>
      <c r="F1436" s="246">
        <v>647.57000000000005</v>
      </c>
      <c r="G1436" s="246"/>
      <c r="H1436" s="250" t="s">
        <v>865</v>
      </c>
      <c r="I1436" s="246">
        <v>100</v>
      </c>
    </row>
    <row r="1437" spans="1:9" x14ac:dyDescent="0.2">
      <c r="A1437" s="249">
        <v>808</v>
      </c>
      <c r="B1437" s="157" t="s">
        <v>862</v>
      </c>
      <c r="C1437" s="157" t="s">
        <v>2327</v>
      </c>
      <c r="D1437" s="157" t="s">
        <v>2329</v>
      </c>
      <c r="E1437" s="157" t="s">
        <v>1167</v>
      </c>
      <c r="F1437" s="246">
        <v>158.76</v>
      </c>
      <c r="G1437" s="246"/>
      <c r="H1437" s="250" t="s">
        <v>865</v>
      </c>
      <c r="I1437" s="246">
        <v>100</v>
      </c>
    </row>
    <row r="1438" spans="1:9" x14ac:dyDescent="0.2">
      <c r="A1438" s="249">
        <v>808</v>
      </c>
      <c r="B1438" s="157" t="s">
        <v>862</v>
      </c>
      <c r="C1438" s="157" t="s">
        <v>2327</v>
      </c>
      <c r="D1438" s="157" t="s">
        <v>2330</v>
      </c>
      <c r="E1438" s="157" t="s">
        <v>1167</v>
      </c>
      <c r="F1438" s="246">
        <v>74.459999999999994</v>
      </c>
      <c r="G1438" s="246"/>
      <c r="H1438" s="250" t="s">
        <v>865</v>
      </c>
      <c r="I1438" s="246">
        <v>100</v>
      </c>
    </row>
    <row r="1439" spans="1:9" x14ac:dyDescent="0.2">
      <c r="A1439" s="249">
        <v>808</v>
      </c>
      <c r="B1439" s="157" t="s">
        <v>862</v>
      </c>
      <c r="C1439" s="157" t="s">
        <v>2327</v>
      </c>
      <c r="D1439" s="157" t="s">
        <v>2331</v>
      </c>
      <c r="E1439" s="157" t="s">
        <v>1167</v>
      </c>
      <c r="F1439" s="246">
        <v>57.34</v>
      </c>
      <c r="G1439" s="246"/>
      <c r="H1439" s="250" t="s">
        <v>865</v>
      </c>
      <c r="I1439" s="246">
        <v>100</v>
      </c>
    </row>
    <row r="1440" spans="1:9" x14ac:dyDescent="0.2">
      <c r="A1440" s="249">
        <v>808</v>
      </c>
      <c r="B1440" s="157" t="s">
        <v>862</v>
      </c>
      <c r="C1440" s="157" t="s">
        <v>2327</v>
      </c>
      <c r="D1440" s="157" t="s">
        <v>2332</v>
      </c>
      <c r="E1440" s="157" t="s">
        <v>1167</v>
      </c>
      <c r="F1440" s="246">
        <v>184.26</v>
      </c>
      <c r="G1440" s="246"/>
      <c r="H1440" s="250" t="s">
        <v>865</v>
      </c>
      <c r="I1440" s="246">
        <v>100</v>
      </c>
    </row>
    <row r="1441" spans="1:9" x14ac:dyDescent="0.2">
      <c r="A1441" s="249">
        <v>808</v>
      </c>
      <c r="B1441" s="157" t="s">
        <v>862</v>
      </c>
      <c r="C1441" s="157" t="s">
        <v>2327</v>
      </c>
      <c r="D1441" s="157" t="s">
        <v>2333</v>
      </c>
      <c r="E1441" s="157" t="s">
        <v>1167</v>
      </c>
      <c r="F1441" s="246">
        <v>132.22999999999999</v>
      </c>
      <c r="G1441" s="246"/>
      <c r="H1441" s="250" t="s">
        <v>865</v>
      </c>
      <c r="I1441" s="246">
        <v>100</v>
      </c>
    </row>
    <row r="1442" spans="1:9" x14ac:dyDescent="0.2">
      <c r="A1442" s="249">
        <v>808</v>
      </c>
      <c r="B1442" s="157" t="s">
        <v>862</v>
      </c>
      <c r="C1442" s="157" t="s">
        <v>2327</v>
      </c>
      <c r="D1442" s="157" t="s">
        <v>2334</v>
      </c>
      <c r="E1442" s="157" t="s">
        <v>1167</v>
      </c>
      <c r="F1442" s="246">
        <v>252.17</v>
      </c>
      <c r="G1442" s="246"/>
      <c r="H1442" s="250" t="s">
        <v>865</v>
      </c>
      <c r="I1442" s="246">
        <v>100</v>
      </c>
    </row>
    <row r="1443" spans="1:9" x14ac:dyDescent="0.2">
      <c r="A1443" s="249">
        <v>808</v>
      </c>
      <c r="B1443" s="157" t="s">
        <v>862</v>
      </c>
      <c r="C1443" s="157" t="s">
        <v>2327</v>
      </c>
      <c r="D1443" s="157" t="s">
        <v>2335</v>
      </c>
      <c r="E1443" s="157" t="s">
        <v>1167</v>
      </c>
      <c r="F1443" s="246">
        <v>777.08</v>
      </c>
      <c r="G1443" s="246"/>
      <c r="H1443" s="250" t="s">
        <v>865</v>
      </c>
      <c r="I1443" s="246">
        <v>100</v>
      </c>
    </row>
    <row r="1444" spans="1:9" x14ac:dyDescent="0.2">
      <c r="A1444" s="249">
        <v>808</v>
      </c>
      <c r="B1444" s="157" t="s">
        <v>862</v>
      </c>
      <c r="C1444" s="157" t="s">
        <v>2327</v>
      </c>
      <c r="D1444" s="157" t="s">
        <v>2336</v>
      </c>
      <c r="E1444" s="157" t="s">
        <v>1167</v>
      </c>
      <c r="F1444" s="246">
        <v>190.51</v>
      </c>
      <c r="G1444" s="246"/>
      <c r="H1444" s="250" t="s">
        <v>865</v>
      </c>
      <c r="I1444" s="246">
        <v>100</v>
      </c>
    </row>
    <row r="1445" spans="1:9" x14ac:dyDescent="0.2">
      <c r="A1445" s="249">
        <v>808</v>
      </c>
      <c r="B1445" s="157" t="s">
        <v>862</v>
      </c>
      <c r="C1445" s="157" t="s">
        <v>2327</v>
      </c>
      <c r="D1445" s="157" t="s">
        <v>2337</v>
      </c>
      <c r="E1445" s="157" t="s">
        <v>1167</v>
      </c>
      <c r="F1445" s="246">
        <v>89.35</v>
      </c>
      <c r="G1445" s="246"/>
      <c r="H1445" s="250" t="s">
        <v>865</v>
      </c>
      <c r="I1445" s="246">
        <v>100</v>
      </c>
    </row>
    <row r="1446" spans="1:9" x14ac:dyDescent="0.2">
      <c r="A1446" s="249">
        <v>808</v>
      </c>
      <c r="B1446" s="157" t="s">
        <v>862</v>
      </c>
      <c r="C1446" s="157" t="s">
        <v>2327</v>
      </c>
      <c r="D1446" s="157" t="s">
        <v>2338</v>
      </c>
      <c r="E1446" s="157" t="s">
        <v>1167</v>
      </c>
      <c r="F1446" s="246">
        <v>68.81</v>
      </c>
      <c r="G1446" s="246"/>
      <c r="H1446" s="250" t="s">
        <v>865</v>
      </c>
      <c r="I1446" s="246">
        <v>100</v>
      </c>
    </row>
    <row r="1447" spans="1:9" x14ac:dyDescent="0.2">
      <c r="A1447" s="249">
        <v>808</v>
      </c>
      <c r="B1447" s="157" t="s">
        <v>862</v>
      </c>
      <c r="C1447" s="157" t="s">
        <v>2327</v>
      </c>
      <c r="D1447" s="157" t="s">
        <v>2339</v>
      </c>
      <c r="E1447" s="157" t="s">
        <v>1167</v>
      </c>
      <c r="F1447" s="246">
        <v>221.11</v>
      </c>
      <c r="G1447" s="246"/>
      <c r="H1447" s="250" t="s">
        <v>865</v>
      </c>
      <c r="I1447" s="246">
        <v>100</v>
      </c>
    </row>
    <row r="1448" spans="1:9" x14ac:dyDescent="0.2">
      <c r="A1448" s="249">
        <v>808</v>
      </c>
      <c r="B1448" s="157" t="s">
        <v>862</v>
      </c>
      <c r="C1448" s="157" t="s">
        <v>2327</v>
      </c>
      <c r="D1448" s="157" t="s">
        <v>2340</v>
      </c>
      <c r="E1448" s="157" t="s">
        <v>1167</v>
      </c>
      <c r="F1448" s="246">
        <v>158.66999999999999</v>
      </c>
      <c r="G1448" s="246"/>
      <c r="H1448" s="250" t="s">
        <v>865</v>
      </c>
      <c r="I1448" s="246">
        <v>100</v>
      </c>
    </row>
    <row r="1449" spans="1:9" x14ac:dyDescent="0.2">
      <c r="A1449" s="249">
        <v>808</v>
      </c>
      <c r="B1449" s="157" t="s">
        <v>862</v>
      </c>
      <c r="C1449" s="157" t="s">
        <v>2327</v>
      </c>
      <c r="D1449" s="157" t="s">
        <v>2341</v>
      </c>
      <c r="E1449" s="157" t="s">
        <v>1167</v>
      </c>
      <c r="F1449" s="246">
        <v>302.61</v>
      </c>
      <c r="G1449" s="246"/>
      <c r="H1449" s="250" t="s">
        <v>865</v>
      </c>
      <c r="I1449" s="246">
        <v>100</v>
      </c>
    </row>
    <row r="1450" spans="1:9" x14ac:dyDescent="0.2">
      <c r="A1450" s="249">
        <v>808</v>
      </c>
      <c r="B1450" s="157" t="s">
        <v>862</v>
      </c>
      <c r="C1450" s="157" t="s">
        <v>2327</v>
      </c>
      <c r="D1450" s="157" t="s">
        <v>2342</v>
      </c>
      <c r="E1450" s="157" t="s">
        <v>1167</v>
      </c>
      <c r="F1450" s="246">
        <v>286.14</v>
      </c>
      <c r="G1450" s="246"/>
      <c r="H1450" s="250" t="s">
        <v>865</v>
      </c>
      <c r="I1450" s="246">
        <v>100</v>
      </c>
    </row>
    <row r="1451" spans="1:9" x14ac:dyDescent="0.2">
      <c r="A1451" s="249">
        <v>808</v>
      </c>
      <c r="B1451" s="157" t="s">
        <v>862</v>
      </c>
      <c r="C1451" s="157" t="s">
        <v>2327</v>
      </c>
      <c r="D1451" s="157" t="s">
        <v>2343</v>
      </c>
      <c r="E1451" s="157" t="s">
        <v>1167</v>
      </c>
      <c r="F1451" s="246">
        <v>777.08</v>
      </c>
      <c r="G1451" s="246"/>
      <c r="H1451" s="250" t="s">
        <v>865</v>
      </c>
      <c r="I1451" s="246">
        <v>100</v>
      </c>
    </row>
    <row r="1452" spans="1:9" x14ac:dyDescent="0.2">
      <c r="A1452" s="249">
        <v>808</v>
      </c>
      <c r="B1452" s="157" t="s">
        <v>862</v>
      </c>
      <c r="C1452" s="157" t="s">
        <v>2327</v>
      </c>
      <c r="D1452" s="157" t="s">
        <v>2344</v>
      </c>
      <c r="E1452" s="157" t="s">
        <v>1167</v>
      </c>
      <c r="F1452" s="246">
        <v>190.51</v>
      </c>
      <c r="G1452" s="246"/>
      <c r="H1452" s="250" t="s">
        <v>865</v>
      </c>
      <c r="I1452" s="246">
        <v>100</v>
      </c>
    </row>
    <row r="1453" spans="1:9" x14ac:dyDescent="0.2">
      <c r="A1453" s="249">
        <v>808</v>
      </c>
      <c r="B1453" s="157" t="s">
        <v>862</v>
      </c>
      <c r="C1453" s="157" t="s">
        <v>2327</v>
      </c>
      <c r="D1453" s="157" t="s">
        <v>2345</v>
      </c>
      <c r="E1453" s="157" t="s">
        <v>1167</v>
      </c>
      <c r="F1453" s="246">
        <v>89.35</v>
      </c>
      <c r="G1453" s="246"/>
      <c r="H1453" s="250" t="s">
        <v>865</v>
      </c>
      <c r="I1453" s="246">
        <v>100</v>
      </c>
    </row>
    <row r="1454" spans="1:9" x14ac:dyDescent="0.2">
      <c r="A1454" s="249">
        <v>808</v>
      </c>
      <c r="B1454" s="157" t="s">
        <v>862</v>
      </c>
      <c r="C1454" s="157" t="s">
        <v>2327</v>
      </c>
      <c r="D1454" s="157" t="s">
        <v>2346</v>
      </c>
      <c r="E1454" s="157" t="s">
        <v>1167</v>
      </c>
      <c r="F1454" s="246">
        <v>68.81</v>
      </c>
      <c r="G1454" s="246"/>
      <c r="H1454" s="250" t="s">
        <v>865</v>
      </c>
      <c r="I1454" s="246">
        <v>100</v>
      </c>
    </row>
    <row r="1455" spans="1:9" x14ac:dyDescent="0.2">
      <c r="A1455" s="249">
        <v>808</v>
      </c>
      <c r="B1455" s="157" t="s">
        <v>862</v>
      </c>
      <c r="C1455" s="157" t="s">
        <v>2327</v>
      </c>
      <c r="D1455" s="157" t="s">
        <v>2347</v>
      </c>
      <c r="E1455" s="157" t="s">
        <v>1167</v>
      </c>
      <c r="F1455" s="246">
        <v>221.11</v>
      </c>
      <c r="G1455" s="246"/>
      <c r="H1455" s="250" t="s">
        <v>865</v>
      </c>
      <c r="I1455" s="246">
        <v>100</v>
      </c>
    </row>
    <row r="1456" spans="1:9" x14ac:dyDescent="0.2">
      <c r="A1456" s="249">
        <v>808</v>
      </c>
      <c r="B1456" s="157" t="s">
        <v>862</v>
      </c>
      <c r="C1456" s="157" t="s">
        <v>2327</v>
      </c>
      <c r="D1456" s="157" t="s">
        <v>2348</v>
      </c>
      <c r="E1456" s="157" t="s">
        <v>1167</v>
      </c>
      <c r="F1456" s="246">
        <v>158.66999999999999</v>
      </c>
      <c r="G1456" s="246"/>
      <c r="H1456" s="250" t="s">
        <v>865</v>
      </c>
      <c r="I1456" s="246">
        <v>100</v>
      </c>
    </row>
    <row r="1457" spans="1:9" x14ac:dyDescent="0.2">
      <c r="A1457" s="249">
        <v>808</v>
      </c>
      <c r="B1457" s="157" t="s">
        <v>862</v>
      </c>
      <c r="C1457" s="157" t="s">
        <v>2327</v>
      </c>
      <c r="D1457" s="157" t="s">
        <v>2349</v>
      </c>
      <c r="E1457" s="157" t="s">
        <v>1167</v>
      </c>
      <c r="F1457" s="246">
        <v>302.61</v>
      </c>
      <c r="G1457" s="246"/>
      <c r="H1457" s="250" t="s">
        <v>865</v>
      </c>
      <c r="I1457" s="246">
        <v>100</v>
      </c>
    </row>
    <row r="1458" spans="1:9" x14ac:dyDescent="0.2">
      <c r="A1458" s="249">
        <v>808</v>
      </c>
      <c r="B1458" s="157" t="s">
        <v>862</v>
      </c>
      <c r="C1458" s="157" t="s">
        <v>2327</v>
      </c>
      <c r="D1458" s="157" t="s">
        <v>2350</v>
      </c>
      <c r="E1458" s="157" t="s">
        <v>1167</v>
      </c>
      <c r="F1458" s="246">
        <v>286.14</v>
      </c>
      <c r="G1458" s="246"/>
      <c r="H1458" s="250" t="s">
        <v>865</v>
      </c>
      <c r="I1458" s="246">
        <v>100</v>
      </c>
    </row>
    <row r="1459" spans="1:9" x14ac:dyDescent="0.2">
      <c r="A1459" s="249">
        <v>808</v>
      </c>
      <c r="B1459" s="157" t="s">
        <v>862</v>
      </c>
      <c r="C1459" s="157" t="s">
        <v>2327</v>
      </c>
      <c r="D1459" s="157" t="s">
        <v>2351</v>
      </c>
      <c r="E1459" s="157" t="s">
        <v>1167</v>
      </c>
      <c r="F1459" s="246">
        <v>238.45</v>
      </c>
      <c r="G1459" s="246"/>
      <c r="H1459" s="250" t="s">
        <v>865</v>
      </c>
      <c r="I1459" s="246">
        <v>100</v>
      </c>
    </row>
    <row r="1460" spans="1:9" x14ac:dyDescent="0.2">
      <c r="A1460" s="249">
        <v>910</v>
      </c>
      <c r="B1460" s="157" t="s">
        <v>862</v>
      </c>
      <c r="C1460" s="157" t="s">
        <v>2352</v>
      </c>
      <c r="D1460" s="157" t="s">
        <v>2353</v>
      </c>
      <c r="E1460" s="157" t="s">
        <v>32</v>
      </c>
      <c r="F1460" s="246">
        <v>0</v>
      </c>
      <c r="G1460" s="246"/>
      <c r="H1460" s="250" t="s">
        <v>2354</v>
      </c>
      <c r="I1460" s="246">
        <v>100</v>
      </c>
    </row>
    <row r="1461" spans="1:9" x14ac:dyDescent="0.2">
      <c r="A1461" s="249">
        <v>911</v>
      </c>
      <c r="B1461" s="157" t="s">
        <v>862</v>
      </c>
      <c r="C1461" s="157" t="s">
        <v>2355</v>
      </c>
      <c r="D1461" s="157" t="s">
        <v>2356</v>
      </c>
      <c r="E1461" s="157" t="s">
        <v>32</v>
      </c>
      <c r="F1461" s="246">
        <v>0</v>
      </c>
      <c r="G1461" s="246"/>
      <c r="H1461" s="250" t="s">
        <v>2354</v>
      </c>
      <c r="I1461" s="246">
        <v>100</v>
      </c>
    </row>
    <row r="1462" spans="1:9" x14ac:dyDescent="0.2">
      <c r="A1462" s="249">
        <v>912</v>
      </c>
      <c r="B1462" s="157" t="s">
        <v>862</v>
      </c>
      <c r="C1462" s="157" t="s">
        <v>2357</v>
      </c>
      <c r="D1462" s="157" t="s">
        <v>2358</v>
      </c>
      <c r="E1462" s="157" t="s">
        <v>32</v>
      </c>
      <c r="F1462" s="246">
        <v>0</v>
      </c>
      <c r="G1462" s="246"/>
      <c r="H1462" s="250" t="s">
        <v>2354</v>
      </c>
      <c r="I1462" s="246">
        <v>100</v>
      </c>
    </row>
    <row r="1463" spans="1:9" x14ac:dyDescent="0.2">
      <c r="A1463" s="249">
        <v>913</v>
      </c>
      <c r="B1463" s="157" t="s">
        <v>862</v>
      </c>
      <c r="C1463" s="157" t="s">
        <v>2359</v>
      </c>
      <c r="D1463" s="157" t="s">
        <v>2360</v>
      </c>
      <c r="E1463" s="157" t="s">
        <v>32</v>
      </c>
      <c r="F1463" s="246">
        <v>0</v>
      </c>
      <c r="G1463" s="246"/>
      <c r="H1463" s="250" t="s">
        <v>2354</v>
      </c>
      <c r="I1463" s="246">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703E-ED18-42C1-892D-F71874DF1048}">
  <dimension ref="A1:AO135"/>
  <sheetViews>
    <sheetView workbookViewId="0">
      <pane xSplit="4" ySplit="2" topLeftCell="G3" activePane="bottomRight" state="frozen"/>
      <selection pane="topRight" activeCell="E1" sqref="E1"/>
      <selection pane="bottomLeft" activeCell="A3" sqref="A3"/>
      <selection pane="bottomRight" activeCell="D14" sqref="D14"/>
    </sheetView>
  </sheetViews>
  <sheetFormatPr baseColWidth="10" defaultColWidth="8.83203125" defaultRowHeight="15" x14ac:dyDescent="0.2"/>
  <cols>
    <col min="1" max="1" width="22.83203125" style="102" customWidth="1"/>
    <col min="2" max="2" width="28.83203125" style="102" customWidth="1"/>
    <col min="3" max="3" width="44.83203125" style="52" customWidth="1"/>
    <col min="4" max="4" width="9.33203125" style="38" customWidth="1"/>
    <col min="5" max="5" width="11.83203125" style="144" hidden="1" customWidth="1"/>
    <col min="6" max="6" width="25.5" style="42" hidden="1" customWidth="1"/>
    <col min="7" max="7" width="9.83203125" style="38" customWidth="1"/>
    <col min="8" max="8" width="9.33203125" customWidth="1"/>
    <col min="9" max="10" width="13.5" customWidth="1"/>
    <col min="11" max="11" width="13.83203125" bestFit="1" customWidth="1"/>
    <col min="12" max="12" width="9.83203125" customWidth="1"/>
    <col min="13" max="13" width="9.1640625" customWidth="1"/>
    <col min="14" max="14" width="10.83203125" bestFit="1" customWidth="1"/>
    <col min="15" max="15" width="8.83203125" style="31" customWidth="1"/>
    <col min="16" max="16" width="10.1640625" bestFit="1" customWidth="1"/>
    <col min="17" max="17" width="4.83203125" customWidth="1"/>
    <col min="18" max="18" width="13.5" hidden="1" customWidth="1"/>
    <col min="19" max="19" width="12.83203125" hidden="1" customWidth="1"/>
    <col min="20" max="20" width="14.5" hidden="1" customWidth="1"/>
    <col min="21" max="21" width="15.33203125" hidden="1" customWidth="1"/>
    <col min="22" max="22" width="8.83203125" style="31" hidden="1" customWidth="1"/>
    <col min="23" max="23" width="4.83203125" customWidth="1"/>
    <col min="24" max="24" width="13.1640625" bestFit="1" customWidth="1"/>
    <col min="25" max="25" width="4.83203125" customWidth="1"/>
    <col min="26" max="26" width="12.5" customWidth="1"/>
    <col min="27" max="28" width="8.83203125" style="38"/>
    <col min="29" max="29" width="9" style="38"/>
    <col min="30" max="30" width="8.83203125" style="38"/>
    <col min="31" max="31" width="14" style="38" customWidth="1"/>
    <col min="32" max="32" width="8.83203125" style="38"/>
    <col min="33" max="33" width="10.1640625" style="38" customWidth="1"/>
    <col min="34" max="41" width="8.83203125" style="38"/>
  </cols>
  <sheetData>
    <row r="1" spans="1:41" s="34" customFormat="1" x14ac:dyDescent="0.2">
      <c r="A1" s="100"/>
      <c r="B1" s="100"/>
      <c r="C1" s="118"/>
      <c r="D1" s="43"/>
      <c r="E1" s="144"/>
      <c r="F1" s="42"/>
      <c r="G1" s="296" t="s">
        <v>164</v>
      </c>
      <c r="H1" s="296"/>
      <c r="I1" s="296"/>
      <c r="J1" s="296"/>
      <c r="K1" s="296"/>
      <c r="L1" s="296"/>
      <c r="M1" s="296"/>
      <c r="N1" s="296"/>
      <c r="O1" s="92"/>
      <c r="R1" s="297" t="s">
        <v>165</v>
      </c>
      <c r="S1" s="297"/>
      <c r="T1" s="297"/>
      <c r="U1" s="297"/>
      <c r="V1" s="107"/>
      <c r="W1" s="108"/>
      <c r="X1" s="108"/>
      <c r="Y1" s="108"/>
      <c r="Z1" s="298" t="s">
        <v>503</v>
      </c>
      <c r="AA1" s="298"/>
      <c r="AB1" s="298"/>
      <c r="AC1" s="298"/>
      <c r="AD1" s="298"/>
      <c r="AE1" s="298"/>
      <c r="AF1" s="298"/>
      <c r="AG1" s="298"/>
      <c r="AH1" s="298"/>
      <c r="AI1" s="298"/>
      <c r="AJ1" s="298"/>
      <c r="AK1" s="298"/>
      <c r="AL1" s="298"/>
      <c r="AM1" s="298"/>
      <c r="AN1" s="298"/>
      <c r="AO1" s="298"/>
    </row>
    <row r="2" spans="1:41" ht="43.25" customHeight="1" x14ac:dyDescent="0.2">
      <c r="A2" s="47" t="s">
        <v>148</v>
      </c>
      <c r="B2" s="47" t="s">
        <v>508</v>
      </c>
      <c r="C2" s="47" t="s">
        <v>149</v>
      </c>
      <c r="D2" s="47" t="s">
        <v>506</v>
      </c>
      <c r="E2" s="47" t="s">
        <v>548</v>
      </c>
      <c r="F2" s="47" t="s">
        <v>166</v>
      </c>
      <c r="G2" s="91" t="s">
        <v>507</v>
      </c>
      <c r="H2" s="305" t="s">
        <v>153</v>
      </c>
      <c r="I2" s="305"/>
      <c r="J2" s="305"/>
      <c r="K2" s="91" t="s">
        <v>150</v>
      </c>
      <c r="L2" s="91" t="s">
        <v>152</v>
      </c>
      <c r="M2" s="305" t="s">
        <v>154</v>
      </c>
      <c r="N2" s="305"/>
      <c r="O2" s="91" t="s">
        <v>326</v>
      </c>
      <c r="P2" s="32" t="s">
        <v>155</v>
      </c>
      <c r="R2" s="44" t="s">
        <v>162</v>
      </c>
      <c r="S2" s="44" t="s">
        <v>163</v>
      </c>
      <c r="T2" s="44" t="s">
        <v>159</v>
      </c>
      <c r="U2" s="44" t="s">
        <v>158</v>
      </c>
      <c r="V2" s="44" t="s">
        <v>326</v>
      </c>
      <c r="W2" s="96"/>
      <c r="X2" s="18" t="s">
        <v>517</v>
      </c>
      <c r="Y2" s="96"/>
      <c r="Z2" s="98" t="s">
        <v>547</v>
      </c>
      <c r="AA2" s="88" t="s">
        <v>502</v>
      </c>
      <c r="AB2" s="88" t="s">
        <v>170</v>
      </c>
      <c r="AC2" s="88" t="s">
        <v>852</v>
      </c>
      <c r="AD2" s="81" t="s">
        <v>171</v>
      </c>
      <c r="AE2" s="81" t="s">
        <v>504</v>
      </c>
      <c r="AF2" s="81" t="s">
        <v>501</v>
      </c>
      <c r="AG2" s="81" t="s">
        <v>167</v>
      </c>
      <c r="AH2" s="81" t="s">
        <v>172</v>
      </c>
      <c r="AI2" s="82" t="s">
        <v>326</v>
      </c>
      <c r="AJ2" s="81" t="s">
        <v>327</v>
      </c>
      <c r="AK2" s="81" t="s">
        <v>328</v>
      </c>
      <c r="AL2" s="81" t="s">
        <v>329</v>
      </c>
      <c r="AM2" s="81" t="s">
        <v>330</v>
      </c>
      <c r="AN2" s="81" t="s">
        <v>331</v>
      </c>
      <c r="AO2" s="81" t="s">
        <v>332</v>
      </c>
    </row>
    <row r="3" spans="1:41" s="90" customFormat="1" ht="45" x14ac:dyDescent="0.2">
      <c r="A3" s="101"/>
      <c r="B3" s="101"/>
      <c r="C3" s="119"/>
      <c r="D3" s="46"/>
      <c r="E3" s="145"/>
      <c r="F3" s="46"/>
      <c r="G3" s="85" t="s">
        <v>851</v>
      </c>
      <c r="H3" s="85" t="s">
        <v>170</v>
      </c>
      <c r="I3" s="85" t="s">
        <v>171</v>
      </c>
      <c r="J3" s="85" t="s">
        <v>289</v>
      </c>
      <c r="K3" s="85" t="s">
        <v>168</v>
      </c>
      <c r="L3" s="85" t="s">
        <v>169</v>
      </c>
      <c r="M3" s="85" t="s">
        <v>167</v>
      </c>
      <c r="N3" s="85" t="s">
        <v>172</v>
      </c>
      <c r="O3" s="126"/>
      <c r="P3" s="84"/>
      <c r="Q3" s="84"/>
      <c r="R3" s="84"/>
      <c r="S3" s="84"/>
      <c r="T3" s="84"/>
      <c r="U3" s="84"/>
      <c r="V3" s="128"/>
      <c r="W3" s="84"/>
      <c r="X3" s="84"/>
      <c r="Y3" s="84"/>
      <c r="Z3" s="84"/>
      <c r="AA3" s="86">
        <v>34</v>
      </c>
      <c r="AB3" s="86">
        <v>9</v>
      </c>
      <c r="AC3" s="86">
        <v>12</v>
      </c>
      <c r="AD3" s="86">
        <v>11</v>
      </c>
      <c r="AE3" s="86">
        <v>21</v>
      </c>
      <c r="AF3" s="86">
        <v>13</v>
      </c>
      <c r="AG3" s="86">
        <v>42</v>
      </c>
      <c r="AH3" s="86">
        <v>43</v>
      </c>
      <c r="AI3" s="86">
        <v>49</v>
      </c>
      <c r="AJ3" s="86">
        <v>50</v>
      </c>
      <c r="AK3" s="86">
        <v>51</v>
      </c>
      <c r="AL3" s="86">
        <v>52</v>
      </c>
      <c r="AM3" s="86">
        <v>53</v>
      </c>
      <c r="AN3" s="86">
        <v>54</v>
      </c>
      <c r="AO3" s="86">
        <v>55</v>
      </c>
    </row>
    <row r="4" spans="1:41" x14ac:dyDescent="0.2">
      <c r="C4" s="120"/>
      <c r="H4" s="38"/>
      <c r="I4" s="51"/>
      <c r="J4" s="51"/>
      <c r="K4" s="38"/>
      <c r="L4" s="38"/>
      <c r="M4" s="38"/>
      <c r="N4" s="38"/>
      <c r="O4" s="133"/>
      <c r="P4" s="38"/>
      <c r="Q4" s="38"/>
      <c r="R4" s="38"/>
      <c r="S4" s="38"/>
      <c r="T4" s="38"/>
      <c r="U4" s="38"/>
      <c r="V4" s="130"/>
      <c r="W4" s="38"/>
      <c r="X4" s="129"/>
      <c r="Y4" s="38"/>
      <c r="AI4" s="87"/>
    </row>
    <row r="5" spans="1:41" ht="14.5" customHeight="1" x14ac:dyDescent="0.2">
      <c r="A5" s="103" t="s">
        <v>509</v>
      </c>
      <c r="B5" s="103" t="s">
        <v>511</v>
      </c>
      <c r="C5" s="89" t="s">
        <v>74</v>
      </c>
      <c r="D5" s="38">
        <v>327</v>
      </c>
      <c r="E5" s="146" t="str">
        <f>IFERROR(VLOOKUP(D5,'NRCS Practice Descriptions'!$B$2:$C$174,2,FALSE),"")</f>
        <v>Establishing and maintaining permanent vegetative cover</v>
      </c>
      <c r="G5" s="155">
        <v>4</v>
      </c>
      <c r="H5" s="154">
        <v>5</v>
      </c>
      <c r="I5" s="154">
        <v>2</v>
      </c>
      <c r="J5" s="154">
        <v>2</v>
      </c>
      <c r="K5" s="155">
        <v>4</v>
      </c>
      <c r="L5" s="155">
        <v>1</v>
      </c>
      <c r="M5" s="155">
        <v>5</v>
      </c>
      <c r="N5" s="155">
        <v>1</v>
      </c>
      <c r="O5" s="132">
        <f t="shared" ref="O5:O36" si="0">SUM(G5:N5)</f>
        <v>24</v>
      </c>
      <c r="P5" s="38"/>
      <c r="Q5" s="38"/>
      <c r="R5" s="38"/>
      <c r="S5" s="38"/>
      <c r="T5" s="38"/>
      <c r="U5" s="38"/>
      <c r="V5" s="131">
        <f t="shared" ref="V5:V36" si="1">SUM(R5:U5)</f>
        <v>0</v>
      </c>
      <c r="W5" s="38"/>
      <c r="X5" s="129">
        <f t="shared" ref="X5:X36" si="2">O5+V5</f>
        <v>24</v>
      </c>
      <c r="Y5" s="38"/>
      <c r="Z5" s="61">
        <f t="shared" ref="Z5:Z36" si="3">IFERROR(AB5+AA5,"")</f>
        <v>9</v>
      </c>
      <c r="AA5" s="38">
        <f>IFERROR(VLOOKUP($D5,'NRCS Physical Effects'!$D$3:$BF$173,AA$3,FALSE),"")</f>
        <v>4</v>
      </c>
      <c r="AB5" s="38">
        <f>IFERROR(VLOOKUP($D5,'NRCS Physical Effects'!$D$3:$BF$173,AB$3,FALSE),"")</f>
        <v>5</v>
      </c>
      <c r="AC5" s="38">
        <f>IFERROR(VLOOKUP($D5,'NRCS Physical Effects'!$D$3:$BF$173,AC$3,FALSE),"")</f>
        <v>2</v>
      </c>
      <c r="AD5" s="38">
        <f>IFERROR(VLOOKUP($D5,'NRCS Physical Effects'!$D$3:$BF$173,AD$3,FALSE),"")</f>
        <v>2</v>
      </c>
      <c r="AE5" s="38">
        <f>IFERROR(VLOOKUP($D5,'NRCS Physical Effects'!$D$3:$BF$173,AE$3,FALSE),"")</f>
        <v>4</v>
      </c>
      <c r="AF5" s="38">
        <f>IFERROR(VLOOKUP($D5,'NRCS Physical Effects'!$D$3:$BF$173,AF$3,FALSE),"")</f>
        <v>1</v>
      </c>
      <c r="AG5" s="38">
        <f>IFERROR(VLOOKUP($D5,'NRCS Physical Effects'!$D$3:$BF$173,AG$3,FALSE),"")</f>
        <v>5</v>
      </c>
      <c r="AH5" s="38">
        <f>IFERROR(VLOOKUP($D5,'NRCS Physical Effects'!$D$3:$BF$173,AH$3,FALSE),"")</f>
        <v>1</v>
      </c>
      <c r="AI5" s="87">
        <f>IFERROR(VLOOKUP($D5,'NRCS Physical Effects'!$D$3:$BF$173,AI$3,FALSE),"")</f>
        <v>80</v>
      </c>
      <c r="AJ5" s="38">
        <f>IFERROR(VLOOKUP($D5,'NRCS Physical Effects'!$D$3:$BF$173,AJ$3,FALSE),"")</f>
        <v>24</v>
      </c>
      <c r="AK5" s="38">
        <f>IFERROR(VLOOKUP($D5,'NRCS Physical Effects'!$D$3:$BF$173,AK$3,FALSE),"")</f>
        <v>30</v>
      </c>
      <c r="AL5" s="38">
        <f>IFERROR(VLOOKUP($D5,'NRCS Physical Effects'!$D$3:$BF$173,AL$3,FALSE),"")</f>
        <v>8</v>
      </c>
      <c r="AM5" s="38">
        <f>IFERROR(VLOOKUP($D5,'NRCS Physical Effects'!$D$3:$BF$173,AM$3,FALSE),"")</f>
        <v>11</v>
      </c>
      <c r="AN5" s="38">
        <f>IFERROR(VLOOKUP($D5,'NRCS Physical Effects'!$D$3:$BF$173,AN$3,FALSE),"")</f>
        <v>6</v>
      </c>
      <c r="AO5" s="38">
        <f>IFERROR(VLOOKUP($D5,'NRCS Physical Effects'!$D$3:$BF$173,AO$3,FALSE),"")</f>
        <v>1</v>
      </c>
    </row>
    <row r="6" spans="1:41" ht="16" x14ac:dyDescent="0.2">
      <c r="A6" s="105" t="s">
        <v>513</v>
      </c>
      <c r="B6" s="105" t="s">
        <v>177</v>
      </c>
      <c r="C6" s="89" t="s">
        <v>72</v>
      </c>
      <c r="D6" s="38">
        <v>612</v>
      </c>
      <c r="E6" s="146" t="str">
        <f>IFERROR(VLOOKUP(D6,'NRCS Practice Descriptions'!$B$2:$C$174,2,FALSE),"")</f>
        <v>Establishing woody plants by planting seedlings or cuttings, direct seeding, or natural regeneration.</v>
      </c>
      <c r="G6" s="155">
        <v>4</v>
      </c>
      <c r="H6" s="154">
        <v>4</v>
      </c>
      <c r="I6" s="154">
        <v>5</v>
      </c>
      <c r="J6" s="154">
        <v>5</v>
      </c>
      <c r="K6" s="155">
        <v>1</v>
      </c>
      <c r="L6" s="155">
        <v>0</v>
      </c>
      <c r="M6" s="155">
        <v>5</v>
      </c>
      <c r="N6" s="155">
        <v>4</v>
      </c>
      <c r="O6" s="132">
        <f t="shared" si="0"/>
        <v>28</v>
      </c>
      <c r="P6" s="38"/>
      <c r="Q6" s="38"/>
      <c r="R6" s="38"/>
      <c r="S6" s="38"/>
      <c r="T6" s="38"/>
      <c r="U6" s="38"/>
      <c r="V6" s="131">
        <f t="shared" si="1"/>
        <v>0</v>
      </c>
      <c r="W6" s="38"/>
      <c r="X6" s="129">
        <f t="shared" si="2"/>
        <v>28</v>
      </c>
      <c r="Y6" s="38"/>
      <c r="Z6" s="61">
        <f t="shared" si="3"/>
        <v>8</v>
      </c>
      <c r="AA6" s="38">
        <f>IFERROR(VLOOKUP($D6,'NRCS Physical Effects'!$D$3:$BF$173,AA$3,FALSE),"")</f>
        <v>4</v>
      </c>
      <c r="AB6" s="38">
        <f>IFERROR(VLOOKUP($D6,'NRCS Physical Effects'!$D$3:$BF$173,AB$3,FALSE),"")</f>
        <v>4</v>
      </c>
      <c r="AC6" s="38">
        <f>IFERROR(VLOOKUP($D6,'NRCS Physical Effects'!$D$3:$BF$173,AC$3,FALSE),"")</f>
        <v>5</v>
      </c>
      <c r="AD6" s="38">
        <f>IFERROR(VLOOKUP($D6,'NRCS Physical Effects'!$D$3:$BF$173,AD$3,FALSE),"")</f>
        <v>5</v>
      </c>
      <c r="AE6" s="38">
        <f>IFERROR(VLOOKUP($D6,'NRCS Physical Effects'!$D$3:$BF$173,AE$3,FALSE),"")</f>
        <v>1</v>
      </c>
      <c r="AF6" s="38">
        <f>IFERROR(VLOOKUP($D6,'NRCS Physical Effects'!$D$3:$BF$173,AF$3,FALSE),"")</f>
        <v>0</v>
      </c>
      <c r="AG6" s="38">
        <f>IFERROR(VLOOKUP($D6,'NRCS Physical Effects'!$D$3:$BF$173,AG$3,FALSE),"")</f>
        <v>5</v>
      </c>
      <c r="AH6" s="38">
        <f>IFERROR(VLOOKUP($D6,'NRCS Physical Effects'!$D$3:$BF$173,AH$3,FALSE),"")</f>
        <v>4</v>
      </c>
      <c r="AI6" s="87">
        <f>IFERROR(VLOOKUP($D6,'NRCS Physical Effects'!$D$3:$BF$173,AI$3,FALSE),"")</f>
        <v>94</v>
      </c>
      <c r="AJ6" s="38">
        <f>IFERROR(VLOOKUP($D6,'NRCS Physical Effects'!$D$3:$BF$173,AJ$3,FALSE),"")</f>
        <v>35</v>
      </c>
      <c r="AK6" s="38">
        <f>IFERROR(VLOOKUP($D6,'NRCS Physical Effects'!$D$3:$BF$173,AK$3,FALSE),"")</f>
        <v>23</v>
      </c>
      <c r="AL6" s="38">
        <f>IFERROR(VLOOKUP($D6,'NRCS Physical Effects'!$D$3:$BF$173,AL$3,FALSE),"")</f>
        <v>7</v>
      </c>
      <c r="AM6" s="38">
        <f>IFERROR(VLOOKUP($D6,'NRCS Physical Effects'!$D$3:$BF$173,AM$3,FALSE),"")</f>
        <v>15</v>
      </c>
      <c r="AN6" s="38">
        <f>IFERROR(VLOOKUP($D6,'NRCS Physical Effects'!$D$3:$BF$173,AN$3,FALSE),"")</f>
        <v>10</v>
      </c>
      <c r="AO6" s="38">
        <f>IFERROR(VLOOKUP($D6,'NRCS Physical Effects'!$D$3:$BF$173,AO$3,FALSE),"")</f>
        <v>4</v>
      </c>
    </row>
    <row r="7" spans="1:41" x14ac:dyDescent="0.2">
      <c r="A7" s="105" t="s">
        <v>513</v>
      </c>
      <c r="B7" s="105" t="s">
        <v>177</v>
      </c>
      <c r="C7" s="121" t="s">
        <v>208</v>
      </c>
      <c r="D7" s="38">
        <v>380</v>
      </c>
      <c r="E7" s="146" t="str">
        <f>IFERROR(VLOOKUP(D7,'NRCS Practice Descriptions'!$B$2:$C$174,2,FALSE),"")</f>
        <v>Windbreaks or shelterbelts are single or multiple rows of trees or shrubs in linear configurations.</v>
      </c>
      <c r="G7" s="155">
        <v>4</v>
      </c>
      <c r="H7" s="154">
        <v>4</v>
      </c>
      <c r="I7" s="154">
        <v>5</v>
      </c>
      <c r="J7" s="154">
        <v>4</v>
      </c>
      <c r="K7" s="155">
        <v>1</v>
      </c>
      <c r="L7" s="155">
        <v>0</v>
      </c>
      <c r="M7" s="155">
        <v>3</v>
      </c>
      <c r="N7" s="155">
        <v>4</v>
      </c>
      <c r="O7" s="132">
        <f t="shared" si="0"/>
        <v>25</v>
      </c>
      <c r="P7" s="38"/>
      <c r="Q7" s="38"/>
      <c r="R7" s="38"/>
      <c r="S7" s="38"/>
      <c r="T7" s="38"/>
      <c r="U7" s="38"/>
      <c r="V7" s="131">
        <f t="shared" si="1"/>
        <v>0</v>
      </c>
      <c r="W7" s="38"/>
      <c r="X7" s="129">
        <f t="shared" si="2"/>
        <v>25</v>
      </c>
      <c r="Y7" s="38"/>
      <c r="Z7" s="61">
        <f t="shared" si="3"/>
        <v>8</v>
      </c>
      <c r="AA7" s="38">
        <f>IFERROR(VLOOKUP($D7,'NRCS Physical Effects'!$D$3:$BF$173,AA$3,FALSE),"")</f>
        <v>4</v>
      </c>
      <c r="AB7" s="38">
        <f>IFERROR(VLOOKUP($D7,'NRCS Physical Effects'!$D$3:$BF$173,AB$3,FALSE),"")</f>
        <v>4</v>
      </c>
      <c r="AC7" s="38">
        <f>IFERROR(VLOOKUP($D7,'NRCS Physical Effects'!$D$3:$BF$173,AC$3,FALSE),"")</f>
        <v>4</v>
      </c>
      <c r="AD7" s="38">
        <f>IFERROR(VLOOKUP($D7,'NRCS Physical Effects'!$D$3:$BF$173,AD$3,FALSE),"")</f>
        <v>5</v>
      </c>
      <c r="AE7" s="38">
        <f>IFERROR(VLOOKUP($D7,'NRCS Physical Effects'!$D$3:$BF$173,AE$3,FALSE),"")</f>
        <v>1</v>
      </c>
      <c r="AF7" s="38">
        <f>IFERROR(VLOOKUP($D7,'NRCS Physical Effects'!$D$3:$BF$173,AF$3,FALSE),"")</f>
        <v>0</v>
      </c>
      <c r="AG7" s="38">
        <f>IFERROR(VLOOKUP($D7,'NRCS Physical Effects'!$D$3:$BF$173,AG$3,FALSE),"")</f>
        <v>3</v>
      </c>
      <c r="AH7" s="38">
        <f>IFERROR(VLOOKUP($D7,'NRCS Physical Effects'!$D$3:$BF$173,AH$3,FALSE),"")</f>
        <v>4</v>
      </c>
      <c r="AI7" s="87">
        <f>IFERROR(VLOOKUP($D7,'NRCS Physical Effects'!$D$3:$BF$173,AI$3,FALSE),"")</f>
        <v>87</v>
      </c>
      <c r="AJ7" s="38">
        <f>IFERROR(VLOOKUP($D7,'NRCS Physical Effects'!$D$3:$BF$173,AJ$3,FALSE),"")</f>
        <v>24</v>
      </c>
      <c r="AK7" s="38">
        <f>IFERROR(VLOOKUP($D7,'NRCS Physical Effects'!$D$3:$BF$173,AK$3,FALSE),"")</f>
        <v>23</v>
      </c>
      <c r="AL7" s="38">
        <f>IFERROR(VLOOKUP($D7,'NRCS Physical Effects'!$D$3:$BF$173,AL$3,FALSE),"")</f>
        <v>14</v>
      </c>
      <c r="AM7" s="38">
        <f>IFERROR(VLOOKUP($D7,'NRCS Physical Effects'!$D$3:$BF$173,AM$3,FALSE),"")</f>
        <v>7</v>
      </c>
      <c r="AN7" s="38">
        <f>IFERROR(VLOOKUP($D7,'NRCS Physical Effects'!$D$3:$BF$173,AN$3,FALSE),"")</f>
        <v>13</v>
      </c>
      <c r="AO7" s="38">
        <f>IFERROR(VLOOKUP($D7,'NRCS Physical Effects'!$D$3:$BF$173,AO$3,FALSE),"")</f>
        <v>6</v>
      </c>
    </row>
    <row r="8" spans="1:41" ht="16" x14ac:dyDescent="0.2">
      <c r="A8" s="105" t="s">
        <v>513</v>
      </c>
      <c r="B8" s="105" t="s">
        <v>177</v>
      </c>
      <c r="C8" s="89" t="s">
        <v>71</v>
      </c>
      <c r="D8" s="38">
        <v>391</v>
      </c>
      <c r="E8" s="146" t="str">
        <f>IFERROR(VLOOKUP(D8,'NRCS Practice Descriptions'!$B$2:$C$174,2,FALSE),"")</f>
        <v>An area predominantly trees and/or shrubs located adjacent to and up-gradient from watercourses or water bodies.</v>
      </c>
      <c r="F8" s="42" t="s">
        <v>203</v>
      </c>
      <c r="G8" s="155">
        <v>3</v>
      </c>
      <c r="H8" s="154">
        <v>4</v>
      </c>
      <c r="I8" s="154">
        <v>5</v>
      </c>
      <c r="J8" s="154">
        <v>4</v>
      </c>
      <c r="K8" s="155">
        <v>5</v>
      </c>
      <c r="L8" s="155">
        <v>-1</v>
      </c>
      <c r="M8" s="155">
        <v>5</v>
      </c>
      <c r="N8" s="155">
        <v>5</v>
      </c>
      <c r="O8" s="132">
        <f t="shared" si="0"/>
        <v>30</v>
      </c>
      <c r="P8" s="38"/>
      <c r="Q8" s="38"/>
      <c r="R8" s="38"/>
      <c r="S8" s="38"/>
      <c r="T8" s="38"/>
      <c r="U8" s="38"/>
      <c r="V8" s="131">
        <f t="shared" si="1"/>
        <v>0</v>
      </c>
      <c r="W8" s="38"/>
      <c r="X8" s="129">
        <f t="shared" si="2"/>
        <v>30</v>
      </c>
      <c r="Y8" s="38"/>
      <c r="Z8" s="61">
        <f t="shared" si="3"/>
        <v>7</v>
      </c>
      <c r="AA8" s="38">
        <f>IFERROR(VLOOKUP($D8,'NRCS Physical Effects'!$D$3:$BF$173,AA$3,FALSE),"")</f>
        <v>3</v>
      </c>
      <c r="AB8" s="38">
        <f>IFERROR(VLOOKUP($D8,'NRCS Physical Effects'!$D$3:$BF$173,AB$3,FALSE),"")</f>
        <v>4</v>
      </c>
      <c r="AC8" s="38">
        <f>IFERROR(VLOOKUP($D8,'NRCS Physical Effects'!$D$3:$BF$173,AC$3,FALSE),"")</f>
        <v>4</v>
      </c>
      <c r="AD8" s="38">
        <f>IFERROR(VLOOKUP($D8,'NRCS Physical Effects'!$D$3:$BF$173,AD$3,FALSE),"")</f>
        <v>5</v>
      </c>
      <c r="AE8" s="38">
        <f>IFERROR(VLOOKUP($D8,'NRCS Physical Effects'!$D$3:$BF$173,AE$3,FALSE),"")</f>
        <v>5</v>
      </c>
      <c r="AF8" s="38">
        <f>IFERROR(VLOOKUP($D8,'NRCS Physical Effects'!$D$3:$BF$173,AF$3,FALSE),"")</f>
        <v>-1</v>
      </c>
      <c r="AG8" s="38">
        <f>IFERROR(VLOOKUP($D8,'NRCS Physical Effects'!$D$3:$BF$173,AG$3,FALSE),"")</f>
        <v>5</v>
      </c>
      <c r="AH8" s="38">
        <f>IFERROR(VLOOKUP($D8,'NRCS Physical Effects'!$D$3:$BF$173,AH$3,FALSE),"")</f>
        <v>5</v>
      </c>
      <c r="AI8" s="87">
        <f>IFERROR(VLOOKUP($D8,'NRCS Physical Effects'!$D$3:$BF$173,AI$3,FALSE),"")</f>
        <v>96</v>
      </c>
      <c r="AJ8" s="38">
        <f>IFERROR(VLOOKUP($D8,'NRCS Physical Effects'!$D$3:$BF$173,AJ$3,FALSE),"")</f>
        <v>29</v>
      </c>
      <c r="AK8" s="38">
        <f>IFERROR(VLOOKUP($D8,'NRCS Physical Effects'!$D$3:$BF$173,AK$3,FALSE),"")</f>
        <v>39</v>
      </c>
      <c r="AL8" s="38">
        <f>IFERROR(VLOOKUP($D8,'NRCS Physical Effects'!$D$3:$BF$173,AL$3,FALSE),"")</f>
        <v>4</v>
      </c>
      <c r="AM8" s="38">
        <f>IFERROR(VLOOKUP($D8,'NRCS Physical Effects'!$D$3:$BF$173,AM$3,FALSE),"")</f>
        <v>13</v>
      </c>
      <c r="AN8" s="38">
        <f>IFERROR(VLOOKUP($D8,'NRCS Physical Effects'!$D$3:$BF$173,AN$3,FALSE),"")</f>
        <v>10</v>
      </c>
      <c r="AO8" s="38">
        <f>IFERROR(VLOOKUP($D8,'NRCS Physical Effects'!$D$3:$BF$173,AO$3,FALSE),"")</f>
        <v>1</v>
      </c>
    </row>
    <row r="9" spans="1:41" x14ac:dyDescent="0.2">
      <c r="A9" s="103" t="s">
        <v>509</v>
      </c>
      <c r="B9" s="103" t="s">
        <v>511</v>
      </c>
      <c r="C9" s="52" t="s">
        <v>209</v>
      </c>
      <c r="D9" s="38">
        <v>311</v>
      </c>
      <c r="E9" s="146" t="str">
        <f>IFERROR(VLOOKUP(D9,'NRCS Practice Descriptions'!$B$2:$C$174,2,FALSE),"")</f>
        <v>Trees or shrubs planted in a set or series of single or multiple rows with agronomic, horticultural crops or forages produced in the alleys between the rows of woody plants.</v>
      </c>
      <c r="G9" s="155">
        <v>2</v>
      </c>
      <c r="H9" s="154">
        <v>5</v>
      </c>
      <c r="I9" s="154">
        <v>5</v>
      </c>
      <c r="J9" s="154">
        <v>4</v>
      </c>
      <c r="K9" s="155">
        <v>3</v>
      </c>
      <c r="L9" s="155">
        <v>1</v>
      </c>
      <c r="M9" s="155">
        <v>3</v>
      </c>
      <c r="N9" s="155">
        <v>2</v>
      </c>
      <c r="O9" s="132">
        <f t="shared" si="0"/>
        <v>25</v>
      </c>
      <c r="P9" s="38"/>
      <c r="Q9" s="38"/>
      <c r="R9" s="38"/>
      <c r="S9" s="38"/>
      <c r="T9" s="38"/>
      <c r="U9" s="38"/>
      <c r="V9" s="131">
        <f t="shared" si="1"/>
        <v>0</v>
      </c>
      <c r="W9" s="38"/>
      <c r="X9" s="129">
        <f t="shared" si="2"/>
        <v>25</v>
      </c>
      <c r="Y9" s="38"/>
      <c r="Z9" s="61">
        <f t="shared" si="3"/>
        <v>7</v>
      </c>
      <c r="AA9" s="38">
        <f>IFERROR(VLOOKUP($D9,'NRCS Physical Effects'!$D$3:$BF$173,AA$3,FALSE),"")</f>
        <v>2</v>
      </c>
      <c r="AB9" s="38">
        <f>IFERROR(VLOOKUP($D9,'NRCS Physical Effects'!$D$3:$BF$173,AB$3,FALSE),"")</f>
        <v>5</v>
      </c>
      <c r="AC9" s="38">
        <f>IFERROR(VLOOKUP($D9,'NRCS Physical Effects'!$D$3:$BF$173,AC$3,FALSE),"")</f>
        <v>4</v>
      </c>
      <c r="AD9" s="38">
        <f>IFERROR(VLOOKUP($D9,'NRCS Physical Effects'!$D$3:$BF$173,AD$3,FALSE),"")</f>
        <v>5</v>
      </c>
      <c r="AE9" s="38">
        <f>IFERROR(VLOOKUP($D9,'NRCS Physical Effects'!$D$3:$BF$173,AE$3,FALSE),"")</f>
        <v>3</v>
      </c>
      <c r="AF9" s="38">
        <f>IFERROR(VLOOKUP($D9,'NRCS Physical Effects'!$D$3:$BF$173,AF$3,FALSE),"")</f>
        <v>1</v>
      </c>
      <c r="AG9" s="38">
        <f>IFERROR(VLOOKUP($D9,'NRCS Physical Effects'!$D$3:$BF$173,AG$3,FALSE),"")</f>
        <v>3</v>
      </c>
      <c r="AH9" s="38">
        <f>IFERROR(VLOOKUP($D9,'NRCS Physical Effects'!$D$3:$BF$173,AH$3,FALSE),"")</f>
        <v>2</v>
      </c>
      <c r="AI9" s="87">
        <f>IFERROR(VLOOKUP($D9,'NRCS Physical Effects'!$D$3:$BF$173,AI$3,FALSE),"")</f>
        <v>90</v>
      </c>
      <c r="AJ9" s="38">
        <f>IFERROR(VLOOKUP($D9,'NRCS Physical Effects'!$D$3:$BF$173,AJ$3,FALSE),"")</f>
        <v>35</v>
      </c>
      <c r="AK9" s="38">
        <f>IFERROR(VLOOKUP($D9,'NRCS Physical Effects'!$D$3:$BF$173,AK$3,FALSE),"")</f>
        <v>31</v>
      </c>
      <c r="AL9" s="38">
        <f>IFERROR(VLOOKUP($D9,'NRCS Physical Effects'!$D$3:$BF$173,AL$3,FALSE),"")</f>
        <v>4</v>
      </c>
      <c r="AM9" s="38">
        <f>IFERROR(VLOOKUP($D9,'NRCS Physical Effects'!$D$3:$BF$173,AM$3,FALSE),"")</f>
        <v>11</v>
      </c>
      <c r="AN9" s="38">
        <f>IFERROR(VLOOKUP($D9,'NRCS Physical Effects'!$D$3:$BF$173,AN$3,FALSE),"")</f>
        <v>8</v>
      </c>
      <c r="AO9" s="38">
        <f>IFERROR(VLOOKUP($D9,'NRCS Physical Effects'!$D$3:$BF$173,AO$3,FALSE),"")</f>
        <v>1</v>
      </c>
    </row>
    <row r="10" spans="1:41" x14ac:dyDescent="0.2">
      <c r="A10" s="103" t="s">
        <v>509</v>
      </c>
      <c r="B10" s="103" t="s">
        <v>511</v>
      </c>
      <c r="C10" s="121" t="s">
        <v>217</v>
      </c>
      <c r="D10" s="53">
        <v>379</v>
      </c>
      <c r="E10" s="146" t="str">
        <f>IFERROR(VLOOKUP(D10,'NRCS Practice Descriptions'!$B$2:$C$174,2,FALSE),"")</f>
        <v>Existing or planted stands of trees or shrubs that are managed as an overstory with an understory of woody and/or non-woody plants that are grown for a variety of products.</v>
      </c>
      <c r="G10" s="155">
        <v>2</v>
      </c>
      <c r="H10" s="154">
        <v>5</v>
      </c>
      <c r="I10" s="154">
        <v>4</v>
      </c>
      <c r="J10" s="154">
        <v>3</v>
      </c>
      <c r="K10" s="155">
        <v>1</v>
      </c>
      <c r="L10" s="155">
        <v>1</v>
      </c>
      <c r="M10" s="155">
        <v>3</v>
      </c>
      <c r="N10" s="155">
        <v>2</v>
      </c>
      <c r="O10" s="132">
        <f t="shared" si="0"/>
        <v>21</v>
      </c>
      <c r="P10" s="38"/>
      <c r="Q10" s="38"/>
      <c r="R10" s="38"/>
      <c r="S10" s="38"/>
      <c r="T10" s="38"/>
      <c r="U10" s="38"/>
      <c r="V10" s="131">
        <f t="shared" si="1"/>
        <v>0</v>
      </c>
      <c r="W10" s="38"/>
      <c r="X10" s="129">
        <f t="shared" si="2"/>
        <v>21</v>
      </c>
      <c r="Y10" s="38"/>
      <c r="Z10" s="61">
        <f t="shared" si="3"/>
        <v>7</v>
      </c>
      <c r="AA10" s="38">
        <f>IFERROR(VLOOKUP($D10,'NRCS Physical Effects'!$D$3:$BF$173,AA$3,FALSE),"")</f>
        <v>2</v>
      </c>
      <c r="AB10" s="38">
        <f>IFERROR(VLOOKUP($D10,'NRCS Physical Effects'!$D$3:$BF$173,AB$3,FALSE),"")</f>
        <v>5</v>
      </c>
      <c r="AC10" s="38">
        <f>IFERROR(VLOOKUP($D10,'NRCS Physical Effects'!$D$3:$BF$173,AC$3,FALSE),"")</f>
        <v>3</v>
      </c>
      <c r="AD10" s="38">
        <f>IFERROR(VLOOKUP($D10,'NRCS Physical Effects'!$D$3:$BF$173,AD$3,FALSE),"")</f>
        <v>4</v>
      </c>
      <c r="AE10" s="38">
        <f>IFERROR(VLOOKUP($D10,'NRCS Physical Effects'!$D$3:$BF$173,AE$3,FALSE),"")</f>
        <v>1</v>
      </c>
      <c r="AF10" s="38">
        <f>IFERROR(VLOOKUP($D10,'NRCS Physical Effects'!$D$3:$BF$173,AF$3,FALSE),"")</f>
        <v>1</v>
      </c>
      <c r="AG10" s="38">
        <f>IFERROR(VLOOKUP($D10,'NRCS Physical Effects'!$D$3:$BF$173,AG$3,FALSE),"")</f>
        <v>3</v>
      </c>
      <c r="AH10" s="38">
        <f>IFERROR(VLOOKUP($D10,'NRCS Physical Effects'!$D$3:$BF$173,AH$3,FALSE),"")</f>
        <v>2</v>
      </c>
      <c r="AI10" s="87">
        <f>IFERROR(VLOOKUP($D10,'NRCS Physical Effects'!$D$3:$BF$173,AI$3,FALSE),"")</f>
        <v>58</v>
      </c>
      <c r="AJ10" s="38">
        <f>IFERROR(VLOOKUP($D10,'NRCS Physical Effects'!$D$3:$BF$173,AJ$3,FALSE),"")</f>
        <v>20</v>
      </c>
      <c r="AK10" s="38">
        <f>IFERROR(VLOOKUP($D10,'NRCS Physical Effects'!$D$3:$BF$173,AK$3,FALSE),"")</f>
        <v>16</v>
      </c>
      <c r="AL10" s="38">
        <f>IFERROR(VLOOKUP($D10,'NRCS Physical Effects'!$D$3:$BF$173,AL$3,FALSE),"")</f>
        <v>3</v>
      </c>
      <c r="AM10" s="38">
        <f>IFERROR(VLOOKUP($D10,'NRCS Physical Effects'!$D$3:$BF$173,AM$3,FALSE),"")</f>
        <v>14</v>
      </c>
      <c r="AN10" s="38">
        <f>IFERROR(VLOOKUP($D10,'NRCS Physical Effects'!$D$3:$BF$173,AN$3,FALSE),"")</f>
        <v>5</v>
      </c>
      <c r="AO10" s="38">
        <f>IFERROR(VLOOKUP($D10,'NRCS Physical Effects'!$D$3:$BF$173,AO$3,FALSE),"")</f>
        <v>0</v>
      </c>
    </row>
    <row r="11" spans="1:41" x14ac:dyDescent="0.2">
      <c r="A11" s="103" t="s">
        <v>509</v>
      </c>
      <c r="B11" s="103" t="s">
        <v>511</v>
      </c>
      <c r="C11" s="52" t="s">
        <v>69</v>
      </c>
      <c r="D11" s="38">
        <v>340</v>
      </c>
      <c r="E11" s="146" t="str">
        <f>IFERROR(VLOOKUP(D11,'NRCS Practice Descriptions'!$B$2:$C$174,2,FALSE),"")</f>
        <v>Crops including grasses, legumes, and forbs for seasonal cover and other conservation purposes.</v>
      </c>
      <c r="F11" s="58" t="s">
        <v>25</v>
      </c>
      <c r="G11" s="155">
        <v>4</v>
      </c>
      <c r="H11" s="154">
        <v>2</v>
      </c>
      <c r="I11" s="154">
        <v>2</v>
      </c>
      <c r="J11" s="154">
        <v>2</v>
      </c>
      <c r="K11" s="155">
        <v>2</v>
      </c>
      <c r="L11" s="155">
        <v>2</v>
      </c>
      <c r="M11" s="155">
        <v>1</v>
      </c>
      <c r="N11" s="155">
        <v>0</v>
      </c>
      <c r="O11" s="132">
        <f t="shared" si="0"/>
        <v>15</v>
      </c>
      <c r="P11" s="38"/>
      <c r="Q11" s="38"/>
      <c r="R11" s="38"/>
      <c r="S11" s="38"/>
      <c r="T11" s="38"/>
      <c r="U11" s="38"/>
      <c r="V11" s="131">
        <f t="shared" si="1"/>
        <v>0</v>
      </c>
      <c r="W11" s="38"/>
      <c r="X11" s="129">
        <f t="shared" si="2"/>
        <v>15</v>
      </c>
      <c r="Y11" s="38"/>
      <c r="Z11" s="61">
        <f t="shared" si="3"/>
        <v>6</v>
      </c>
      <c r="AA11" s="38">
        <f>IFERROR(VLOOKUP($D11,'NRCS Physical Effects'!$D$3:$BF$173,AA$3,FALSE),"")</f>
        <v>4</v>
      </c>
      <c r="AB11" s="38">
        <f>IFERROR(VLOOKUP($D11,'NRCS Physical Effects'!$D$3:$BF$173,AB$3,FALSE),"")</f>
        <v>2</v>
      </c>
      <c r="AC11" s="38">
        <f>IFERROR(VLOOKUP($D11,'NRCS Physical Effects'!$D$3:$BF$173,AC$3,FALSE),"")</f>
        <v>2</v>
      </c>
      <c r="AD11" s="38">
        <f>IFERROR(VLOOKUP($D11,'NRCS Physical Effects'!$D$3:$BF$173,AD$3,FALSE),"")</f>
        <v>2</v>
      </c>
      <c r="AE11" s="38">
        <f>IFERROR(VLOOKUP($D11,'NRCS Physical Effects'!$D$3:$BF$173,AE$3,FALSE),"")</f>
        <v>2</v>
      </c>
      <c r="AF11" s="38">
        <f>IFERROR(VLOOKUP($D11,'NRCS Physical Effects'!$D$3:$BF$173,AF$3,FALSE),"")</f>
        <v>2</v>
      </c>
      <c r="AG11" s="38">
        <f>IFERROR(VLOOKUP($D11,'NRCS Physical Effects'!$D$3:$BF$173,AG$3,FALSE),"")</f>
        <v>1</v>
      </c>
      <c r="AH11" s="38">
        <f>IFERROR(VLOOKUP($D11,'NRCS Physical Effects'!$D$3:$BF$173,AH$3,FALSE),"")</f>
        <v>0</v>
      </c>
      <c r="AI11" s="87">
        <f>IFERROR(VLOOKUP($D11,'NRCS Physical Effects'!$D$3:$BF$173,AI$3,FALSE),"")</f>
        <v>61</v>
      </c>
      <c r="AJ11" s="38">
        <f>IFERROR(VLOOKUP($D11,'NRCS Physical Effects'!$D$3:$BF$173,AJ$3,FALSE),"")</f>
        <v>19</v>
      </c>
      <c r="AK11" s="38">
        <f>IFERROR(VLOOKUP($D11,'NRCS Physical Effects'!$D$3:$BF$173,AK$3,FALSE),"")</f>
        <v>19</v>
      </c>
      <c r="AL11" s="38">
        <f>IFERROR(VLOOKUP($D11,'NRCS Physical Effects'!$D$3:$BF$173,AL$3,FALSE),"")</f>
        <v>8</v>
      </c>
      <c r="AM11" s="38">
        <f>IFERROR(VLOOKUP($D11,'NRCS Physical Effects'!$D$3:$BF$173,AM$3,FALSE),"")</f>
        <v>11</v>
      </c>
      <c r="AN11" s="38">
        <f>IFERROR(VLOOKUP($D11,'NRCS Physical Effects'!$D$3:$BF$173,AN$3,FALSE),"")</f>
        <v>3</v>
      </c>
      <c r="AO11" s="38">
        <f>IFERROR(VLOOKUP($D11,'NRCS Physical Effects'!$D$3:$BF$173,AO$3,FALSE),"")</f>
        <v>1</v>
      </c>
    </row>
    <row r="12" spans="1:41" x14ac:dyDescent="0.2">
      <c r="A12" s="103" t="s">
        <v>509</v>
      </c>
      <c r="B12" s="103" t="s">
        <v>512</v>
      </c>
      <c r="C12" s="52" t="s">
        <v>57</v>
      </c>
      <c r="D12" s="38">
        <v>329</v>
      </c>
      <c r="E12" s="146" t="str">
        <f>IFERROR(VLOOKUP(D12,'NRCS Practice Descriptions'!$B$2:$C$174,2,FALSE),"")</f>
        <v>Managing the amount, orientation and distribution of crop and other plant residue on the soil surface year round, limiting soil-disturbing activities to those necessary to place nutrients, condition residue and plant crops.</v>
      </c>
      <c r="G12" s="155">
        <v>4</v>
      </c>
      <c r="H12" s="154">
        <v>2</v>
      </c>
      <c r="I12" s="154">
        <v>4</v>
      </c>
      <c r="J12" s="154">
        <v>3</v>
      </c>
      <c r="K12" s="155">
        <v>2</v>
      </c>
      <c r="L12" s="155">
        <v>2</v>
      </c>
      <c r="M12" s="155">
        <v>1</v>
      </c>
      <c r="N12" s="155">
        <v>0</v>
      </c>
      <c r="O12" s="132">
        <f t="shared" si="0"/>
        <v>18</v>
      </c>
      <c r="P12" s="38"/>
      <c r="Q12" s="38"/>
      <c r="R12" s="38"/>
      <c r="S12" s="38"/>
      <c r="T12" s="38"/>
      <c r="U12" s="38"/>
      <c r="V12" s="131">
        <f t="shared" si="1"/>
        <v>0</v>
      </c>
      <c r="W12" s="38"/>
      <c r="X12" s="129">
        <f t="shared" si="2"/>
        <v>18</v>
      </c>
      <c r="Y12" s="38"/>
      <c r="Z12" s="61">
        <f t="shared" si="3"/>
        <v>6</v>
      </c>
      <c r="AA12" s="38">
        <f>IFERROR(VLOOKUP($D12,'NRCS Physical Effects'!$D$3:$BF$173,AA$3,FALSE),"")</f>
        <v>4</v>
      </c>
      <c r="AB12" s="38">
        <f>IFERROR(VLOOKUP($D12,'NRCS Physical Effects'!$D$3:$BF$173,AB$3,FALSE),"")</f>
        <v>2</v>
      </c>
      <c r="AC12" s="38">
        <f>IFERROR(VLOOKUP($D12,'NRCS Physical Effects'!$D$3:$BF$173,AC$3,FALSE),"")</f>
        <v>3</v>
      </c>
      <c r="AD12" s="38">
        <f>IFERROR(VLOOKUP($D12,'NRCS Physical Effects'!$D$3:$BF$173,AD$3,FALSE),"")</f>
        <v>4</v>
      </c>
      <c r="AE12" s="38">
        <f>IFERROR(VLOOKUP($D12,'NRCS Physical Effects'!$D$3:$BF$173,AE$3,FALSE),"")</f>
        <v>2</v>
      </c>
      <c r="AF12" s="38">
        <f>IFERROR(VLOOKUP($D12,'NRCS Physical Effects'!$D$3:$BF$173,AF$3,FALSE),"")</f>
        <v>2</v>
      </c>
      <c r="AG12" s="38">
        <f>IFERROR(VLOOKUP($D12,'NRCS Physical Effects'!$D$3:$BF$173,AG$3,FALSE),"")</f>
        <v>1</v>
      </c>
      <c r="AH12" s="38">
        <f>IFERROR(VLOOKUP($D12,'NRCS Physical Effects'!$D$3:$BF$173,AH$3,FALSE),"")</f>
        <v>0</v>
      </c>
      <c r="AI12" s="87">
        <f>IFERROR(VLOOKUP($D12,'NRCS Physical Effects'!$D$3:$BF$173,AI$3,FALSE),"")</f>
        <v>56</v>
      </c>
      <c r="AJ12" s="38">
        <f>IFERROR(VLOOKUP($D12,'NRCS Physical Effects'!$D$3:$BF$173,AJ$3,FALSE),"")</f>
        <v>20</v>
      </c>
      <c r="AK12" s="38">
        <f>IFERROR(VLOOKUP($D12,'NRCS Physical Effects'!$D$3:$BF$173,AK$3,FALSE),"")</f>
        <v>16</v>
      </c>
      <c r="AL12" s="38">
        <f>IFERROR(VLOOKUP($D12,'NRCS Physical Effects'!$D$3:$BF$173,AL$3,FALSE),"")</f>
        <v>13</v>
      </c>
      <c r="AM12" s="38">
        <f>IFERROR(VLOOKUP($D12,'NRCS Physical Effects'!$D$3:$BF$173,AM$3,FALSE),"")</f>
        <v>2</v>
      </c>
      <c r="AN12" s="38">
        <f>IFERROR(VLOOKUP($D12,'NRCS Physical Effects'!$D$3:$BF$173,AN$3,FALSE),"")</f>
        <v>1</v>
      </c>
      <c r="AO12" s="38">
        <f>IFERROR(VLOOKUP($D12,'NRCS Physical Effects'!$D$3:$BF$173,AO$3,FALSE),"")</f>
        <v>4</v>
      </c>
    </row>
    <row r="13" spans="1:41" x14ac:dyDescent="0.2">
      <c r="A13" s="103" t="s">
        <v>509</v>
      </c>
      <c r="B13" s="103" t="s">
        <v>61</v>
      </c>
      <c r="C13" s="122" t="s">
        <v>61</v>
      </c>
      <c r="D13" s="38">
        <v>590</v>
      </c>
      <c r="E13" s="146" t="str">
        <f>IFERROR(VLOOKUP(D13,'NRCS Practice Descriptions'!$B$2:$C$174,2,FALSE),"")</f>
        <v>Managing the amount (rate), source, placement (method of application), and timing of plant nutrients and soil amendments.</v>
      </c>
      <c r="F13" s="42" t="s">
        <v>205</v>
      </c>
      <c r="G13" s="155">
        <v>4</v>
      </c>
      <c r="H13" s="154">
        <v>2</v>
      </c>
      <c r="I13" s="154">
        <v>0</v>
      </c>
      <c r="J13" s="154">
        <v>0</v>
      </c>
      <c r="K13" s="155">
        <v>5</v>
      </c>
      <c r="L13" s="155">
        <v>0</v>
      </c>
      <c r="M13" s="155">
        <v>0</v>
      </c>
      <c r="N13" s="155">
        <v>0</v>
      </c>
      <c r="O13" s="132">
        <f t="shared" si="0"/>
        <v>11</v>
      </c>
      <c r="P13" s="38"/>
      <c r="Q13" s="38"/>
      <c r="R13" s="38"/>
      <c r="S13" s="38"/>
      <c r="T13" s="38"/>
      <c r="U13" s="38"/>
      <c r="V13" s="131">
        <f t="shared" si="1"/>
        <v>0</v>
      </c>
      <c r="W13" s="38"/>
      <c r="X13" s="129">
        <f t="shared" si="2"/>
        <v>11</v>
      </c>
      <c r="Y13" s="38"/>
      <c r="Z13" s="61">
        <f t="shared" si="3"/>
        <v>6</v>
      </c>
      <c r="AA13" s="38">
        <f>IFERROR(VLOOKUP($D13,'NRCS Physical Effects'!$D$3:$BF$173,AA$3,FALSE),"")</f>
        <v>4</v>
      </c>
      <c r="AB13" s="38">
        <f>IFERROR(VLOOKUP($D13,'NRCS Physical Effects'!$D$3:$BF$173,AB$3,FALSE),"")</f>
        <v>2</v>
      </c>
      <c r="AC13" s="38">
        <f>IFERROR(VLOOKUP($D13,'NRCS Physical Effects'!$D$3:$BF$173,AC$3,FALSE),"")</f>
        <v>0</v>
      </c>
      <c r="AD13" s="38">
        <f>IFERROR(VLOOKUP($D13,'NRCS Physical Effects'!$D$3:$BF$173,AD$3,FALSE),"")</f>
        <v>0</v>
      </c>
      <c r="AE13" s="38">
        <f>IFERROR(VLOOKUP($D13,'NRCS Physical Effects'!$D$3:$BF$173,AE$3,FALSE),"")</f>
        <v>5</v>
      </c>
      <c r="AF13" s="38">
        <f>IFERROR(VLOOKUP($D13,'NRCS Physical Effects'!$D$3:$BF$173,AF$3,FALSE),"")</f>
        <v>0</v>
      </c>
      <c r="AG13" s="38">
        <f>IFERROR(VLOOKUP($D13,'NRCS Physical Effects'!$D$3:$BF$173,AG$3,FALSE),"")</f>
        <v>0</v>
      </c>
      <c r="AH13" s="38">
        <f>IFERROR(VLOOKUP($D13,'NRCS Physical Effects'!$D$3:$BF$173,AH$3,FALSE),"")</f>
        <v>0</v>
      </c>
      <c r="AI13" s="87">
        <f>IFERROR(VLOOKUP($D13,'NRCS Physical Effects'!$D$3:$BF$173,AI$3,FALSE),"")</f>
        <v>57</v>
      </c>
      <c r="AJ13" s="38">
        <f>IFERROR(VLOOKUP($D13,'NRCS Physical Effects'!$D$3:$BF$173,AJ$3,FALSE),"")</f>
        <v>5</v>
      </c>
      <c r="AK13" s="38">
        <f>IFERROR(VLOOKUP($D13,'NRCS Physical Effects'!$D$3:$BF$173,AK$3,FALSE),"")</f>
        <v>28</v>
      </c>
      <c r="AL13" s="38">
        <f>IFERROR(VLOOKUP($D13,'NRCS Physical Effects'!$D$3:$BF$173,AL$3,FALSE),"")</f>
        <v>14</v>
      </c>
      <c r="AM13" s="38">
        <f>IFERROR(VLOOKUP($D13,'NRCS Physical Effects'!$D$3:$BF$173,AM$3,FALSE),"")</f>
        <v>6</v>
      </c>
      <c r="AN13" s="38">
        <f>IFERROR(VLOOKUP($D13,'NRCS Physical Effects'!$D$3:$BF$173,AN$3,FALSE),"")</f>
        <v>4</v>
      </c>
      <c r="AO13" s="38">
        <f>IFERROR(VLOOKUP($D13,'NRCS Physical Effects'!$D$3:$BF$173,AO$3,FALSE),"")</f>
        <v>0</v>
      </c>
    </row>
    <row r="14" spans="1:41" x14ac:dyDescent="0.2">
      <c r="A14" s="105" t="s">
        <v>44</v>
      </c>
      <c r="B14" s="105" t="s">
        <v>510</v>
      </c>
      <c r="C14" s="122" t="s">
        <v>61</v>
      </c>
      <c r="D14" s="38">
        <v>590</v>
      </c>
      <c r="E14" s="146" t="str">
        <f>IFERROR(VLOOKUP(D14,'NRCS Practice Descriptions'!$B$2:$C$174,2,FALSE),"")</f>
        <v>Managing the amount (rate), source, placement (method of application), and timing of plant nutrients and soil amendments.</v>
      </c>
      <c r="F14" s="42" t="s">
        <v>205</v>
      </c>
      <c r="G14" s="155">
        <v>4</v>
      </c>
      <c r="H14" s="154">
        <v>2</v>
      </c>
      <c r="I14" s="154">
        <v>0</v>
      </c>
      <c r="J14" s="154">
        <v>0</v>
      </c>
      <c r="K14" s="155">
        <v>5</v>
      </c>
      <c r="L14" s="155">
        <v>0</v>
      </c>
      <c r="M14" s="155">
        <v>0</v>
      </c>
      <c r="N14" s="155">
        <v>0</v>
      </c>
      <c r="O14" s="132">
        <f t="shared" si="0"/>
        <v>11</v>
      </c>
      <c r="T14" s="38"/>
      <c r="U14" s="38"/>
      <c r="V14" s="131">
        <f t="shared" si="1"/>
        <v>0</v>
      </c>
      <c r="W14" s="38"/>
      <c r="X14" s="129">
        <f t="shared" si="2"/>
        <v>11</v>
      </c>
      <c r="Y14" s="38"/>
      <c r="Z14" s="61">
        <f t="shared" si="3"/>
        <v>6</v>
      </c>
      <c r="AA14" s="38">
        <f>IFERROR(VLOOKUP($D14,'NRCS Physical Effects'!$D$3:$BF$173,AA$3,FALSE),"")</f>
        <v>4</v>
      </c>
      <c r="AB14" s="38">
        <f>IFERROR(VLOOKUP($D14,'NRCS Physical Effects'!$D$3:$BF$173,AB$3,FALSE),"")</f>
        <v>2</v>
      </c>
      <c r="AC14" s="38">
        <f>IFERROR(VLOOKUP($D14,'NRCS Physical Effects'!$D$3:$BF$173,AC$3,FALSE),"")</f>
        <v>0</v>
      </c>
      <c r="AD14" s="38">
        <f>IFERROR(VLOOKUP($D14,'NRCS Physical Effects'!$D$3:$BF$173,AD$3,FALSE),"")</f>
        <v>0</v>
      </c>
      <c r="AE14" s="38">
        <f>IFERROR(VLOOKUP($D14,'NRCS Physical Effects'!$D$3:$BF$173,AE$3,FALSE),"")</f>
        <v>5</v>
      </c>
      <c r="AF14" s="38">
        <f>IFERROR(VLOOKUP($D14,'NRCS Physical Effects'!$D$3:$BF$173,AF$3,FALSE),"")</f>
        <v>0</v>
      </c>
      <c r="AG14" s="38">
        <f>IFERROR(VLOOKUP($D14,'NRCS Physical Effects'!$D$3:$BF$173,AG$3,FALSE),"")</f>
        <v>0</v>
      </c>
      <c r="AH14" s="38">
        <f>IFERROR(VLOOKUP($D14,'NRCS Physical Effects'!$D$3:$BF$173,AH$3,FALSE),"")</f>
        <v>0</v>
      </c>
      <c r="AI14" s="87">
        <f>IFERROR(VLOOKUP($D14,'NRCS Physical Effects'!$D$3:$BF$173,AI$3,FALSE),"")</f>
        <v>57</v>
      </c>
      <c r="AJ14" s="38">
        <f>IFERROR(VLOOKUP($D14,'NRCS Physical Effects'!$D$3:$BF$173,AJ$3,FALSE),"")</f>
        <v>5</v>
      </c>
      <c r="AK14" s="38">
        <f>IFERROR(VLOOKUP($D14,'NRCS Physical Effects'!$D$3:$BF$173,AK$3,FALSE),"")</f>
        <v>28</v>
      </c>
      <c r="AL14" s="38">
        <f>IFERROR(VLOOKUP($D14,'NRCS Physical Effects'!$D$3:$BF$173,AL$3,FALSE),"")</f>
        <v>14</v>
      </c>
      <c r="AM14" s="38">
        <f>IFERROR(VLOOKUP($D14,'NRCS Physical Effects'!$D$3:$BF$173,AM$3,FALSE),"")</f>
        <v>6</v>
      </c>
      <c r="AN14" s="38">
        <f>IFERROR(VLOOKUP($D14,'NRCS Physical Effects'!$D$3:$BF$173,AN$3,FALSE),"")</f>
        <v>4</v>
      </c>
      <c r="AO14" s="38">
        <f>IFERROR(VLOOKUP($D14,'NRCS Physical Effects'!$D$3:$BF$173,AO$3,FALSE),"")</f>
        <v>0</v>
      </c>
    </row>
    <row r="15" spans="1:41" x14ac:dyDescent="0.2">
      <c r="A15" s="105" t="s">
        <v>44</v>
      </c>
      <c r="B15" s="105" t="s">
        <v>510</v>
      </c>
      <c r="C15" s="52" t="s">
        <v>193</v>
      </c>
      <c r="D15" s="38">
        <v>528</v>
      </c>
      <c r="E15" s="146" t="str">
        <f>IFERROR(VLOOKUP(D15,'NRCS Practice Descriptions'!$B$2:$C$174,2,FALSE),"")</f>
        <v>Managing the harvest of vegetation with grazing and/or browsing animals.</v>
      </c>
      <c r="F15" s="42" t="s">
        <v>203</v>
      </c>
      <c r="G15" s="155">
        <v>2</v>
      </c>
      <c r="H15" s="154">
        <v>4</v>
      </c>
      <c r="I15" s="154">
        <v>2</v>
      </c>
      <c r="J15" s="154">
        <v>2</v>
      </c>
      <c r="K15" s="155">
        <v>1</v>
      </c>
      <c r="L15" s="155">
        <v>1</v>
      </c>
      <c r="M15" s="155">
        <v>2</v>
      </c>
      <c r="N15" s="155">
        <v>0</v>
      </c>
      <c r="O15" s="132">
        <f t="shared" si="0"/>
        <v>14</v>
      </c>
      <c r="P15" s="38"/>
      <c r="Q15" s="38"/>
      <c r="R15" s="38"/>
      <c r="S15" s="38"/>
      <c r="T15" s="38"/>
      <c r="U15" s="38"/>
      <c r="V15" s="131">
        <f t="shared" si="1"/>
        <v>0</v>
      </c>
      <c r="W15" s="38"/>
      <c r="X15" s="129">
        <f t="shared" si="2"/>
        <v>14</v>
      </c>
      <c r="Y15" s="38"/>
      <c r="Z15" s="61">
        <f t="shared" si="3"/>
        <v>6</v>
      </c>
      <c r="AA15" s="38">
        <f>IFERROR(VLOOKUP($D15,'NRCS Physical Effects'!$D$3:$BF$173,AA$3,FALSE),"")</f>
        <v>2</v>
      </c>
      <c r="AB15" s="38">
        <f>IFERROR(VLOOKUP($D15,'NRCS Physical Effects'!$D$3:$BF$173,AB$3,FALSE),"")</f>
        <v>4</v>
      </c>
      <c r="AC15" s="38">
        <f>IFERROR(VLOOKUP($D15,'NRCS Physical Effects'!$D$3:$BF$173,AC$3,FALSE),"")</f>
        <v>2</v>
      </c>
      <c r="AD15" s="38">
        <f>IFERROR(VLOOKUP($D15,'NRCS Physical Effects'!$D$3:$BF$173,AD$3,FALSE),"")</f>
        <v>2</v>
      </c>
      <c r="AE15" s="38">
        <f>IFERROR(VLOOKUP($D15,'NRCS Physical Effects'!$D$3:$BF$173,AE$3,FALSE),"")</f>
        <v>1</v>
      </c>
      <c r="AF15" s="38">
        <f>IFERROR(VLOOKUP($D15,'NRCS Physical Effects'!$D$3:$BF$173,AF$3,FALSE),"")</f>
        <v>1</v>
      </c>
      <c r="AG15" s="38">
        <f>IFERROR(VLOOKUP($D15,'NRCS Physical Effects'!$D$3:$BF$173,AG$3,FALSE),"")</f>
        <v>2</v>
      </c>
      <c r="AH15" s="38">
        <f>IFERROR(VLOOKUP($D15,'NRCS Physical Effects'!$D$3:$BF$173,AH$3,FALSE),"")</f>
        <v>0</v>
      </c>
      <c r="AI15" s="87">
        <f>IFERROR(VLOOKUP($D15,'NRCS Physical Effects'!$D$3:$BF$173,AI$3,FALSE),"")</f>
        <v>72</v>
      </c>
      <c r="AJ15" s="38">
        <f>IFERROR(VLOOKUP($D15,'NRCS Physical Effects'!$D$3:$BF$173,AJ$3,FALSE),"")</f>
        <v>27</v>
      </c>
      <c r="AK15" s="38">
        <f>IFERROR(VLOOKUP($D15,'NRCS Physical Effects'!$D$3:$BF$173,AK$3,FALSE),"")</f>
        <v>18</v>
      </c>
      <c r="AL15" s="38">
        <f>IFERROR(VLOOKUP($D15,'NRCS Physical Effects'!$D$3:$BF$173,AL$3,FALSE),"")</f>
        <v>5</v>
      </c>
      <c r="AM15" s="38">
        <f>IFERROR(VLOOKUP($D15,'NRCS Physical Effects'!$D$3:$BF$173,AM$3,FALSE),"")</f>
        <v>12</v>
      </c>
      <c r="AN15" s="38">
        <f>IFERROR(VLOOKUP($D15,'NRCS Physical Effects'!$D$3:$BF$173,AN$3,FALSE),"")</f>
        <v>9</v>
      </c>
      <c r="AO15" s="38">
        <f>IFERROR(VLOOKUP($D15,'NRCS Physical Effects'!$D$3:$BF$173,AO$3,FALSE),"")</f>
        <v>1</v>
      </c>
    </row>
    <row r="16" spans="1:41" x14ac:dyDescent="0.2">
      <c r="A16" s="105" t="s">
        <v>44</v>
      </c>
      <c r="B16" s="105" t="s">
        <v>510</v>
      </c>
      <c r="C16" s="52" t="s">
        <v>194</v>
      </c>
      <c r="D16" s="38">
        <v>550</v>
      </c>
      <c r="E16" s="146" t="str">
        <f>IFERROR(VLOOKUP(D16,'NRCS Practice Descriptions'!$B$2:$C$174,2,FALSE),"")</f>
        <v>Establishment of adapted perennial or self-sustaining vegetation such as grasses, forbs, legumes, shrubs and trees.</v>
      </c>
      <c r="G16" s="155">
        <v>2</v>
      </c>
      <c r="H16" s="154">
        <v>4</v>
      </c>
      <c r="I16" s="154">
        <v>3</v>
      </c>
      <c r="J16" s="154">
        <v>3</v>
      </c>
      <c r="K16" s="155">
        <v>1</v>
      </c>
      <c r="L16" s="155">
        <v>0</v>
      </c>
      <c r="M16" s="155">
        <v>0</v>
      </c>
      <c r="N16" s="155">
        <v>0</v>
      </c>
      <c r="O16" s="132">
        <f t="shared" si="0"/>
        <v>13</v>
      </c>
      <c r="T16" s="38"/>
      <c r="U16" s="38"/>
      <c r="V16" s="131">
        <f t="shared" si="1"/>
        <v>0</v>
      </c>
      <c r="W16" s="38"/>
      <c r="X16" s="129">
        <f t="shared" si="2"/>
        <v>13</v>
      </c>
      <c r="Y16" s="38"/>
      <c r="Z16" s="61">
        <f t="shared" si="3"/>
        <v>6</v>
      </c>
      <c r="AA16" s="38">
        <f>IFERROR(VLOOKUP($D16,'NRCS Physical Effects'!$D$3:$BF$173,AA$3,FALSE),"")</f>
        <v>2</v>
      </c>
      <c r="AB16" s="38">
        <f>IFERROR(VLOOKUP($D16,'NRCS Physical Effects'!$D$3:$BF$173,AB$3,FALSE),"")</f>
        <v>4</v>
      </c>
      <c r="AC16" s="38">
        <f>IFERROR(VLOOKUP($D16,'NRCS Physical Effects'!$D$3:$BF$173,AC$3,FALSE),"")</f>
        <v>3</v>
      </c>
      <c r="AD16" s="38">
        <f>IFERROR(VLOOKUP($D16,'NRCS Physical Effects'!$D$3:$BF$173,AD$3,FALSE),"")</f>
        <v>3</v>
      </c>
      <c r="AE16" s="38">
        <f>IFERROR(VLOOKUP($D16,'NRCS Physical Effects'!$D$3:$BF$173,AE$3,FALSE),"")</f>
        <v>1</v>
      </c>
      <c r="AF16" s="38">
        <f>IFERROR(VLOOKUP($D16,'NRCS Physical Effects'!$D$3:$BF$173,AF$3,FALSE),"")</f>
        <v>0</v>
      </c>
      <c r="AG16" s="38">
        <f>IFERROR(VLOOKUP($D16,'NRCS Physical Effects'!$D$3:$BF$173,AG$3,FALSE),"")</f>
        <v>0</v>
      </c>
      <c r="AH16" s="38">
        <f>IFERROR(VLOOKUP($D16,'NRCS Physical Effects'!$D$3:$BF$173,AH$3,FALSE),"")</f>
        <v>0</v>
      </c>
      <c r="AI16" s="87">
        <f>IFERROR(VLOOKUP($D16,'NRCS Physical Effects'!$D$3:$BF$173,AI$3,FALSE),"")</f>
        <v>73</v>
      </c>
      <c r="AJ16" s="38">
        <f>IFERROR(VLOOKUP($D16,'NRCS Physical Effects'!$D$3:$BF$173,AJ$3,FALSE),"")</f>
        <v>31</v>
      </c>
      <c r="AK16" s="38">
        <f>IFERROR(VLOOKUP($D16,'NRCS Physical Effects'!$D$3:$BF$173,AK$3,FALSE),"")</f>
        <v>19</v>
      </c>
      <c r="AL16" s="38">
        <f>IFERROR(VLOOKUP($D16,'NRCS Physical Effects'!$D$3:$BF$173,AL$3,FALSE),"")</f>
        <v>3</v>
      </c>
      <c r="AM16" s="38">
        <f>IFERROR(VLOOKUP($D16,'NRCS Physical Effects'!$D$3:$BF$173,AM$3,FALSE),"")</f>
        <v>14</v>
      </c>
      <c r="AN16" s="38">
        <f>IFERROR(VLOOKUP($D16,'NRCS Physical Effects'!$D$3:$BF$173,AN$3,FALSE),"")</f>
        <v>5</v>
      </c>
      <c r="AO16" s="38">
        <f>IFERROR(VLOOKUP($D16,'NRCS Physical Effects'!$D$3:$BF$173,AO$3,FALSE),"")</f>
        <v>1</v>
      </c>
    </row>
    <row r="17" spans="1:41" ht="16" x14ac:dyDescent="0.2">
      <c r="A17" s="105" t="s">
        <v>513</v>
      </c>
      <c r="B17" s="105" t="s">
        <v>178</v>
      </c>
      <c r="C17" s="89" t="s">
        <v>77</v>
      </c>
      <c r="D17" s="38">
        <v>386</v>
      </c>
      <c r="E17" s="146" t="str">
        <f>IFERROR(VLOOKUP(D17,'NRCS Practice Descriptions'!$B$2:$C$174,2,FALSE),"")</f>
        <v>A stripe of permanent vegetation established at the edge or around the perimeter or a field.</v>
      </c>
      <c r="G17" s="155">
        <v>2</v>
      </c>
      <c r="H17" s="154">
        <v>4</v>
      </c>
      <c r="I17" s="154">
        <v>2</v>
      </c>
      <c r="J17" s="154">
        <v>1</v>
      </c>
      <c r="K17" s="155">
        <v>2</v>
      </c>
      <c r="L17" s="155">
        <v>1</v>
      </c>
      <c r="M17" s="155">
        <v>1</v>
      </c>
      <c r="N17" s="155">
        <v>2</v>
      </c>
      <c r="O17" s="132">
        <f t="shared" si="0"/>
        <v>15</v>
      </c>
      <c r="T17" s="38"/>
      <c r="U17" s="38"/>
      <c r="V17" s="131">
        <f t="shared" si="1"/>
        <v>0</v>
      </c>
      <c r="W17" s="38"/>
      <c r="X17" s="129">
        <f t="shared" si="2"/>
        <v>15</v>
      </c>
      <c r="Y17" s="38"/>
      <c r="Z17" s="61">
        <f t="shared" si="3"/>
        <v>6</v>
      </c>
      <c r="AA17" s="38">
        <f>IFERROR(VLOOKUP($D17,'NRCS Physical Effects'!$D$3:$BF$173,AA$3,FALSE),"")</f>
        <v>2</v>
      </c>
      <c r="AB17" s="38">
        <f>IFERROR(VLOOKUP($D17,'NRCS Physical Effects'!$D$3:$BF$173,AB$3,FALSE),"")</f>
        <v>4</v>
      </c>
      <c r="AC17" s="38">
        <f>IFERROR(VLOOKUP($D17,'NRCS Physical Effects'!$D$3:$BF$173,AC$3,FALSE),"")</f>
        <v>1</v>
      </c>
      <c r="AD17" s="38">
        <f>IFERROR(VLOOKUP($D17,'NRCS Physical Effects'!$D$3:$BF$173,AD$3,FALSE),"")</f>
        <v>2</v>
      </c>
      <c r="AE17" s="38">
        <f>IFERROR(VLOOKUP($D17,'NRCS Physical Effects'!$D$3:$BF$173,AE$3,FALSE),"")</f>
        <v>2</v>
      </c>
      <c r="AF17" s="38">
        <f>IFERROR(VLOOKUP($D17,'NRCS Physical Effects'!$D$3:$BF$173,AF$3,FALSE),"")</f>
        <v>1</v>
      </c>
      <c r="AG17" s="38">
        <f>IFERROR(VLOOKUP($D17,'NRCS Physical Effects'!$D$3:$BF$173,AG$3,FALSE),"")</f>
        <v>1</v>
      </c>
      <c r="AH17" s="38">
        <f>IFERROR(VLOOKUP($D17,'NRCS Physical Effects'!$D$3:$BF$173,AH$3,FALSE),"")</f>
        <v>2</v>
      </c>
      <c r="AI17" s="87">
        <f>IFERROR(VLOOKUP($D17,'NRCS Physical Effects'!$D$3:$BF$173,AI$3,FALSE),"")</f>
        <v>50</v>
      </c>
      <c r="AJ17" s="38">
        <f>IFERROR(VLOOKUP($D17,'NRCS Physical Effects'!$D$3:$BF$173,AJ$3,FALSE),"")</f>
        <v>19</v>
      </c>
      <c r="AK17" s="38">
        <f>IFERROR(VLOOKUP($D17,'NRCS Physical Effects'!$D$3:$BF$173,AK$3,FALSE),"")</f>
        <v>12</v>
      </c>
      <c r="AL17" s="38">
        <f>IFERROR(VLOOKUP($D17,'NRCS Physical Effects'!$D$3:$BF$173,AL$3,FALSE),"")</f>
        <v>5</v>
      </c>
      <c r="AM17" s="38">
        <f>IFERROR(VLOOKUP($D17,'NRCS Physical Effects'!$D$3:$BF$173,AM$3,FALSE),"")</f>
        <v>10</v>
      </c>
      <c r="AN17" s="38">
        <f>IFERROR(VLOOKUP($D17,'NRCS Physical Effects'!$D$3:$BF$173,AN$3,FALSE),"")</f>
        <v>3</v>
      </c>
      <c r="AO17" s="38">
        <f>IFERROR(VLOOKUP($D17,'NRCS Physical Effects'!$D$3:$BF$173,AO$3,FALSE),"")</f>
        <v>1</v>
      </c>
    </row>
    <row r="18" spans="1:41" ht="16" x14ac:dyDescent="0.2">
      <c r="A18" s="105" t="s">
        <v>513</v>
      </c>
      <c r="B18" s="105" t="s">
        <v>178</v>
      </c>
      <c r="C18" s="89" t="s">
        <v>79</v>
      </c>
      <c r="D18" s="38">
        <v>390</v>
      </c>
      <c r="E18" s="146" t="str">
        <f>IFERROR(VLOOKUP(D18,'NRCS Practice Descriptions'!$B$2:$C$174,2,FALSE),"")</f>
        <v>Grasses, sedges, rushes, ferns, legumes, and forbs tolerant of intermittent flooding or saturated soils, established or managed as the dominant vegetation in the transitional zone between upland and aquatic habitats.</v>
      </c>
      <c r="G18" s="155">
        <v>2</v>
      </c>
      <c r="H18" s="154">
        <v>4</v>
      </c>
      <c r="I18" s="154">
        <v>0</v>
      </c>
      <c r="J18" s="154">
        <v>0</v>
      </c>
      <c r="K18" s="155">
        <v>5</v>
      </c>
      <c r="L18" s="155">
        <v>-3</v>
      </c>
      <c r="M18" s="155">
        <v>2</v>
      </c>
      <c r="N18" s="155">
        <v>0</v>
      </c>
      <c r="O18" s="132">
        <f t="shared" si="0"/>
        <v>10</v>
      </c>
      <c r="P18" s="38"/>
      <c r="Q18" s="38"/>
      <c r="R18" s="38"/>
      <c r="S18" s="38"/>
      <c r="T18" s="38"/>
      <c r="U18" s="38"/>
      <c r="V18" s="131">
        <f t="shared" si="1"/>
        <v>0</v>
      </c>
      <c r="W18" s="38"/>
      <c r="X18" s="129">
        <f t="shared" si="2"/>
        <v>10</v>
      </c>
      <c r="Y18" s="38"/>
      <c r="Z18" s="61">
        <f t="shared" si="3"/>
        <v>6</v>
      </c>
      <c r="AA18" s="38">
        <f>IFERROR(VLOOKUP($D18,'NRCS Physical Effects'!$D$3:$BF$173,AA$3,FALSE),"")</f>
        <v>2</v>
      </c>
      <c r="AB18" s="38">
        <f>IFERROR(VLOOKUP($D18,'NRCS Physical Effects'!$D$3:$BF$173,AB$3,FALSE),"")</f>
        <v>4</v>
      </c>
      <c r="AC18" s="38">
        <f>IFERROR(VLOOKUP($D18,'NRCS Physical Effects'!$D$3:$BF$173,AC$3,FALSE),"")</f>
        <v>0</v>
      </c>
      <c r="AD18" s="38">
        <f>IFERROR(VLOOKUP($D18,'NRCS Physical Effects'!$D$3:$BF$173,AD$3,FALSE),"")</f>
        <v>0</v>
      </c>
      <c r="AE18" s="38">
        <f>IFERROR(VLOOKUP($D18,'NRCS Physical Effects'!$D$3:$BF$173,AE$3,FALSE),"")</f>
        <v>5</v>
      </c>
      <c r="AF18" s="38">
        <f>IFERROR(VLOOKUP($D18,'NRCS Physical Effects'!$D$3:$BF$173,AF$3,FALSE),"")</f>
        <v>-3</v>
      </c>
      <c r="AG18" s="38">
        <f>IFERROR(VLOOKUP($D18,'NRCS Physical Effects'!$D$3:$BF$173,AG$3,FALSE),"")</f>
        <v>2</v>
      </c>
      <c r="AH18" s="38">
        <f>IFERROR(VLOOKUP($D18,'NRCS Physical Effects'!$D$3:$BF$173,AH$3,FALSE),"")</f>
        <v>0</v>
      </c>
      <c r="AI18" s="87">
        <f>IFERROR(VLOOKUP($D18,'NRCS Physical Effects'!$D$3:$BF$173,AI$3,FALSE),"")</f>
        <v>73</v>
      </c>
      <c r="AJ18" s="38">
        <f>IFERROR(VLOOKUP($D18,'NRCS Physical Effects'!$D$3:$BF$173,AJ$3,FALSE),"")</f>
        <v>19</v>
      </c>
      <c r="AK18" s="38">
        <f>IFERROR(VLOOKUP($D18,'NRCS Physical Effects'!$D$3:$BF$173,AK$3,FALSE),"")</f>
        <v>31</v>
      </c>
      <c r="AL18" s="38">
        <f>IFERROR(VLOOKUP($D18,'NRCS Physical Effects'!$D$3:$BF$173,AL$3,FALSE),"")</f>
        <v>3</v>
      </c>
      <c r="AM18" s="38">
        <f>IFERROR(VLOOKUP($D18,'NRCS Physical Effects'!$D$3:$BF$173,AM$3,FALSE),"")</f>
        <v>13</v>
      </c>
      <c r="AN18" s="38">
        <f>IFERROR(VLOOKUP($D18,'NRCS Physical Effects'!$D$3:$BF$173,AN$3,FALSE),"")</f>
        <v>6</v>
      </c>
      <c r="AO18" s="38">
        <f>IFERROR(VLOOKUP($D18,'NRCS Physical Effects'!$D$3:$BF$173,AO$3,FALSE),"")</f>
        <v>1</v>
      </c>
    </row>
    <row r="19" spans="1:41" x14ac:dyDescent="0.2">
      <c r="A19" s="105" t="s">
        <v>513</v>
      </c>
      <c r="B19" s="117" t="s">
        <v>516</v>
      </c>
      <c r="C19" s="52" t="s">
        <v>265</v>
      </c>
      <c r="D19" s="38">
        <v>342</v>
      </c>
      <c r="E19" s="146" t="str">
        <f>IFERROR(VLOOKUP(D19,'NRCS Practice Descriptions'!$B$2:$C$174,2,FALSE),"")</f>
        <v>Establishing permanent vegetation on sites that have, or are expected to have, high erosion rates, and on sites that have physical, chemical or biological conditions that prevent the establishment of vegetation with normal practices.</v>
      </c>
      <c r="G19" s="155">
        <v>1</v>
      </c>
      <c r="H19" s="154">
        <v>5</v>
      </c>
      <c r="I19" s="154">
        <v>1</v>
      </c>
      <c r="J19" s="154">
        <v>1</v>
      </c>
      <c r="K19" s="155">
        <v>2</v>
      </c>
      <c r="L19" s="155">
        <v>0</v>
      </c>
      <c r="M19" s="155">
        <v>2</v>
      </c>
      <c r="N19" s="155">
        <v>1</v>
      </c>
      <c r="O19" s="132">
        <f t="shared" si="0"/>
        <v>13</v>
      </c>
      <c r="V19" s="131">
        <f t="shared" si="1"/>
        <v>0</v>
      </c>
      <c r="X19" s="129">
        <f t="shared" si="2"/>
        <v>13</v>
      </c>
      <c r="Z19" s="61">
        <f t="shared" si="3"/>
        <v>6</v>
      </c>
      <c r="AA19" s="38">
        <f>IFERROR(VLOOKUP($D19,'NRCS Physical Effects'!$D$3:$BF$173,AA$3,FALSE),"")</f>
        <v>1</v>
      </c>
      <c r="AB19" s="38">
        <f>IFERROR(VLOOKUP($D19,'NRCS Physical Effects'!$D$3:$BF$173,AB$3,FALSE),"")</f>
        <v>5</v>
      </c>
      <c r="AC19" s="38">
        <f>IFERROR(VLOOKUP($D19,'NRCS Physical Effects'!$D$3:$BF$173,AC$3,FALSE),"")</f>
        <v>1</v>
      </c>
      <c r="AD19" s="38">
        <f>IFERROR(VLOOKUP($D19,'NRCS Physical Effects'!$D$3:$BF$173,AD$3,FALSE),"")</f>
        <v>1</v>
      </c>
      <c r="AE19" s="38">
        <f>IFERROR(VLOOKUP($D19,'NRCS Physical Effects'!$D$3:$BF$173,AE$3,FALSE),"")</f>
        <v>2</v>
      </c>
      <c r="AF19" s="38">
        <f>IFERROR(VLOOKUP($D19,'NRCS Physical Effects'!$D$3:$BF$173,AF$3,FALSE),"")</f>
        <v>0</v>
      </c>
      <c r="AG19" s="38">
        <f>IFERROR(VLOOKUP($D19,'NRCS Physical Effects'!$D$3:$BF$173,AG$3,FALSE),"")</f>
        <v>2</v>
      </c>
      <c r="AH19" s="38">
        <f>IFERROR(VLOOKUP($D19,'NRCS Physical Effects'!$D$3:$BF$173,AH$3,FALSE),"")</f>
        <v>1</v>
      </c>
      <c r="AI19" s="87">
        <f>IFERROR(VLOOKUP($D19,'NRCS Physical Effects'!$D$3:$BF$173,AI$3,FALSE),"")</f>
        <v>60</v>
      </c>
      <c r="AJ19" s="38">
        <f>IFERROR(VLOOKUP($D19,'NRCS Physical Effects'!$D$3:$BF$173,AJ$3,FALSE),"")</f>
        <v>33</v>
      </c>
      <c r="AK19" s="38">
        <f>IFERROR(VLOOKUP($D19,'NRCS Physical Effects'!$D$3:$BF$173,AK$3,FALSE),"")</f>
        <v>8</v>
      </c>
      <c r="AL19" s="38">
        <f>IFERROR(VLOOKUP($D19,'NRCS Physical Effects'!$D$3:$BF$173,AL$3,FALSE),"")</f>
        <v>3</v>
      </c>
      <c r="AM19" s="38">
        <f>IFERROR(VLOOKUP($D19,'NRCS Physical Effects'!$D$3:$BF$173,AM$3,FALSE),"")</f>
        <v>13</v>
      </c>
      <c r="AN19" s="38">
        <f>IFERROR(VLOOKUP($D19,'NRCS Physical Effects'!$D$3:$BF$173,AN$3,FALSE),"")</f>
        <v>3</v>
      </c>
      <c r="AO19" s="38">
        <f>IFERROR(VLOOKUP($D19,'NRCS Physical Effects'!$D$3:$BF$173,AO$3,FALSE),"")</f>
        <v>0</v>
      </c>
    </row>
    <row r="20" spans="1:41" ht="16" x14ac:dyDescent="0.2">
      <c r="A20" s="103" t="s">
        <v>509</v>
      </c>
      <c r="B20" s="103" t="s">
        <v>511</v>
      </c>
      <c r="C20" s="89" t="s">
        <v>200</v>
      </c>
      <c r="D20" s="38">
        <v>512</v>
      </c>
      <c r="E20" s="146" t="str">
        <f>IFERROR(VLOOKUP(D20,'NRCS Practice Descriptions'!$B$2:$C$174,2,FALSE),"")</f>
        <v>Establishing adapted and/or compatible species, varieties, or cultivars of herbaceous species suitable for pasture, hay, or biomass production.</v>
      </c>
      <c r="G20" s="155">
        <v>4</v>
      </c>
      <c r="H20" s="154">
        <v>1</v>
      </c>
      <c r="I20" s="154">
        <v>3</v>
      </c>
      <c r="J20" s="154">
        <v>3</v>
      </c>
      <c r="K20" s="155">
        <v>1</v>
      </c>
      <c r="L20" s="155">
        <v>1</v>
      </c>
      <c r="M20" s="155">
        <v>4</v>
      </c>
      <c r="N20" s="155">
        <v>0</v>
      </c>
      <c r="O20" s="132">
        <f t="shared" si="0"/>
        <v>17</v>
      </c>
      <c r="P20" s="38"/>
      <c r="Q20" s="38"/>
      <c r="R20" s="38"/>
      <c r="S20" s="38"/>
      <c r="T20" s="38"/>
      <c r="U20" s="38"/>
      <c r="V20" s="131">
        <f t="shared" si="1"/>
        <v>0</v>
      </c>
      <c r="W20" s="38"/>
      <c r="X20" s="129">
        <f t="shared" si="2"/>
        <v>17</v>
      </c>
      <c r="Y20" s="38"/>
      <c r="Z20" s="61">
        <f t="shared" si="3"/>
        <v>5</v>
      </c>
      <c r="AA20" s="38">
        <f>IFERROR(VLOOKUP($D20,'NRCS Physical Effects'!$D$3:$BF$173,AA$3,FALSE),"")</f>
        <v>4</v>
      </c>
      <c r="AB20" s="38">
        <f>IFERROR(VLOOKUP($D20,'NRCS Physical Effects'!$D$3:$BF$173,AB$3,FALSE),"")</f>
        <v>1</v>
      </c>
      <c r="AC20" s="38">
        <f>IFERROR(VLOOKUP($D20,'NRCS Physical Effects'!$D$3:$BF$173,AC$3,FALSE),"")</f>
        <v>3</v>
      </c>
      <c r="AD20" s="38">
        <f>IFERROR(VLOOKUP($D20,'NRCS Physical Effects'!$D$3:$BF$173,AD$3,FALSE),"")</f>
        <v>3</v>
      </c>
      <c r="AE20" s="38">
        <f>IFERROR(VLOOKUP($D20,'NRCS Physical Effects'!$D$3:$BF$173,AE$3,FALSE),"")</f>
        <v>1</v>
      </c>
      <c r="AF20" s="38">
        <f>IFERROR(VLOOKUP($D20,'NRCS Physical Effects'!$D$3:$BF$173,AF$3,FALSE),"")</f>
        <v>1</v>
      </c>
      <c r="AG20" s="38">
        <f>IFERROR(VLOOKUP($D20,'NRCS Physical Effects'!$D$3:$BF$173,AG$3,FALSE),"")</f>
        <v>4</v>
      </c>
      <c r="AH20" s="38">
        <f>IFERROR(VLOOKUP($D20,'NRCS Physical Effects'!$D$3:$BF$173,AH$3,FALSE),"")</f>
        <v>0</v>
      </c>
      <c r="AI20" s="87">
        <f>IFERROR(VLOOKUP($D20,'NRCS Physical Effects'!$D$3:$BF$173,AI$3,FALSE),"")</f>
        <v>39</v>
      </c>
      <c r="AJ20" s="38">
        <f>IFERROR(VLOOKUP($D20,'NRCS Physical Effects'!$D$3:$BF$173,AJ$3,FALSE),"")</f>
        <v>11</v>
      </c>
      <c r="AK20" s="38">
        <f>IFERROR(VLOOKUP($D20,'NRCS Physical Effects'!$D$3:$BF$173,AK$3,FALSE),"")</f>
        <v>12</v>
      </c>
      <c r="AL20" s="38">
        <f>IFERROR(VLOOKUP($D20,'NRCS Physical Effects'!$D$3:$BF$173,AL$3,FALSE),"")</f>
        <v>5</v>
      </c>
      <c r="AM20" s="38">
        <f>IFERROR(VLOOKUP($D20,'NRCS Physical Effects'!$D$3:$BF$173,AM$3,FALSE),"")</f>
        <v>2</v>
      </c>
      <c r="AN20" s="38">
        <f>IFERROR(VLOOKUP($D20,'NRCS Physical Effects'!$D$3:$BF$173,AN$3,FALSE),"")</f>
        <v>9</v>
      </c>
      <c r="AO20" s="38">
        <f>IFERROR(VLOOKUP($D20,'NRCS Physical Effects'!$D$3:$BF$173,AO$3,FALSE),"")</f>
        <v>0</v>
      </c>
    </row>
    <row r="21" spans="1:41" x14ac:dyDescent="0.2">
      <c r="A21" s="103" t="s">
        <v>509</v>
      </c>
      <c r="B21" s="103" t="s">
        <v>512</v>
      </c>
      <c r="C21" s="52" t="s">
        <v>183</v>
      </c>
      <c r="D21" s="38">
        <v>345</v>
      </c>
      <c r="E21" s="146" t="str">
        <f>IFERROR(VLOOKUP(D21,'NRCS Practice Descriptions'!$B$2:$C$174,2,FALSE),"")</f>
        <v>Managing the amount, orientation and distribution of crop and other plant residue on the soil surface year round while limiting the soil-disturbing activities used to grow and harvest  crops in systems where the field surface is tilled prior to planting.</v>
      </c>
      <c r="G21" s="155">
        <v>3</v>
      </c>
      <c r="H21" s="154">
        <v>2</v>
      </c>
      <c r="I21" s="154">
        <v>3</v>
      </c>
      <c r="J21" s="154">
        <v>2</v>
      </c>
      <c r="K21" s="155">
        <v>2</v>
      </c>
      <c r="L21" s="155">
        <v>1</v>
      </c>
      <c r="M21" s="155">
        <v>0</v>
      </c>
      <c r="N21" s="155">
        <v>0</v>
      </c>
      <c r="O21" s="132">
        <f t="shared" si="0"/>
        <v>13</v>
      </c>
      <c r="P21" s="38"/>
      <c r="Q21" s="38"/>
      <c r="R21" s="38"/>
      <c r="S21" s="38"/>
      <c r="T21" s="38"/>
      <c r="U21" s="38"/>
      <c r="V21" s="131">
        <f t="shared" si="1"/>
        <v>0</v>
      </c>
      <c r="W21" s="38"/>
      <c r="X21" s="129">
        <f t="shared" si="2"/>
        <v>13</v>
      </c>
      <c r="Y21" s="38"/>
      <c r="Z21" s="61">
        <f t="shared" si="3"/>
        <v>5</v>
      </c>
      <c r="AA21" s="38">
        <f>IFERROR(VLOOKUP($D21,'NRCS Physical Effects'!$D$3:$BF$173,AA$3,FALSE),"")</f>
        <v>3</v>
      </c>
      <c r="AB21" s="38">
        <f>IFERROR(VLOOKUP($D21,'NRCS Physical Effects'!$D$3:$BF$173,AB$3,FALSE),"")</f>
        <v>2</v>
      </c>
      <c r="AC21" s="38">
        <f>IFERROR(VLOOKUP($D21,'NRCS Physical Effects'!$D$3:$BF$173,AC$3,FALSE),"")</f>
        <v>2</v>
      </c>
      <c r="AD21" s="38">
        <f>IFERROR(VLOOKUP($D21,'NRCS Physical Effects'!$D$3:$BF$173,AD$3,FALSE),"")</f>
        <v>3</v>
      </c>
      <c r="AE21" s="38">
        <f>IFERROR(VLOOKUP($D21,'NRCS Physical Effects'!$D$3:$BF$173,AE$3,FALSE),"")</f>
        <v>2</v>
      </c>
      <c r="AF21" s="38">
        <f>IFERROR(VLOOKUP($D21,'NRCS Physical Effects'!$D$3:$BF$173,AF$3,FALSE),"")</f>
        <v>1</v>
      </c>
      <c r="AG21" s="38">
        <f>IFERROR(VLOOKUP($D21,'NRCS Physical Effects'!$D$3:$BF$173,AG$3,FALSE),"")</f>
        <v>0</v>
      </c>
      <c r="AH21" s="38">
        <f>IFERROR(VLOOKUP($D21,'NRCS Physical Effects'!$D$3:$BF$173,AH$3,FALSE),"")</f>
        <v>0</v>
      </c>
      <c r="AI21" s="87">
        <f>IFERROR(VLOOKUP($D21,'NRCS Physical Effects'!$D$3:$BF$173,AI$3,FALSE),"")</f>
        <v>44</v>
      </c>
      <c r="AJ21" s="38">
        <f>IFERROR(VLOOKUP($D21,'NRCS Physical Effects'!$D$3:$BF$173,AJ$3,FALSE),"")</f>
        <v>16</v>
      </c>
      <c r="AK21" s="38">
        <f>IFERROR(VLOOKUP($D21,'NRCS Physical Effects'!$D$3:$BF$173,AK$3,FALSE),"")</f>
        <v>14</v>
      </c>
      <c r="AL21" s="38">
        <f>IFERROR(VLOOKUP($D21,'NRCS Physical Effects'!$D$3:$BF$173,AL$3,FALSE),"")</f>
        <v>9</v>
      </c>
      <c r="AM21" s="38">
        <f>IFERROR(VLOOKUP($D21,'NRCS Physical Effects'!$D$3:$BF$173,AM$3,FALSE),"")</f>
        <v>2</v>
      </c>
      <c r="AN21" s="38">
        <f>IFERROR(VLOOKUP($D21,'NRCS Physical Effects'!$D$3:$BF$173,AN$3,FALSE),"")</f>
        <v>0</v>
      </c>
      <c r="AO21" s="38">
        <f>IFERROR(VLOOKUP($D21,'NRCS Physical Effects'!$D$3:$BF$173,AO$3,FALSE),"")</f>
        <v>3</v>
      </c>
    </row>
    <row r="22" spans="1:41" x14ac:dyDescent="0.2">
      <c r="A22" s="105" t="s">
        <v>44</v>
      </c>
      <c r="B22" s="105" t="s">
        <v>510</v>
      </c>
      <c r="C22" s="52" t="s">
        <v>73</v>
      </c>
      <c r="D22" s="38">
        <v>381</v>
      </c>
      <c r="E22" s="146" t="str">
        <f>IFERROR(VLOOKUP(D22,'NRCS Practice Descriptions'!$B$2:$C$174,2,FALSE),"")</f>
        <v>An application establishing a combination of trees or shrubs and compatible forages on the same acreage.</v>
      </c>
      <c r="G22" s="155">
        <v>2</v>
      </c>
      <c r="H22" s="154">
        <v>3</v>
      </c>
      <c r="I22" s="154">
        <v>3</v>
      </c>
      <c r="J22" s="154">
        <v>2</v>
      </c>
      <c r="K22" s="155">
        <v>3</v>
      </c>
      <c r="L22" s="155">
        <v>2</v>
      </c>
      <c r="M22" s="155">
        <v>2</v>
      </c>
      <c r="N22" s="155">
        <v>3</v>
      </c>
      <c r="O22" s="132">
        <f t="shared" si="0"/>
        <v>20</v>
      </c>
      <c r="T22" s="38"/>
      <c r="U22" s="38"/>
      <c r="V22" s="131">
        <f t="shared" si="1"/>
        <v>0</v>
      </c>
      <c r="W22" s="38"/>
      <c r="X22" s="129">
        <f t="shared" si="2"/>
        <v>20</v>
      </c>
      <c r="Y22" s="38"/>
      <c r="Z22" s="61">
        <f t="shared" si="3"/>
        <v>5</v>
      </c>
      <c r="AA22" s="38">
        <f>IFERROR(VLOOKUP($D22,'NRCS Physical Effects'!$D$3:$BF$173,AA$3,FALSE),"")</f>
        <v>2</v>
      </c>
      <c r="AB22" s="38">
        <f>IFERROR(VLOOKUP($D22,'NRCS Physical Effects'!$D$3:$BF$173,AB$3,FALSE),"")</f>
        <v>3</v>
      </c>
      <c r="AC22" s="38">
        <f>IFERROR(VLOOKUP($D22,'NRCS Physical Effects'!$D$3:$BF$173,AC$3,FALSE),"")</f>
        <v>2</v>
      </c>
      <c r="AD22" s="38">
        <f>IFERROR(VLOOKUP($D22,'NRCS Physical Effects'!$D$3:$BF$173,AD$3,FALSE),"")</f>
        <v>3</v>
      </c>
      <c r="AE22" s="38">
        <f>IFERROR(VLOOKUP($D22,'NRCS Physical Effects'!$D$3:$BF$173,AE$3,FALSE),"")</f>
        <v>3</v>
      </c>
      <c r="AF22" s="38">
        <f>IFERROR(VLOOKUP($D22,'NRCS Physical Effects'!$D$3:$BF$173,AF$3,FALSE),"")</f>
        <v>2</v>
      </c>
      <c r="AG22" s="38">
        <f>IFERROR(VLOOKUP($D22,'NRCS Physical Effects'!$D$3:$BF$173,AG$3,FALSE),"")</f>
        <v>2</v>
      </c>
      <c r="AH22" s="38">
        <f>IFERROR(VLOOKUP($D22,'NRCS Physical Effects'!$D$3:$BF$173,AH$3,FALSE),"")</f>
        <v>3</v>
      </c>
      <c r="AI22" s="87">
        <f>IFERROR(VLOOKUP($D22,'NRCS Physical Effects'!$D$3:$BF$173,AI$3,FALSE),"")</f>
        <v>72</v>
      </c>
      <c r="AJ22" s="38">
        <f>IFERROR(VLOOKUP($D22,'NRCS Physical Effects'!$D$3:$BF$173,AJ$3,FALSE),"")</f>
        <v>22</v>
      </c>
      <c r="AK22" s="38">
        <f>IFERROR(VLOOKUP($D22,'NRCS Physical Effects'!$D$3:$BF$173,AK$3,FALSE),"")</f>
        <v>29</v>
      </c>
      <c r="AL22" s="38">
        <f>IFERROR(VLOOKUP($D22,'NRCS Physical Effects'!$D$3:$BF$173,AL$3,FALSE),"")</f>
        <v>3</v>
      </c>
      <c r="AM22" s="38">
        <f>IFERROR(VLOOKUP($D22,'NRCS Physical Effects'!$D$3:$BF$173,AM$3,FALSE),"")</f>
        <v>5</v>
      </c>
      <c r="AN22" s="38">
        <f>IFERROR(VLOOKUP($D22,'NRCS Physical Effects'!$D$3:$BF$173,AN$3,FALSE),"")</f>
        <v>12</v>
      </c>
      <c r="AO22" s="38">
        <f>IFERROR(VLOOKUP($D22,'NRCS Physical Effects'!$D$3:$BF$173,AO$3,FALSE),"")</f>
        <v>1</v>
      </c>
    </row>
    <row r="23" spans="1:41" ht="14.5" customHeight="1" x14ac:dyDescent="0.2">
      <c r="A23" s="103" t="s">
        <v>509</v>
      </c>
      <c r="B23" s="103" t="s">
        <v>511</v>
      </c>
      <c r="C23" s="52" t="s">
        <v>157</v>
      </c>
      <c r="D23" s="38">
        <v>328</v>
      </c>
      <c r="E23" s="146" t="str">
        <f>IFERROR(VLOOKUP(D23,'NRCS Practice Descriptions'!$B$2:$C$174,2,FALSE),"")</f>
        <v>Growing crops in a planned sequence on the same field.</v>
      </c>
      <c r="G23" s="155">
        <v>1</v>
      </c>
      <c r="H23" s="154">
        <v>4</v>
      </c>
      <c r="I23" s="154">
        <v>1</v>
      </c>
      <c r="J23" s="154">
        <v>1</v>
      </c>
      <c r="K23" s="155">
        <v>2</v>
      </c>
      <c r="L23" s="155">
        <v>1</v>
      </c>
      <c r="M23" s="155">
        <v>0</v>
      </c>
      <c r="N23" s="155">
        <v>0</v>
      </c>
      <c r="O23" s="132">
        <f t="shared" si="0"/>
        <v>10</v>
      </c>
      <c r="P23" s="38"/>
      <c r="Q23" s="38"/>
      <c r="R23" s="38"/>
      <c r="S23" s="38"/>
      <c r="T23" s="38"/>
      <c r="U23" s="38"/>
      <c r="V23" s="131">
        <f t="shared" si="1"/>
        <v>0</v>
      </c>
      <c r="W23" s="38"/>
      <c r="X23" s="129">
        <f t="shared" si="2"/>
        <v>10</v>
      </c>
      <c r="Y23" s="38"/>
      <c r="Z23" s="61">
        <f t="shared" si="3"/>
        <v>5</v>
      </c>
      <c r="AA23" s="38">
        <f>IFERROR(VLOOKUP($D23,'NRCS Physical Effects'!$D$3:$BF$173,AA$3,FALSE),"")</f>
        <v>1</v>
      </c>
      <c r="AB23" s="38">
        <f>IFERROR(VLOOKUP($D23,'NRCS Physical Effects'!$D$3:$BF$173,AB$3,FALSE),"")</f>
        <v>4</v>
      </c>
      <c r="AC23" s="38">
        <f>IFERROR(VLOOKUP($D23,'NRCS Physical Effects'!$D$3:$BF$173,AC$3,FALSE),"")</f>
        <v>1</v>
      </c>
      <c r="AD23" s="38">
        <f>IFERROR(VLOOKUP($D23,'NRCS Physical Effects'!$D$3:$BF$173,AD$3,FALSE),"")</f>
        <v>1</v>
      </c>
      <c r="AE23" s="38">
        <f>IFERROR(VLOOKUP($D23,'NRCS Physical Effects'!$D$3:$BF$173,AE$3,FALSE),"")</f>
        <v>2</v>
      </c>
      <c r="AF23" s="38">
        <f>IFERROR(VLOOKUP($D23,'NRCS Physical Effects'!$D$3:$BF$173,AF$3,FALSE),"")</f>
        <v>1</v>
      </c>
      <c r="AG23" s="38">
        <f>IFERROR(VLOOKUP($D23,'NRCS Physical Effects'!$D$3:$BF$173,AG$3,FALSE),"")</f>
        <v>0</v>
      </c>
      <c r="AH23" s="38">
        <f>IFERROR(VLOOKUP($D23,'NRCS Physical Effects'!$D$3:$BF$173,AH$3,FALSE),"")</f>
        <v>0</v>
      </c>
      <c r="AI23" s="87">
        <f>IFERROR(VLOOKUP($D23,'NRCS Physical Effects'!$D$3:$BF$173,AI$3,FALSE),"")</f>
        <v>46</v>
      </c>
      <c r="AJ23" s="38">
        <f>IFERROR(VLOOKUP($D23,'NRCS Physical Effects'!$D$3:$BF$173,AJ$3,FALSE),"")</f>
        <v>17</v>
      </c>
      <c r="AK23" s="38">
        <f>IFERROR(VLOOKUP($D23,'NRCS Physical Effects'!$D$3:$BF$173,AK$3,FALSE),"")</f>
        <v>17</v>
      </c>
      <c r="AL23" s="38">
        <f>IFERROR(VLOOKUP($D23,'NRCS Physical Effects'!$D$3:$BF$173,AL$3,FALSE),"")</f>
        <v>2</v>
      </c>
      <c r="AM23" s="38">
        <f>IFERROR(VLOOKUP($D23,'NRCS Physical Effects'!$D$3:$BF$173,AM$3,FALSE),"")</f>
        <v>7</v>
      </c>
      <c r="AN23" s="38">
        <f>IFERROR(VLOOKUP($D23,'NRCS Physical Effects'!$D$3:$BF$173,AN$3,FALSE),"")</f>
        <v>2</v>
      </c>
      <c r="AO23" s="38">
        <f>IFERROR(VLOOKUP($D23,'NRCS Physical Effects'!$D$3:$BF$173,AO$3,FALSE),"")</f>
        <v>1</v>
      </c>
    </row>
    <row r="24" spans="1:41" ht="16" x14ac:dyDescent="0.2">
      <c r="A24" s="105" t="s">
        <v>513</v>
      </c>
      <c r="B24" s="105" t="s">
        <v>178</v>
      </c>
      <c r="C24" s="89" t="s">
        <v>75</v>
      </c>
      <c r="D24" s="38">
        <v>393</v>
      </c>
      <c r="E24" s="146" t="str">
        <f>IFERROR(VLOOKUP(D24,'NRCS Practice Descriptions'!$B$2:$C$174,2,FALSE),"")</f>
        <v>A strip or area of herbaceous vegetation that removes contaminants from overland flow.</v>
      </c>
      <c r="F24" s="42" t="s">
        <v>203</v>
      </c>
      <c r="G24" s="155">
        <v>1</v>
      </c>
      <c r="H24" s="154">
        <v>4</v>
      </c>
      <c r="I24" s="154">
        <v>1</v>
      </c>
      <c r="J24" s="154">
        <v>1</v>
      </c>
      <c r="K24" s="155">
        <v>5</v>
      </c>
      <c r="L24" s="155">
        <v>1</v>
      </c>
      <c r="M24" s="155">
        <v>1</v>
      </c>
      <c r="N24" s="155">
        <v>4</v>
      </c>
      <c r="O24" s="132">
        <f t="shared" si="0"/>
        <v>18</v>
      </c>
      <c r="T24" s="38"/>
      <c r="U24" s="38"/>
      <c r="V24" s="131">
        <f t="shared" si="1"/>
        <v>0</v>
      </c>
      <c r="W24" s="38"/>
      <c r="X24" s="129">
        <f t="shared" si="2"/>
        <v>18</v>
      </c>
      <c r="Y24" s="38"/>
      <c r="Z24" s="61">
        <f t="shared" si="3"/>
        <v>5</v>
      </c>
      <c r="AA24" s="38">
        <f>IFERROR(VLOOKUP($D24,'NRCS Physical Effects'!$D$3:$BF$173,AA$3,FALSE),"")</f>
        <v>1</v>
      </c>
      <c r="AB24" s="38">
        <f>IFERROR(VLOOKUP($D24,'NRCS Physical Effects'!$D$3:$BF$173,AB$3,FALSE),"")</f>
        <v>4</v>
      </c>
      <c r="AC24" s="38">
        <f>IFERROR(VLOOKUP($D24,'NRCS Physical Effects'!$D$3:$BF$173,AC$3,FALSE),"")</f>
        <v>1</v>
      </c>
      <c r="AD24" s="38">
        <f>IFERROR(VLOOKUP($D24,'NRCS Physical Effects'!$D$3:$BF$173,AD$3,FALSE),"")</f>
        <v>1</v>
      </c>
      <c r="AE24" s="38">
        <f>IFERROR(VLOOKUP($D24,'NRCS Physical Effects'!$D$3:$BF$173,AE$3,FALSE),"")</f>
        <v>5</v>
      </c>
      <c r="AF24" s="38">
        <f>IFERROR(VLOOKUP($D24,'NRCS Physical Effects'!$D$3:$BF$173,AF$3,FALSE),"")</f>
        <v>1</v>
      </c>
      <c r="AG24" s="38">
        <f>IFERROR(VLOOKUP($D24,'NRCS Physical Effects'!$D$3:$BF$173,AG$3,FALSE),"")</f>
        <v>1</v>
      </c>
      <c r="AH24" s="38">
        <f>IFERROR(VLOOKUP($D24,'NRCS Physical Effects'!$D$3:$BF$173,AH$3,FALSE),"")</f>
        <v>4</v>
      </c>
      <c r="AI24" s="87">
        <f>IFERROR(VLOOKUP($D24,'NRCS Physical Effects'!$D$3:$BF$173,AI$3,FALSE),"")</f>
        <v>57</v>
      </c>
      <c r="AJ24" s="38">
        <f>IFERROR(VLOOKUP($D24,'NRCS Physical Effects'!$D$3:$BF$173,AJ$3,FALSE),"")</f>
        <v>18</v>
      </c>
      <c r="AK24" s="38">
        <f>IFERROR(VLOOKUP($D24,'NRCS Physical Effects'!$D$3:$BF$173,AK$3,FALSE),"")</f>
        <v>27</v>
      </c>
      <c r="AL24" s="38">
        <f>IFERROR(VLOOKUP($D24,'NRCS Physical Effects'!$D$3:$BF$173,AL$3,FALSE),"")</f>
        <v>2</v>
      </c>
      <c r="AM24" s="38">
        <f>IFERROR(VLOOKUP($D24,'NRCS Physical Effects'!$D$3:$BF$173,AM$3,FALSE),"")</f>
        <v>4</v>
      </c>
      <c r="AN24" s="38">
        <f>IFERROR(VLOOKUP($D24,'NRCS Physical Effects'!$D$3:$BF$173,AN$3,FALSE),"")</f>
        <v>5</v>
      </c>
      <c r="AO24" s="38">
        <f>IFERROR(VLOOKUP($D24,'NRCS Physical Effects'!$D$3:$BF$173,AO$3,FALSE),"")</f>
        <v>1</v>
      </c>
    </row>
    <row r="25" spans="1:41" x14ac:dyDescent="0.2">
      <c r="A25" s="105" t="s">
        <v>513</v>
      </c>
      <c r="B25" s="105" t="s">
        <v>177</v>
      </c>
      <c r="C25" s="121" t="s">
        <v>235</v>
      </c>
      <c r="D25" s="38">
        <v>650</v>
      </c>
      <c r="E25" s="146" t="str">
        <f>IFERROR(VLOOKUP(D25,'NRCS Practice Descriptions'!$B$2:$C$174,2,FALSE),"")</f>
        <v>Replacing, releasing and/or removing selected trees and shrubs or rows within an existing windbreak or shelterbelt, adding rows to the windbreak or shelterbelt or removing selected tree and shrub branches.</v>
      </c>
      <c r="G25" s="155">
        <v>1</v>
      </c>
      <c r="H25" s="154">
        <v>4</v>
      </c>
      <c r="I25" s="154">
        <v>5</v>
      </c>
      <c r="J25" s="154">
        <v>4</v>
      </c>
      <c r="K25" s="155">
        <v>1</v>
      </c>
      <c r="L25" s="155">
        <v>0</v>
      </c>
      <c r="M25" s="155">
        <v>3</v>
      </c>
      <c r="N25" s="155">
        <v>4</v>
      </c>
      <c r="O25" s="132">
        <f t="shared" si="0"/>
        <v>22</v>
      </c>
      <c r="P25" s="38"/>
      <c r="Q25" s="38"/>
      <c r="R25" s="38"/>
      <c r="S25" s="38"/>
      <c r="T25" s="38"/>
      <c r="U25" s="38"/>
      <c r="V25" s="131">
        <f t="shared" si="1"/>
        <v>0</v>
      </c>
      <c r="W25" s="38"/>
      <c r="X25" s="129">
        <f t="shared" si="2"/>
        <v>22</v>
      </c>
      <c r="Y25" s="38"/>
      <c r="Z25" s="61">
        <f t="shared" si="3"/>
        <v>5</v>
      </c>
      <c r="AA25" s="38">
        <f>IFERROR(VLOOKUP($D25,'NRCS Physical Effects'!$D$3:$BF$173,AA$3,FALSE),"")</f>
        <v>1</v>
      </c>
      <c r="AB25" s="38">
        <f>IFERROR(VLOOKUP($D25,'NRCS Physical Effects'!$D$3:$BF$173,AB$3,FALSE),"")</f>
        <v>4</v>
      </c>
      <c r="AC25" s="38">
        <f>IFERROR(VLOOKUP($D25,'NRCS Physical Effects'!$D$3:$BF$173,AC$3,FALSE),"")</f>
        <v>4</v>
      </c>
      <c r="AD25" s="38">
        <f>IFERROR(VLOOKUP($D25,'NRCS Physical Effects'!$D$3:$BF$173,AD$3,FALSE),"")</f>
        <v>5</v>
      </c>
      <c r="AE25" s="38">
        <f>IFERROR(VLOOKUP($D25,'NRCS Physical Effects'!$D$3:$BF$173,AE$3,FALSE),"")</f>
        <v>1</v>
      </c>
      <c r="AF25" s="38">
        <f>IFERROR(VLOOKUP($D25,'NRCS Physical Effects'!$D$3:$BF$173,AF$3,FALSE),"")</f>
        <v>0</v>
      </c>
      <c r="AG25" s="38">
        <f>IFERROR(VLOOKUP($D25,'NRCS Physical Effects'!$D$3:$BF$173,AG$3,FALSE),"")</f>
        <v>3</v>
      </c>
      <c r="AH25" s="38">
        <f>IFERROR(VLOOKUP($D25,'NRCS Physical Effects'!$D$3:$BF$173,AH$3,FALSE),"")</f>
        <v>4</v>
      </c>
      <c r="AI25" s="87">
        <f>IFERROR(VLOOKUP($D25,'NRCS Physical Effects'!$D$3:$BF$173,AI$3,FALSE),"")</f>
        <v>80</v>
      </c>
      <c r="AJ25" s="38">
        <f>IFERROR(VLOOKUP($D25,'NRCS Physical Effects'!$D$3:$BF$173,AJ$3,FALSE),"")</f>
        <v>24</v>
      </c>
      <c r="AK25" s="38">
        <f>IFERROR(VLOOKUP($D25,'NRCS Physical Effects'!$D$3:$BF$173,AK$3,FALSE),"")</f>
        <v>23</v>
      </c>
      <c r="AL25" s="38">
        <f>IFERROR(VLOOKUP($D25,'NRCS Physical Effects'!$D$3:$BF$173,AL$3,FALSE),"")</f>
        <v>7</v>
      </c>
      <c r="AM25" s="38">
        <f>IFERROR(VLOOKUP($D25,'NRCS Physical Effects'!$D$3:$BF$173,AM$3,FALSE),"")</f>
        <v>7</v>
      </c>
      <c r="AN25" s="38">
        <f>IFERROR(VLOOKUP($D25,'NRCS Physical Effects'!$D$3:$BF$173,AN$3,FALSE),"")</f>
        <v>13</v>
      </c>
      <c r="AO25" s="38">
        <f>IFERROR(VLOOKUP($D25,'NRCS Physical Effects'!$D$3:$BF$173,AO$3,FALSE),"")</f>
        <v>6</v>
      </c>
    </row>
    <row r="26" spans="1:41" x14ac:dyDescent="0.2">
      <c r="A26" s="103" t="s">
        <v>156</v>
      </c>
      <c r="B26" s="103" t="s">
        <v>173</v>
      </c>
      <c r="C26" s="52" t="s">
        <v>14</v>
      </c>
      <c r="D26" s="38">
        <v>366</v>
      </c>
      <c r="E26" s="146" t="str">
        <f>IFERROR(VLOOKUP(D26,'NRCS Practice Descriptions'!$B$2:$C$174,2,FALSE),"")</f>
        <v>A device or system for reducing emissions of air contaminants from a structure via interception and/or collection.</v>
      </c>
      <c r="F26" s="42" t="s">
        <v>161</v>
      </c>
      <c r="G26" s="155">
        <v>4</v>
      </c>
      <c r="H26" s="154">
        <v>0</v>
      </c>
      <c r="I26" s="154">
        <v>0</v>
      </c>
      <c r="J26" s="154">
        <v>0</v>
      </c>
      <c r="K26" s="155">
        <v>2</v>
      </c>
      <c r="L26" s="155">
        <v>0</v>
      </c>
      <c r="M26" s="155">
        <v>0</v>
      </c>
      <c r="N26" s="155">
        <v>0</v>
      </c>
      <c r="O26" s="132">
        <f t="shared" si="0"/>
        <v>6</v>
      </c>
      <c r="P26" s="38"/>
      <c r="Q26" s="38"/>
      <c r="R26" s="38"/>
      <c r="S26" s="38"/>
      <c r="T26" s="38"/>
      <c r="U26" s="38"/>
      <c r="V26" s="131">
        <f t="shared" si="1"/>
        <v>0</v>
      </c>
      <c r="W26" s="38"/>
      <c r="X26" s="129">
        <f t="shared" si="2"/>
        <v>6</v>
      </c>
      <c r="Y26" s="38"/>
      <c r="Z26" s="61">
        <f t="shared" si="3"/>
        <v>4</v>
      </c>
      <c r="AA26" s="38">
        <f>IFERROR(VLOOKUP($D26,'NRCS Physical Effects'!$D$3:$BF$173,AA$3,FALSE),"")</f>
        <v>4</v>
      </c>
      <c r="AB26" s="38">
        <f>IFERROR(VLOOKUP($D26,'NRCS Physical Effects'!$D$3:$BF$173,AB$3,FALSE),"")</f>
        <v>0</v>
      </c>
      <c r="AC26" s="38">
        <f>IFERROR(VLOOKUP($D26,'NRCS Physical Effects'!$D$3:$BF$173,AC$3,FALSE),"")</f>
        <v>0</v>
      </c>
      <c r="AD26" s="38">
        <f>IFERROR(VLOOKUP($D26,'NRCS Physical Effects'!$D$3:$BF$173,AD$3,FALSE),"")</f>
        <v>0</v>
      </c>
      <c r="AE26" s="38">
        <f>IFERROR(VLOOKUP($D26,'NRCS Physical Effects'!$D$3:$BF$173,AE$3,FALSE),"")</f>
        <v>2</v>
      </c>
      <c r="AF26" s="38">
        <f>IFERROR(VLOOKUP($D26,'NRCS Physical Effects'!$D$3:$BF$173,AF$3,FALSE),"")</f>
        <v>0</v>
      </c>
      <c r="AG26" s="38">
        <f>IFERROR(VLOOKUP($D26,'NRCS Physical Effects'!$D$3:$BF$173,AG$3,FALSE),"")</f>
        <v>0</v>
      </c>
      <c r="AH26" s="38">
        <f>IFERROR(VLOOKUP($D26,'NRCS Physical Effects'!$D$3:$BF$173,AH$3,FALSE),"")</f>
        <v>0</v>
      </c>
      <c r="AI26" s="87">
        <f>IFERROR(VLOOKUP($D26,'NRCS Physical Effects'!$D$3:$BF$173,AI$3,FALSE),"")</f>
        <v>13</v>
      </c>
      <c r="AJ26" s="38">
        <f>IFERROR(VLOOKUP($D26,'NRCS Physical Effects'!$D$3:$BF$173,AJ$3,FALSE),"")</f>
        <v>0</v>
      </c>
      <c r="AK26" s="38">
        <f>IFERROR(VLOOKUP($D26,'NRCS Physical Effects'!$D$3:$BF$173,AK$3,FALSE),"")</f>
        <v>4</v>
      </c>
      <c r="AL26" s="38">
        <f>IFERROR(VLOOKUP($D26,'NRCS Physical Effects'!$D$3:$BF$173,AL$3,FALSE),"")</f>
        <v>9</v>
      </c>
      <c r="AM26" s="38">
        <f>IFERROR(VLOOKUP($D26,'NRCS Physical Effects'!$D$3:$BF$173,AM$3,FALSE),"")</f>
        <v>0</v>
      </c>
      <c r="AN26" s="38">
        <f>IFERROR(VLOOKUP($D26,'NRCS Physical Effects'!$D$3:$BF$173,AN$3,FALSE),"")</f>
        <v>0</v>
      </c>
      <c r="AO26" s="38">
        <f>IFERROR(VLOOKUP($D26,'NRCS Physical Effects'!$D$3:$BF$173,AO$3,FALSE),"")</f>
        <v>0</v>
      </c>
    </row>
    <row r="27" spans="1:41" x14ac:dyDescent="0.2">
      <c r="A27" s="103" t="s">
        <v>156</v>
      </c>
      <c r="B27" s="103" t="s">
        <v>173</v>
      </c>
      <c r="C27" s="52" t="s">
        <v>174</v>
      </c>
      <c r="D27" s="38">
        <v>367</v>
      </c>
      <c r="E27" s="146" t="str">
        <f>IFERROR(VLOOKUP(D27,'NRCS Practice Descriptions'!$B$2:$C$174,2,FALSE),"")</f>
        <v>A rigid, semi-rigid, or flexible manufactured membrane, composite material, or roof structure placed over a waste management facility.</v>
      </c>
      <c r="G27" s="155">
        <v>4</v>
      </c>
      <c r="H27" s="154">
        <v>0</v>
      </c>
      <c r="I27" s="154">
        <v>0</v>
      </c>
      <c r="J27" s="154">
        <v>0</v>
      </c>
      <c r="K27" s="155">
        <v>0</v>
      </c>
      <c r="L27" s="155">
        <v>-1</v>
      </c>
      <c r="M27" s="155">
        <v>0</v>
      </c>
      <c r="N27" s="155">
        <v>0</v>
      </c>
      <c r="O27" s="132">
        <f t="shared" si="0"/>
        <v>3</v>
      </c>
      <c r="P27" s="38"/>
      <c r="Q27" s="38"/>
      <c r="R27" s="38"/>
      <c r="S27" s="38"/>
      <c r="T27" s="38"/>
      <c r="U27" s="38"/>
      <c r="V27" s="131">
        <f t="shared" si="1"/>
        <v>0</v>
      </c>
      <c r="W27" s="38"/>
      <c r="X27" s="129">
        <f t="shared" si="2"/>
        <v>3</v>
      </c>
      <c r="Y27" s="38"/>
      <c r="Z27" s="61">
        <f t="shared" si="3"/>
        <v>4</v>
      </c>
      <c r="AA27" s="38">
        <f>IFERROR(VLOOKUP($D27,'NRCS Physical Effects'!$D$3:$BF$173,AA$3,FALSE),"")</f>
        <v>4</v>
      </c>
      <c r="AB27" s="38">
        <f>IFERROR(VLOOKUP($D27,'NRCS Physical Effects'!$D$3:$BF$173,AB$3,FALSE),"")</f>
        <v>0</v>
      </c>
      <c r="AC27" s="38">
        <f>IFERROR(VLOOKUP($D27,'NRCS Physical Effects'!$D$3:$BF$173,AC$3,FALSE),"")</f>
        <v>0</v>
      </c>
      <c r="AD27" s="38">
        <f>IFERROR(VLOOKUP($D27,'NRCS Physical Effects'!$D$3:$BF$173,AD$3,FALSE),"")</f>
        <v>0</v>
      </c>
      <c r="AE27" s="38">
        <f>IFERROR(VLOOKUP($D27,'NRCS Physical Effects'!$D$3:$BF$173,AE$3,FALSE),"")</f>
        <v>0</v>
      </c>
      <c r="AF27" s="38">
        <f>IFERROR(VLOOKUP($D27,'NRCS Physical Effects'!$D$3:$BF$173,AF$3,FALSE),"")</f>
        <v>-1</v>
      </c>
      <c r="AG27" s="38">
        <f>IFERROR(VLOOKUP($D27,'NRCS Physical Effects'!$D$3:$BF$173,AG$3,FALSE),"")</f>
        <v>0</v>
      </c>
      <c r="AH27" s="38">
        <f>IFERROR(VLOOKUP($D27,'NRCS Physical Effects'!$D$3:$BF$173,AH$3,FALSE),"")</f>
        <v>0</v>
      </c>
      <c r="AI27" s="87">
        <f>IFERROR(VLOOKUP($D27,'NRCS Physical Effects'!$D$3:$BF$173,AI$3,FALSE),"")</f>
        <v>15</v>
      </c>
      <c r="AJ27" s="38">
        <f>IFERROR(VLOOKUP($D27,'NRCS Physical Effects'!$D$3:$BF$173,AJ$3,FALSE),"")</f>
        <v>0</v>
      </c>
      <c r="AK27" s="38">
        <f>IFERROR(VLOOKUP($D27,'NRCS Physical Effects'!$D$3:$BF$173,AK$3,FALSE),"")</f>
        <v>2</v>
      </c>
      <c r="AL27" s="38">
        <f>IFERROR(VLOOKUP($D27,'NRCS Physical Effects'!$D$3:$BF$173,AL$3,FALSE),"")</f>
        <v>13</v>
      </c>
      <c r="AM27" s="38">
        <f>IFERROR(VLOOKUP($D27,'NRCS Physical Effects'!$D$3:$BF$173,AM$3,FALSE),"")</f>
        <v>0</v>
      </c>
      <c r="AN27" s="38">
        <f>IFERROR(VLOOKUP($D27,'NRCS Physical Effects'!$D$3:$BF$173,AN$3,FALSE),"")</f>
        <v>0</v>
      </c>
      <c r="AO27" s="38">
        <f>IFERROR(VLOOKUP($D27,'NRCS Physical Effects'!$D$3:$BF$173,AO$3,FALSE),"")</f>
        <v>0</v>
      </c>
    </row>
    <row r="28" spans="1:41" x14ac:dyDescent="0.2">
      <c r="A28" s="103" t="s">
        <v>156</v>
      </c>
      <c r="B28" s="103" t="s">
        <v>7</v>
      </c>
      <c r="C28" s="52" t="s">
        <v>7</v>
      </c>
      <c r="D28" s="38">
        <v>592</v>
      </c>
      <c r="E28" s="146" t="str">
        <f>IFERROR(VLOOKUP(D28,'NRCS Practice Descriptions'!$B$2:$C$174,2,FALSE),"")</f>
        <v>Manipulating and controlling the quantity and quality of available nutrients, feedstuffs, or additives fed to livestock and poultry.</v>
      </c>
      <c r="F28" s="42" t="s">
        <v>160</v>
      </c>
      <c r="G28" s="155">
        <v>4</v>
      </c>
      <c r="H28" s="154">
        <v>0</v>
      </c>
      <c r="I28" s="154">
        <v>0</v>
      </c>
      <c r="J28" s="154">
        <v>0</v>
      </c>
      <c r="K28" s="155">
        <v>2</v>
      </c>
      <c r="L28" s="155">
        <v>0</v>
      </c>
      <c r="M28" s="155">
        <v>0</v>
      </c>
      <c r="N28" s="155">
        <v>0</v>
      </c>
      <c r="O28" s="132">
        <f t="shared" si="0"/>
        <v>6</v>
      </c>
      <c r="P28" s="38"/>
      <c r="Q28" s="38"/>
      <c r="R28" s="38"/>
      <c r="S28" s="38"/>
      <c r="T28" s="38"/>
      <c r="U28" s="38"/>
      <c r="V28" s="131">
        <f t="shared" si="1"/>
        <v>0</v>
      </c>
      <c r="W28" s="38"/>
      <c r="X28" s="129">
        <f t="shared" si="2"/>
        <v>6</v>
      </c>
      <c r="Y28" s="38"/>
      <c r="Z28" s="61">
        <f t="shared" si="3"/>
        <v>4</v>
      </c>
      <c r="AA28" s="38">
        <f>IFERROR(VLOOKUP($D28,'NRCS Physical Effects'!$D$3:$BF$173,AA$3,FALSE),"")</f>
        <v>4</v>
      </c>
      <c r="AB28" s="38">
        <f>IFERROR(VLOOKUP($D28,'NRCS Physical Effects'!$D$3:$BF$173,AB$3,FALSE),"")</f>
        <v>0</v>
      </c>
      <c r="AC28" s="38">
        <f>IFERROR(VLOOKUP($D28,'NRCS Physical Effects'!$D$3:$BF$173,AC$3,FALSE),"")</f>
        <v>0</v>
      </c>
      <c r="AD28" s="38">
        <f>IFERROR(VLOOKUP($D28,'NRCS Physical Effects'!$D$3:$BF$173,AD$3,FALSE),"")</f>
        <v>0</v>
      </c>
      <c r="AE28" s="38">
        <f>IFERROR(VLOOKUP($D28,'NRCS Physical Effects'!$D$3:$BF$173,AE$3,FALSE),"")</f>
        <v>2</v>
      </c>
      <c r="AF28" s="38">
        <f>IFERROR(VLOOKUP($D28,'NRCS Physical Effects'!$D$3:$BF$173,AF$3,FALSE),"")</f>
        <v>0</v>
      </c>
      <c r="AG28" s="38">
        <f>IFERROR(VLOOKUP($D28,'NRCS Physical Effects'!$D$3:$BF$173,AG$3,FALSE),"")</f>
        <v>0</v>
      </c>
      <c r="AH28" s="38">
        <f>IFERROR(VLOOKUP($D28,'NRCS Physical Effects'!$D$3:$BF$173,AH$3,FALSE),"")</f>
        <v>0</v>
      </c>
      <c r="AI28" s="87">
        <f>IFERROR(VLOOKUP($D28,'NRCS Physical Effects'!$D$3:$BF$173,AI$3,FALSE),"")</f>
        <v>29</v>
      </c>
      <c r="AJ28" s="38">
        <f>IFERROR(VLOOKUP($D28,'NRCS Physical Effects'!$D$3:$BF$173,AJ$3,FALSE),"")</f>
        <v>0</v>
      </c>
      <c r="AK28" s="38">
        <f>IFERROR(VLOOKUP($D28,'NRCS Physical Effects'!$D$3:$BF$173,AK$3,FALSE),"")</f>
        <v>7</v>
      </c>
      <c r="AL28" s="38">
        <f>IFERROR(VLOOKUP($D28,'NRCS Physical Effects'!$D$3:$BF$173,AL$3,FALSE),"")</f>
        <v>17</v>
      </c>
      <c r="AM28" s="38">
        <f>IFERROR(VLOOKUP($D28,'NRCS Physical Effects'!$D$3:$BF$173,AM$3,FALSE),"")</f>
        <v>0</v>
      </c>
      <c r="AN28" s="38">
        <f>IFERROR(VLOOKUP($D28,'NRCS Physical Effects'!$D$3:$BF$173,AN$3,FALSE),"")</f>
        <v>5</v>
      </c>
      <c r="AO28" s="38">
        <f>IFERROR(VLOOKUP($D28,'NRCS Physical Effects'!$D$3:$BF$173,AO$3,FALSE),"")</f>
        <v>0</v>
      </c>
    </row>
    <row r="29" spans="1:41" x14ac:dyDescent="0.2">
      <c r="A29" s="105" t="s">
        <v>513</v>
      </c>
      <c r="B29" s="105" t="s">
        <v>178</v>
      </c>
      <c r="C29" s="121" t="s">
        <v>216</v>
      </c>
      <c r="D29" s="38">
        <v>603</v>
      </c>
      <c r="E29" s="146" t="str">
        <f>IFERROR(VLOOKUP(D29,'NRCS Practice Descriptions'!$B$2:$C$174,2,FALSE),"")</f>
        <v>Herbaceous vegetation established in rows or narrow strips in the field across the prevailing wind direction.</v>
      </c>
      <c r="G29" s="155">
        <v>2</v>
      </c>
      <c r="H29" s="154">
        <v>2</v>
      </c>
      <c r="I29" s="154">
        <v>0</v>
      </c>
      <c r="J29" s="154">
        <v>0</v>
      </c>
      <c r="K29" s="155">
        <v>1</v>
      </c>
      <c r="L29" s="155">
        <v>0</v>
      </c>
      <c r="M29" s="155">
        <v>1</v>
      </c>
      <c r="N29" s="155">
        <v>2</v>
      </c>
      <c r="O29" s="132">
        <f t="shared" si="0"/>
        <v>8</v>
      </c>
      <c r="P29" s="38"/>
      <c r="Q29" s="38"/>
      <c r="R29" s="38"/>
      <c r="S29" s="38"/>
      <c r="T29" s="38"/>
      <c r="U29" s="38"/>
      <c r="V29" s="131">
        <f t="shared" si="1"/>
        <v>0</v>
      </c>
      <c r="W29" s="38"/>
      <c r="X29" s="129">
        <f t="shared" si="2"/>
        <v>8</v>
      </c>
      <c r="Y29" s="38"/>
      <c r="Z29" s="61">
        <f t="shared" si="3"/>
        <v>4</v>
      </c>
      <c r="AA29" s="38">
        <f>IFERROR(VLOOKUP($D29,'NRCS Physical Effects'!$D$3:$BF$173,AA$3,FALSE),"")</f>
        <v>2</v>
      </c>
      <c r="AB29" s="38">
        <f>IFERROR(VLOOKUP($D29,'NRCS Physical Effects'!$D$3:$BF$173,AB$3,FALSE),"")</f>
        <v>2</v>
      </c>
      <c r="AC29" s="38">
        <f>IFERROR(VLOOKUP($D29,'NRCS Physical Effects'!$D$3:$BF$173,AC$3,FALSE),"")</f>
        <v>0</v>
      </c>
      <c r="AD29" s="38">
        <f>IFERROR(VLOOKUP($D29,'NRCS Physical Effects'!$D$3:$BF$173,AD$3,FALSE),"")</f>
        <v>0</v>
      </c>
      <c r="AE29" s="38">
        <f>IFERROR(VLOOKUP($D29,'NRCS Physical Effects'!$D$3:$BF$173,AE$3,FALSE),"")</f>
        <v>1</v>
      </c>
      <c r="AF29" s="38">
        <f>IFERROR(VLOOKUP($D29,'NRCS Physical Effects'!$D$3:$BF$173,AF$3,FALSE),"")</f>
        <v>0</v>
      </c>
      <c r="AG29" s="38">
        <f>IFERROR(VLOOKUP($D29,'NRCS Physical Effects'!$D$3:$BF$173,AG$3,FALSE),"")</f>
        <v>1</v>
      </c>
      <c r="AH29" s="38">
        <f>IFERROR(VLOOKUP($D29,'NRCS Physical Effects'!$D$3:$BF$173,AH$3,FALSE),"")</f>
        <v>2</v>
      </c>
      <c r="AI29" s="87">
        <f>IFERROR(VLOOKUP($D29,'NRCS Physical Effects'!$D$3:$BF$173,AI$3,FALSE),"")</f>
        <v>28</v>
      </c>
      <c r="AJ29" s="38">
        <f>IFERROR(VLOOKUP($D29,'NRCS Physical Effects'!$D$3:$BF$173,AJ$3,FALSE),"")</f>
        <v>6</v>
      </c>
      <c r="AK29" s="38">
        <f>IFERROR(VLOOKUP($D29,'NRCS Physical Effects'!$D$3:$BF$173,AK$3,FALSE),"")</f>
        <v>5</v>
      </c>
      <c r="AL29" s="38">
        <f>IFERROR(VLOOKUP($D29,'NRCS Physical Effects'!$D$3:$BF$173,AL$3,FALSE),"")</f>
        <v>4</v>
      </c>
      <c r="AM29" s="38">
        <f>IFERROR(VLOOKUP($D29,'NRCS Physical Effects'!$D$3:$BF$173,AM$3,FALSE),"")</f>
        <v>10</v>
      </c>
      <c r="AN29" s="38">
        <f>IFERROR(VLOOKUP($D29,'NRCS Physical Effects'!$D$3:$BF$173,AN$3,FALSE),"")</f>
        <v>3</v>
      </c>
      <c r="AO29" s="38">
        <f>IFERROR(VLOOKUP($D29,'NRCS Physical Effects'!$D$3:$BF$173,AO$3,FALSE),"")</f>
        <v>0</v>
      </c>
    </row>
    <row r="30" spans="1:41" ht="14.5" customHeight="1" x14ac:dyDescent="0.2">
      <c r="A30" s="103" t="s">
        <v>156</v>
      </c>
      <c r="B30" s="103" t="s">
        <v>173</v>
      </c>
      <c r="C30" s="121" t="s">
        <v>264</v>
      </c>
      <c r="D30" s="38">
        <v>635</v>
      </c>
      <c r="E30" s="146" t="str">
        <f>IFERROR(VLOOKUP(D30,'NRCS Practice Descriptions'!$B$2:$C$174,2,FALSE),"")</f>
        <v>An area of permanent vegetation used for agricultural wastewater treatment.</v>
      </c>
      <c r="G30" s="155">
        <v>1</v>
      </c>
      <c r="H30" s="154">
        <v>3</v>
      </c>
      <c r="I30" s="154">
        <v>0</v>
      </c>
      <c r="J30" s="154">
        <v>0</v>
      </c>
      <c r="K30" s="155">
        <v>4</v>
      </c>
      <c r="L30" s="155">
        <v>0</v>
      </c>
      <c r="M30" s="155">
        <v>0</v>
      </c>
      <c r="N30" s="155">
        <v>0</v>
      </c>
      <c r="O30" s="132">
        <f t="shared" si="0"/>
        <v>8</v>
      </c>
      <c r="P30" s="38"/>
      <c r="Q30" s="38"/>
      <c r="R30" s="38"/>
      <c r="S30" s="38"/>
      <c r="T30" s="38"/>
      <c r="U30" s="38"/>
      <c r="V30" s="131">
        <f t="shared" si="1"/>
        <v>0</v>
      </c>
      <c r="W30" s="38"/>
      <c r="X30" s="129">
        <f t="shared" si="2"/>
        <v>8</v>
      </c>
      <c r="Y30" s="38"/>
      <c r="Z30" s="61">
        <f t="shared" si="3"/>
        <v>4</v>
      </c>
      <c r="AA30" s="38">
        <f>IFERROR(VLOOKUP($D30,'NRCS Physical Effects'!$D$3:$BF$173,AA$3,FALSE),"")</f>
        <v>1</v>
      </c>
      <c r="AB30" s="38">
        <f>IFERROR(VLOOKUP($D30,'NRCS Physical Effects'!$D$3:$BF$173,AB$3,FALSE),"")</f>
        <v>3</v>
      </c>
      <c r="AC30" s="38">
        <f>IFERROR(VLOOKUP($D30,'NRCS Physical Effects'!$D$3:$BF$173,AC$3,FALSE),"")</f>
        <v>0</v>
      </c>
      <c r="AD30" s="38">
        <f>IFERROR(VLOOKUP($D30,'NRCS Physical Effects'!$D$3:$BF$173,AD$3,FALSE),"")</f>
        <v>0</v>
      </c>
      <c r="AE30" s="38">
        <f>IFERROR(VLOOKUP($D30,'NRCS Physical Effects'!$D$3:$BF$173,AE$3,FALSE),"")</f>
        <v>4</v>
      </c>
      <c r="AF30" s="38">
        <f>IFERROR(VLOOKUP($D30,'NRCS Physical Effects'!$D$3:$BF$173,AF$3,FALSE),"")</f>
        <v>0</v>
      </c>
      <c r="AG30" s="38">
        <f>IFERROR(VLOOKUP($D30,'NRCS Physical Effects'!$D$3:$BF$173,AG$3,FALSE),"")</f>
        <v>0</v>
      </c>
      <c r="AH30" s="38">
        <f>IFERROR(VLOOKUP($D30,'NRCS Physical Effects'!$D$3:$BF$173,AH$3,FALSE),"")</f>
        <v>0</v>
      </c>
      <c r="AI30" s="87">
        <f>IFERROR(VLOOKUP($D30,'NRCS Physical Effects'!$D$3:$BF$173,AI$3,FALSE),"")</f>
        <v>33</v>
      </c>
      <c r="AJ30" s="38">
        <f>IFERROR(VLOOKUP($D30,'NRCS Physical Effects'!$D$3:$BF$173,AJ$3,FALSE),"")</f>
        <v>12</v>
      </c>
      <c r="AK30" s="38">
        <f>IFERROR(VLOOKUP($D30,'NRCS Physical Effects'!$D$3:$BF$173,AK$3,FALSE),"")</f>
        <v>6</v>
      </c>
      <c r="AL30" s="38">
        <f>IFERROR(VLOOKUP($D30,'NRCS Physical Effects'!$D$3:$BF$173,AL$3,FALSE),"")</f>
        <v>3</v>
      </c>
      <c r="AM30" s="38">
        <f>IFERROR(VLOOKUP($D30,'NRCS Physical Effects'!$D$3:$BF$173,AM$3,FALSE),"")</f>
        <v>11</v>
      </c>
      <c r="AN30" s="38">
        <f>IFERROR(VLOOKUP($D30,'NRCS Physical Effects'!$D$3:$BF$173,AN$3,FALSE),"")</f>
        <v>1</v>
      </c>
      <c r="AO30" s="38">
        <f>IFERROR(VLOOKUP($D30,'NRCS Physical Effects'!$D$3:$BF$173,AO$3,FALSE),"")</f>
        <v>0</v>
      </c>
    </row>
    <row r="31" spans="1:41" ht="16" x14ac:dyDescent="0.2">
      <c r="A31" s="105" t="s">
        <v>513</v>
      </c>
      <c r="B31" s="105" t="s">
        <v>178</v>
      </c>
      <c r="C31" s="89" t="s">
        <v>78</v>
      </c>
      <c r="D31" s="38">
        <v>412</v>
      </c>
      <c r="E31" s="146" t="str">
        <f>IFERROR(VLOOKUP(D31,'NRCS Practice Descriptions'!$B$2:$C$174,2,FALSE),"")</f>
        <v>A shaped or graded channel that is established with suitable vegetation to carry surface water at a non-erosive velocity to a stable outlet.</v>
      </c>
      <c r="G31" s="155">
        <v>1</v>
      </c>
      <c r="H31" s="154">
        <v>3</v>
      </c>
      <c r="I31" s="154">
        <v>2</v>
      </c>
      <c r="J31" s="154">
        <v>3</v>
      </c>
      <c r="K31" s="155">
        <v>2</v>
      </c>
      <c r="L31" s="155">
        <v>3</v>
      </c>
      <c r="M31" s="155">
        <v>1</v>
      </c>
      <c r="N31" s="155">
        <v>1</v>
      </c>
      <c r="O31" s="132">
        <f t="shared" si="0"/>
        <v>16</v>
      </c>
      <c r="P31" s="38"/>
      <c r="Q31" s="38"/>
      <c r="R31" s="38"/>
      <c r="S31" s="38"/>
      <c r="T31" s="38"/>
      <c r="U31" s="38"/>
      <c r="V31" s="131">
        <f t="shared" si="1"/>
        <v>0</v>
      </c>
      <c r="W31" s="38"/>
      <c r="X31" s="129">
        <f t="shared" si="2"/>
        <v>16</v>
      </c>
      <c r="Y31" s="38"/>
      <c r="Z31" s="61">
        <f t="shared" si="3"/>
        <v>4</v>
      </c>
      <c r="AA31" s="38">
        <f>IFERROR(VLOOKUP($D31,'NRCS Physical Effects'!$D$3:$BF$173,AA$3,FALSE),"")</f>
        <v>1</v>
      </c>
      <c r="AB31" s="38">
        <f>IFERROR(VLOOKUP($D31,'NRCS Physical Effects'!$D$3:$BF$173,AB$3,FALSE),"")</f>
        <v>3</v>
      </c>
      <c r="AC31" s="38">
        <f>IFERROR(VLOOKUP($D31,'NRCS Physical Effects'!$D$3:$BF$173,AC$3,FALSE),"")</f>
        <v>3</v>
      </c>
      <c r="AD31" s="38">
        <f>IFERROR(VLOOKUP($D31,'NRCS Physical Effects'!$D$3:$BF$173,AD$3,FALSE),"")</f>
        <v>2</v>
      </c>
      <c r="AE31" s="38">
        <f>IFERROR(VLOOKUP($D31,'NRCS Physical Effects'!$D$3:$BF$173,AE$3,FALSE),"")</f>
        <v>2</v>
      </c>
      <c r="AF31" s="38">
        <f>IFERROR(VLOOKUP($D31,'NRCS Physical Effects'!$D$3:$BF$173,AF$3,FALSE),"")</f>
        <v>3</v>
      </c>
      <c r="AG31" s="38">
        <f>IFERROR(VLOOKUP($D31,'NRCS Physical Effects'!$D$3:$BF$173,AG$3,FALSE),"")</f>
        <v>1</v>
      </c>
      <c r="AH31" s="38">
        <f>IFERROR(VLOOKUP($D31,'NRCS Physical Effects'!$D$3:$BF$173,AH$3,FALSE),"")</f>
        <v>1</v>
      </c>
      <c r="AI31" s="87">
        <f>IFERROR(VLOOKUP($D31,'NRCS Physical Effects'!$D$3:$BF$173,AI$3,FALSE),"")</f>
        <v>51</v>
      </c>
      <c r="AJ31" s="38">
        <f>IFERROR(VLOOKUP($D31,'NRCS Physical Effects'!$D$3:$BF$173,AJ$3,FALSE),"")</f>
        <v>17</v>
      </c>
      <c r="AK31" s="38">
        <f>IFERROR(VLOOKUP($D31,'NRCS Physical Effects'!$D$3:$BF$173,AK$3,FALSE),"")</f>
        <v>16</v>
      </c>
      <c r="AL31" s="38">
        <f>IFERROR(VLOOKUP($D31,'NRCS Physical Effects'!$D$3:$BF$173,AL$3,FALSE),"")</f>
        <v>1</v>
      </c>
      <c r="AM31" s="38">
        <f>IFERROR(VLOOKUP($D31,'NRCS Physical Effects'!$D$3:$BF$173,AM$3,FALSE),"")</f>
        <v>13</v>
      </c>
      <c r="AN31" s="38">
        <f>IFERROR(VLOOKUP($D31,'NRCS Physical Effects'!$D$3:$BF$173,AN$3,FALSE),"")</f>
        <v>3</v>
      </c>
      <c r="AO31" s="38">
        <f>IFERROR(VLOOKUP($D31,'NRCS Physical Effects'!$D$3:$BF$173,AO$3,FALSE),"")</f>
        <v>1</v>
      </c>
    </row>
    <row r="32" spans="1:41" x14ac:dyDescent="0.2">
      <c r="A32" s="105" t="s">
        <v>44</v>
      </c>
      <c r="B32" s="105" t="s">
        <v>510</v>
      </c>
      <c r="C32" s="52" t="s">
        <v>215</v>
      </c>
      <c r="D32" s="38">
        <v>548</v>
      </c>
      <c r="E32" s="146" t="str">
        <f>IFERROR(VLOOKUP(D32,'NRCS Practice Descriptions'!$B$2:$C$174,2,FALSE),"")</f>
        <v>Modifying physical soil and or plant conditions with mechanical tools by treatment such as; pitting, contour furrowing, and ripping or sub-soiling.</v>
      </c>
      <c r="G32" s="155">
        <v>2</v>
      </c>
      <c r="H32" s="154">
        <v>1</v>
      </c>
      <c r="I32" s="154">
        <v>0</v>
      </c>
      <c r="J32" s="154">
        <v>0</v>
      </c>
      <c r="K32" s="155">
        <v>1</v>
      </c>
      <c r="L32" s="155">
        <v>2</v>
      </c>
      <c r="M32" s="155">
        <v>0</v>
      </c>
      <c r="N32" s="155">
        <v>0</v>
      </c>
      <c r="O32" s="132">
        <f t="shared" si="0"/>
        <v>6</v>
      </c>
      <c r="T32" s="38"/>
      <c r="U32" s="38"/>
      <c r="V32" s="131">
        <f t="shared" si="1"/>
        <v>0</v>
      </c>
      <c r="W32" s="38"/>
      <c r="X32" s="129">
        <f t="shared" si="2"/>
        <v>6</v>
      </c>
      <c r="Y32" s="38"/>
      <c r="Z32" s="61">
        <f t="shared" si="3"/>
        <v>3</v>
      </c>
      <c r="AA32" s="38">
        <f>IFERROR(VLOOKUP($D32,'NRCS Physical Effects'!$D$3:$BF$173,AA$3,FALSE),"")</f>
        <v>2</v>
      </c>
      <c r="AB32" s="38">
        <f>IFERROR(VLOOKUP($D32,'NRCS Physical Effects'!$D$3:$BF$173,AB$3,FALSE),"")</f>
        <v>1</v>
      </c>
      <c r="AC32" s="38">
        <f>IFERROR(VLOOKUP($D32,'NRCS Physical Effects'!$D$3:$BF$173,AC$3,FALSE),"")</f>
        <v>0</v>
      </c>
      <c r="AD32" s="38">
        <f>IFERROR(VLOOKUP($D32,'NRCS Physical Effects'!$D$3:$BF$173,AD$3,FALSE),"")</f>
        <v>0</v>
      </c>
      <c r="AE32" s="38">
        <f>IFERROR(VLOOKUP($D32,'NRCS Physical Effects'!$D$3:$BF$173,AE$3,FALSE),"")</f>
        <v>1</v>
      </c>
      <c r="AF32" s="38">
        <f>IFERROR(VLOOKUP($D32,'NRCS Physical Effects'!$D$3:$BF$173,AF$3,FALSE),"")</f>
        <v>2</v>
      </c>
      <c r="AG32" s="38">
        <f>IFERROR(VLOOKUP($D32,'NRCS Physical Effects'!$D$3:$BF$173,AG$3,FALSE),"")</f>
        <v>0</v>
      </c>
      <c r="AH32" s="38">
        <f>IFERROR(VLOOKUP($D32,'NRCS Physical Effects'!$D$3:$BF$173,AH$3,FALSE),"")</f>
        <v>0</v>
      </c>
      <c r="AI32" s="87">
        <f>IFERROR(VLOOKUP($D32,'NRCS Physical Effects'!$D$3:$BF$173,AI$3,FALSE),"")</f>
        <v>24</v>
      </c>
      <c r="AJ32" s="38">
        <f>IFERROR(VLOOKUP($D32,'NRCS Physical Effects'!$D$3:$BF$173,AJ$3,FALSE),"")</f>
        <v>3</v>
      </c>
      <c r="AK32" s="38">
        <f>IFERROR(VLOOKUP($D32,'NRCS Physical Effects'!$D$3:$BF$173,AK$3,FALSE),"")</f>
        <v>12</v>
      </c>
      <c r="AL32" s="38">
        <f>IFERROR(VLOOKUP($D32,'NRCS Physical Effects'!$D$3:$BF$173,AL$3,FALSE),"")</f>
        <v>3</v>
      </c>
      <c r="AM32" s="38">
        <f>IFERROR(VLOOKUP($D32,'NRCS Physical Effects'!$D$3:$BF$173,AM$3,FALSE),"")</f>
        <v>5</v>
      </c>
      <c r="AN32" s="38">
        <f>IFERROR(VLOOKUP($D32,'NRCS Physical Effects'!$D$3:$BF$173,AN$3,FALSE),"")</f>
        <v>1</v>
      </c>
      <c r="AO32" s="38">
        <f>IFERROR(VLOOKUP($D32,'NRCS Physical Effects'!$D$3:$BF$173,AO$3,FALSE),"")</f>
        <v>0</v>
      </c>
    </row>
    <row r="33" spans="1:41" x14ac:dyDescent="0.2">
      <c r="A33" s="105" t="s">
        <v>513</v>
      </c>
      <c r="B33" s="105" t="s">
        <v>177</v>
      </c>
      <c r="C33" s="121" t="s">
        <v>214</v>
      </c>
      <c r="D33" s="38">
        <v>666</v>
      </c>
      <c r="E33" s="146" t="str">
        <f>IFERROR(VLOOKUP(D33,'NRCS Practice Descriptions'!$B$2:$C$174,2,FALSE),"")</f>
        <v>The manipulation of species composition, stand structure, and stocking by cutting or killing selected trees and understory vegetation.</v>
      </c>
      <c r="G33" s="155">
        <v>2</v>
      </c>
      <c r="H33" s="154">
        <v>1</v>
      </c>
      <c r="I33" s="154">
        <v>1</v>
      </c>
      <c r="J33" s="154">
        <v>1</v>
      </c>
      <c r="K33" s="155">
        <v>1</v>
      </c>
      <c r="L33" s="155">
        <v>0</v>
      </c>
      <c r="M33" s="155">
        <v>2</v>
      </c>
      <c r="N33" s="155">
        <v>1</v>
      </c>
      <c r="O33" s="132">
        <f t="shared" si="0"/>
        <v>9</v>
      </c>
      <c r="P33" s="38"/>
      <c r="Q33" s="38"/>
      <c r="R33" s="38"/>
      <c r="S33" s="38"/>
      <c r="T33" s="38"/>
      <c r="U33" s="38"/>
      <c r="V33" s="131">
        <f t="shared" si="1"/>
        <v>0</v>
      </c>
      <c r="W33" s="38"/>
      <c r="X33" s="129">
        <f t="shared" si="2"/>
        <v>9</v>
      </c>
      <c r="Y33" s="38"/>
      <c r="Z33" s="61">
        <f t="shared" si="3"/>
        <v>3</v>
      </c>
      <c r="AA33" s="38">
        <f>IFERROR(VLOOKUP($D33,'NRCS Physical Effects'!$D$3:$BF$173,AA$3,FALSE),"")</f>
        <v>2</v>
      </c>
      <c r="AB33" s="38">
        <f>IFERROR(VLOOKUP($D33,'NRCS Physical Effects'!$D$3:$BF$173,AB$3,FALSE),"")</f>
        <v>1</v>
      </c>
      <c r="AC33" s="38">
        <f>IFERROR(VLOOKUP($D33,'NRCS Physical Effects'!$D$3:$BF$173,AC$3,FALSE),"")</f>
        <v>1</v>
      </c>
      <c r="AD33" s="38">
        <f>IFERROR(VLOOKUP($D33,'NRCS Physical Effects'!$D$3:$BF$173,AD$3,FALSE),"")</f>
        <v>1</v>
      </c>
      <c r="AE33" s="38">
        <f>IFERROR(VLOOKUP($D33,'NRCS Physical Effects'!$D$3:$BF$173,AE$3,FALSE),"")</f>
        <v>1</v>
      </c>
      <c r="AF33" s="38">
        <f>IFERROR(VLOOKUP($D33,'NRCS Physical Effects'!$D$3:$BF$173,AF$3,FALSE),"")</f>
        <v>0</v>
      </c>
      <c r="AG33" s="38">
        <f>IFERROR(VLOOKUP($D33,'NRCS Physical Effects'!$D$3:$BF$173,AG$3,FALSE),"")</f>
        <v>2</v>
      </c>
      <c r="AH33" s="38">
        <f>IFERROR(VLOOKUP($D33,'NRCS Physical Effects'!$D$3:$BF$173,AH$3,FALSE),"")</f>
        <v>1</v>
      </c>
      <c r="AI33" s="87">
        <f>IFERROR(VLOOKUP($D33,'NRCS Physical Effects'!$D$3:$BF$173,AI$3,FALSE),"")</f>
        <v>46</v>
      </c>
      <c r="AJ33" s="38">
        <f>IFERROR(VLOOKUP($D33,'NRCS Physical Effects'!$D$3:$BF$173,AJ$3,FALSE),"")</f>
        <v>5</v>
      </c>
      <c r="AK33" s="38">
        <f>IFERROR(VLOOKUP($D33,'NRCS Physical Effects'!$D$3:$BF$173,AK$3,FALSE),"")</f>
        <v>13</v>
      </c>
      <c r="AL33" s="38">
        <f>IFERROR(VLOOKUP($D33,'NRCS Physical Effects'!$D$3:$BF$173,AL$3,FALSE),"")</f>
        <v>4</v>
      </c>
      <c r="AM33" s="38">
        <f>IFERROR(VLOOKUP($D33,'NRCS Physical Effects'!$D$3:$BF$173,AM$3,FALSE),"")</f>
        <v>18</v>
      </c>
      <c r="AN33" s="38">
        <f>IFERROR(VLOOKUP($D33,'NRCS Physical Effects'!$D$3:$BF$173,AN$3,FALSE),"")</f>
        <v>5</v>
      </c>
      <c r="AO33" s="38">
        <f>IFERROR(VLOOKUP($D33,'NRCS Physical Effects'!$D$3:$BF$173,AO$3,FALSE),"")</f>
        <v>1</v>
      </c>
    </row>
    <row r="34" spans="1:41" ht="16" x14ac:dyDescent="0.2">
      <c r="A34" s="103" t="s">
        <v>509</v>
      </c>
      <c r="B34" s="103" t="s">
        <v>511</v>
      </c>
      <c r="C34" s="89" t="s">
        <v>76</v>
      </c>
      <c r="D34" s="38">
        <v>332</v>
      </c>
      <c r="E34" s="146" t="str">
        <f>IFERROR(VLOOKUP(D34,'NRCS Practice Descriptions'!$B$2:$C$174,2,FALSE),"")</f>
        <v>Narrow strips of permanent, herbaceous vegetative cover established around the hill slope, and alternated down the slope with wider cropped strips that are farmed on the contour.</v>
      </c>
      <c r="G34" s="155">
        <v>1</v>
      </c>
      <c r="H34" s="154">
        <v>2</v>
      </c>
      <c r="I34" s="154">
        <v>0</v>
      </c>
      <c r="J34" s="154">
        <v>0</v>
      </c>
      <c r="K34" s="155">
        <v>2</v>
      </c>
      <c r="L34" s="155">
        <v>1</v>
      </c>
      <c r="M34" s="155">
        <v>0</v>
      </c>
      <c r="N34" s="155">
        <v>1</v>
      </c>
      <c r="O34" s="132">
        <f t="shared" si="0"/>
        <v>7</v>
      </c>
      <c r="P34" s="38"/>
      <c r="Q34" s="38"/>
      <c r="R34" s="38"/>
      <c r="S34" s="38"/>
      <c r="T34" s="38"/>
      <c r="U34" s="38"/>
      <c r="V34" s="131">
        <f t="shared" si="1"/>
        <v>0</v>
      </c>
      <c r="W34" s="38"/>
      <c r="X34" s="129">
        <f t="shared" si="2"/>
        <v>7</v>
      </c>
      <c r="Y34" s="38"/>
      <c r="Z34" s="61">
        <f t="shared" si="3"/>
        <v>3</v>
      </c>
      <c r="AA34" s="38">
        <f>IFERROR(VLOOKUP($D34,'NRCS Physical Effects'!$D$3:$BF$173,AA$3,FALSE),"")</f>
        <v>1</v>
      </c>
      <c r="AB34" s="38">
        <f>IFERROR(VLOOKUP($D34,'NRCS Physical Effects'!$D$3:$BF$173,AB$3,FALSE),"")</f>
        <v>2</v>
      </c>
      <c r="AC34" s="38">
        <f>IFERROR(VLOOKUP($D34,'NRCS Physical Effects'!$D$3:$BF$173,AC$3,FALSE),"")</f>
        <v>0</v>
      </c>
      <c r="AD34" s="38">
        <f>IFERROR(VLOOKUP($D34,'NRCS Physical Effects'!$D$3:$BF$173,AD$3,FALSE),"")</f>
        <v>0</v>
      </c>
      <c r="AE34" s="38">
        <f>IFERROR(VLOOKUP($D34,'NRCS Physical Effects'!$D$3:$BF$173,AE$3,FALSE),"")</f>
        <v>2</v>
      </c>
      <c r="AF34" s="38">
        <f>IFERROR(VLOOKUP($D34,'NRCS Physical Effects'!$D$3:$BF$173,AF$3,FALSE),"")</f>
        <v>1</v>
      </c>
      <c r="AG34" s="38">
        <f>IFERROR(VLOOKUP($D34,'NRCS Physical Effects'!$D$3:$BF$173,AG$3,FALSE),"")</f>
        <v>0</v>
      </c>
      <c r="AH34" s="38">
        <f>IFERROR(VLOOKUP($D34,'NRCS Physical Effects'!$D$3:$BF$173,AH$3,FALSE),"")</f>
        <v>1</v>
      </c>
      <c r="AI34" s="87">
        <f>IFERROR(VLOOKUP($D34,'NRCS Physical Effects'!$D$3:$BF$173,AI$3,FALSE),"")</f>
        <v>23</v>
      </c>
      <c r="AJ34" s="38">
        <f>IFERROR(VLOOKUP($D34,'NRCS Physical Effects'!$D$3:$BF$173,AJ$3,FALSE),"")</f>
        <v>5</v>
      </c>
      <c r="AK34" s="38">
        <f>IFERROR(VLOOKUP($D34,'NRCS Physical Effects'!$D$3:$BF$173,AK$3,FALSE),"")</f>
        <v>3</v>
      </c>
      <c r="AL34" s="38">
        <f>IFERROR(VLOOKUP($D34,'NRCS Physical Effects'!$D$3:$BF$173,AL$3,FALSE),"")</f>
        <v>2</v>
      </c>
      <c r="AM34" s="38">
        <f>IFERROR(VLOOKUP($D34,'NRCS Physical Effects'!$D$3:$BF$173,AM$3,FALSE),"")</f>
        <v>10</v>
      </c>
      <c r="AN34" s="38">
        <f>IFERROR(VLOOKUP($D34,'NRCS Physical Effects'!$D$3:$BF$173,AN$3,FALSE),"")</f>
        <v>2</v>
      </c>
      <c r="AO34" s="38">
        <f>IFERROR(VLOOKUP($D34,'NRCS Physical Effects'!$D$3:$BF$173,AO$3,FALSE),"")</f>
        <v>1</v>
      </c>
    </row>
    <row r="35" spans="1:41" ht="16" x14ac:dyDescent="0.2">
      <c r="A35" s="103" t="s">
        <v>509</v>
      </c>
      <c r="B35" s="103" t="s">
        <v>511</v>
      </c>
      <c r="C35" s="89" t="s">
        <v>221</v>
      </c>
      <c r="D35" s="38">
        <v>331</v>
      </c>
      <c r="E35" s="146" t="str">
        <f>IFERROR(VLOOKUP(D35,'NRCS Practice Descriptions'!$B$2:$C$174,2,FALSE),"")</f>
        <v>Planting orchards, vineyards, or other perennial crops so that all cultural operations are done on or near the contour.</v>
      </c>
      <c r="G35" s="155">
        <v>1</v>
      </c>
      <c r="H35" s="154">
        <v>2</v>
      </c>
      <c r="I35" s="154">
        <v>0</v>
      </c>
      <c r="J35" s="154">
        <v>0</v>
      </c>
      <c r="K35" s="155">
        <v>2</v>
      </c>
      <c r="L35" s="155">
        <v>1</v>
      </c>
      <c r="M35" s="155">
        <v>0</v>
      </c>
      <c r="N35" s="155">
        <v>1</v>
      </c>
      <c r="O35" s="132">
        <f t="shared" si="0"/>
        <v>7</v>
      </c>
      <c r="P35" s="38"/>
      <c r="Q35" s="38"/>
      <c r="R35" s="38"/>
      <c r="S35" s="38"/>
      <c r="T35" s="38"/>
      <c r="U35" s="38"/>
      <c r="V35" s="131">
        <f t="shared" si="1"/>
        <v>0</v>
      </c>
      <c r="W35" s="38"/>
      <c r="X35" s="129">
        <f t="shared" si="2"/>
        <v>7</v>
      </c>
      <c r="Y35" s="38"/>
      <c r="Z35" s="61">
        <f t="shared" si="3"/>
        <v>3</v>
      </c>
      <c r="AA35" s="38">
        <f>IFERROR(VLOOKUP($D35,'NRCS Physical Effects'!$D$3:$BF$173,AA$3,FALSE),"")</f>
        <v>1</v>
      </c>
      <c r="AB35" s="38">
        <f>IFERROR(VLOOKUP($D35,'NRCS Physical Effects'!$D$3:$BF$173,AB$3,FALSE),"")</f>
        <v>2</v>
      </c>
      <c r="AC35" s="38">
        <f>IFERROR(VLOOKUP($D35,'NRCS Physical Effects'!$D$3:$BF$173,AC$3,FALSE),"")</f>
        <v>0</v>
      </c>
      <c r="AD35" s="38">
        <f>IFERROR(VLOOKUP($D35,'NRCS Physical Effects'!$D$3:$BF$173,AD$3,FALSE),"")</f>
        <v>0</v>
      </c>
      <c r="AE35" s="38">
        <f>IFERROR(VLOOKUP($D35,'NRCS Physical Effects'!$D$3:$BF$173,AE$3,FALSE),"")</f>
        <v>2</v>
      </c>
      <c r="AF35" s="38">
        <f>IFERROR(VLOOKUP($D35,'NRCS Physical Effects'!$D$3:$BF$173,AF$3,FALSE),"")</f>
        <v>1</v>
      </c>
      <c r="AG35" s="38">
        <f>IFERROR(VLOOKUP($D35,'NRCS Physical Effects'!$D$3:$BF$173,AG$3,FALSE),"")</f>
        <v>0</v>
      </c>
      <c r="AH35" s="38">
        <f>IFERROR(VLOOKUP($D35,'NRCS Physical Effects'!$D$3:$BF$173,AH$3,FALSE),"")</f>
        <v>1</v>
      </c>
      <c r="AI35" s="87">
        <f>IFERROR(VLOOKUP($D35,'NRCS Physical Effects'!$D$3:$BF$173,AI$3,FALSE),"")</f>
        <v>18</v>
      </c>
      <c r="AJ35" s="38">
        <f>IFERROR(VLOOKUP($D35,'NRCS Physical Effects'!$D$3:$BF$173,AJ$3,FALSE),"")</f>
        <v>7</v>
      </c>
      <c r="AK35" s="38">
        <f>IFERROR(VLOOKUP($D35,'NRCS Physical Effects'!$D$3:$BF$173,AK$3,FALSE),"")</f>
        <v>4</v>
      </c>
      <c r="AL35" s="38">
        <f>IFERROR(VLOOKUP($D35,'NRCS Physical Effects'!$D$3:$BF$173,AL$3,FALSE),"")</f>
        <v>1</v>
      </c>
      <c r="AM35" s="38">
        <f>IFERROR(VLOOKUP($D35,'NRCS Physical Effects'!$D$3:$BF$173,AM$3,FALSE),"")</f>
        <v>4</v>
      </c>
      <c r="AN35" s="38">
        <f>IFERROR(VLOOKUP($D35,'NRCS Physical Effects'!$D$3:$BF$173,AN$3,FALSE),"")</f>
        <v>1</v>
      </c>
      <c r="AO35" s="38">
        <f>IFERROR(VLOOKUP($D35,'NRCS Physical Effects'!$D$3:$BF$173,AO$3,FALSE),"")</f>
        <v>1</v>
      </c>
    </row>
    <row r="36" spans="1:41" x14ac:dyDescent="0.2">
      <c r="A36" s="105" t="s">
        <v>513</v>
      </c>
      <c r="B36" s="105" t="s">
        <v>177</v>
      </c>
      <c r="C36" s="52" t="s">
        <v>224</v>
      </c>
      <c r="D36" s="38">
        <v>422</v>
      </c>
      <c r="E36" s="146" t="str">
        <f>IFERROR(VLOOKUP(D36,'NRCS Practice Descriptions'!$B$2:$C$174,2,FALSE),"")</f>
        <v>Establishment of dense vegetation in a linear design to achieve a natural resource conservation purpose.</v>
      </c>
      <c r="G36" s="155">
        <v>1</v>
      </c>
      <c r="H36" s="154">
        <v>2</v>
      </c>
      <c r="I36" s="154">
        <v>0</v>
      </c>
      <c r="J36" s="154">
        <v>0</v>
      </c>
      <c r="K36" s="155">
        <v>2</v>
      </c>
      <c r="L36" s="155">
        <v>0</v>
      </c>
      <c r="M36" s="155">
        <v>2</v>
      </c>
      <c r="N36" s="155">
        <v>0</v>
      </c>
      <c r="O36" s="132">
        <f t="shared" si="0"/>
        <v>7</v>
      </c>
      <c r="P36" s="38"/>
      <c r="Q36" s="38"/>
      <c r="R36" s="38"/>
      <c r="S36" s="38"/>
      <c r="T36" s="38"/>
      <c r="U36" s="38"/>
      <c r="V36" s="131">
        <f t="shared" si="1"/>
        <v>0</v>
      </c>
      <c r="W36" s="38"/>
      <c r="X36" s="129">
        <f t="shared" si="2"/>
        <v>7</v>
      </c>
      <c r="Y36" s="38"/>
      <c r="Z36" s="61">
        <f t="shared" si="3"/>
        <v>3</v>
      </c>
      <c r="AA36" s="38">
        <f>IFERROR(VLOOKUP($D36,'NRCS Physical Effects'!$D$3:$BF$173,AA$3,FALSE),"")</f>
        <v>1</v>
      </c>
      <c r="AB36" s="38">
        <f>IFERROR(VLOOKUP($D36,'NRCS Physical Effects'!$D$3:$BF$173,AB$3,FALSE),"")</f>
        <v>2</v>
      </c>
      <c r="AC36" s="38">
        <f>IFERROR(VLOOKUP($D36,'NRCS Physical Effects'!$D$3:$BF$173,AC$3,FALSE),"")</f>
        <v>0</v>
      </c>
      <c r="AD36" s="38">
        <f>IFERROR(VLOOKUP($D36,'NRCS Physical Effects'!$D$3:$BF$173,AD$3,FALSE),"")</f>
        <v>0</v>
      </c>
      <c r="AE36" s="38">
        <f>IFERROR(VLOOKUP($D36,'NRCS Physical Effects'!$D$3:$BF$173,AE$3,FALSE),"")</f>
        <v>2</v>
      </c>
      <c r="AF36" s="38">
        <f>IFERROR(VLOOKUP($D36,'NRCS Physical Effects'!$D$3:$BF$173,AF$3,FALSE),"")</f>
        <v>0</v>
      </c>
      <c r="AG36" s="38">
        <f>IFERROR(VLOOKUP($D36,'NRCS Physical Effects'!$D$3:$BF$173,AG$3,FALSE),"")</f>
        <v>2</v>
      </c>
      <c r="AH36" s="38">
        <f>IFERROR(VLOOKUP($D36,'NRCS Physical Effects'!$D$3:$BF$173,AH$3,FALSE),"")</f>
        <v>0</v>
      </c>
      <c r="AI36" s="87">
        <f>IFERROR(VLOOKUP($D36,'NRCS Physical Effects'!$D$3:$BF$173,AI$3,FALSE),"")</f>
        <v>31</v>
      </c>
      <c r="AJ36" s="38">
        <f>IFERROR(VLOOKUP($D36,'NRCS Physical Effects'!$D$3:$BF$173,AJ$3,FALSE),"")</f>
        <v>4</v>
      </c>
      <c r="AK36" s="38">
        <f>IFERROR(VLOOKUP($D36,'NRCS Physical Effects'!$D$3:$BF$173,AK$3,FALSE),"")</f>
        <v>6</v>
      </c>
      <c r="AL36" s="38">
        <f>IFERROR(VLOOKUP($D36,'NRCS Physical Effects'!$D$3:$BF$173,AL$3,FALSE),"")</f>
        <v>7</v>
      </c>
      <c r="AM36" s="38">
        <f>IFERROR(VLOOKUP($D36,'NRCS Physical Effects'!$D$3:$BF$173,AM$3,FALSE),"")</f>
        <v>11</v>
      </c>
      <c r="AN36" s="38">
        <f>IFERROR(VLOOKUP($D36,'NRCS Physical Effects'!$D$3:$BF$173,AN$3,FALSE),"")</f>
        <v>3</v>
      </c>
      <c r="AO36" s="38">
        <f>IFERROR(VLOOKUP($D36,'NRCS Physical Effects'!$D$3:$BF$173,AO$3,FALSE),"")</f>
        <v>0</v>
      </c>
    </row>
    <row r="37" spans="1:41" ht="14.5" customHeight="1" x14ac:dyDescent="0.2">
      <c r="A37" s="105" t="s">
        <v>513</v>
      </c>
      <c r="B37" s="117" t="s">
        <v>516</v>
      </c>
      <c r="C37" s="52" t="s">
        <v>236</v>
      </c>
      <c r="D37" s="38">
        <v>658</v>
      </c>
      <c r="E37" s="146" t="str">
        <f>IFERROR(VLOOKUP(D37,'NRCS Practice Descriptions'!$B$2:$C$174,2,FALSE),"")</f>
        <v>The creation of a wetland on a site location that was historically non-wetland.</v>
      </c>
      <c r="G37" s="155">
        <v>1</v>
      </c>
      <c r="H37" s="154">
        <v>2</v>
      </c>
      <c r="I37" s="154">
        <v>0</v>
      </c>
      <c r="J37" s="154">
        <v>0</v>
      </c>
      <c r="K37" s="155">
        <v>3</v>
      </c>
      <c r="L37" s="155">
        <v>2</v>
      </c>
      <c r="M37" s="155">
        <v>2</v>
      </c>
      <c r="N37" s="155">
        <v>0</v>
      </c>
      <c r="O37" s="132">
        <f t="shared" ref="O37:O68" si="4">SUM(G37:N37)</f>
        <v>10</v>
      </c>
      <c r="V37" s="131">
        <f t="shared" ref="V37:V68" si="5">SUM(R37:U37)</f>
        <v>0</v>
      </c>
      <c r="X37" s="129">
        <f t="shared" ref="X37:X68" si="6">O37+V37</f>
        <v>10</v>
      </c>
      <c r="Z37" s="61">
        <f t="shared" ref="Z37:Z68" si="7">IFERROR(AB37+AA37,"")</f>
        <v>3</v>
      </c>
      <c r="AA37" s="38">
        <f>IFERROR(VLOOKUP($D37,'NRCS Physical Effects'!$D$3:$BF$173,AA$3,FALSE),"")</f>
        <v>1</v>
      </c>
      <c r="AB37" s="38">
        <f>IFERROR(VLOOKUP($D37,'NRCS Physical Effects'!$D$3:$BF$173,AB$3,FALSE),"")</f>
        <v>2</v>
      </c>
      <c r="AC37" s="38">
        <f>IFERROR(VLOOKUP($D37,'NRCS Physical Effects'!$D$3:$BF$173,AC$3,FALSE),"")</f>
        <v>0</v>
      </c>
      <c r="AD37" s="38">
        <f>IFERROR(VLOOKUP($D37,'NRCS Physical Effects'!$D$3:$BF$173,AD$3,FALSE),"")</f>
        <v>0</v>
      </c>
      <c r="AE37" s="38">
        <f>IFERROR(VLOOKUP($D37,'NRCS Physical Effects'!$D$3:$BF$173,AE$3,FALSE),"")</f>
        <v>3</v>
      </c>
      <c r="AF37" s="38">
        <f>IFERROR(VLOOKUP($D37,'NRCS Physical Effects'!$D$3:$BF$173,AF$3,FALSE),"")</f>
        <v>2</v>
      </c>
      <c r="AG37" s="38">
        <f>IFERROR(VLOOKUP($D37,'NRCS Physical Effects'!$D$3:$BF$173,AG$3,FALSE),"")</f>
        <v>2</v>
      </c>
      <c r="AH37" s="38">
        <f>IFERROR(VLOOKUP($D37,'NRCS Physical Effects'!$D$3:$BF$173,AH$3,FALSE),"")</f>
        <v>0</v>
      </c>
      <c r="AI37" s="87">
        <f>IFERROR(VLOOKUP($D37,'NRCS Physical Effects'!$D$3:$BF$173,AI$3,FALSE),"")</f>
        <v>33</v>
      </c>
      <c r="AJ37" s="38">
        <f>IFERROR(VLOOKUP($D37,'NRCS Physical Effects'!$D$3:$BF$173,AJ$3,FALSE),"")</f>
        <v>2</v>
      </c>
      <c r="AK37" s="38">
        <f>IFERROR(VLOOKUP($D37,'NRCS Physical Effects'!$D$3:$BF$173,AK$3,FALSE),"")</f>
        <v>15</v>
      </c>
      <c r="AL37" s="38">
        <f>IFERROR(VLOOKUP($D37,'NRCS Physical Effects'!$D$3:$BF$173,AL$3,FALSE),"")</f>
        <v>0</v>
      </c>
      <c r="AM37" s="38">
        <f>IFERROR(VLOOKUP($D37,'NRCS Physical Effects'!$D$3:$BF$173,AM$3,FALSE),"")</f>
        <v>12</v>
      </c>
      <c r="AN37" s="38">
        <f>IFERROR(VLOOKUP($D37,'NRCS Physical Effects'!$D$3:$BF$173,AN$3,FALSE),"")</f>
        <v>4</v>
      </c>
      <c r="AO37" s="38">
        <f>IFERROR(VLOOKUP($D37,'NRCS Physical Effects'!$D$3:$BF$173,AO$3,FALSE),"")</f>
        <v>0</v>
      </c>
    </row>
    <row r="38" spans="1:41" ht="14.5" customHeight="1" x14ac:dyDescent="0.2">
      <c r="A38" s="105" t="s">
        <v>513</v>
      </c>
      <c r="B38" s="117" t="s">
        <v>516</v>
      </c>
      <c r="C38" s="52" t="s">
        <v>248</v>
      </c>
      <c r="D38" s="38">
        <v>554</v>
      </c>
      <c r="E38" s="146" t="str">
        <f>IFERROR(VLOOKUP(D38,'NRCS Practice Descriptions'!$B$2:$C$174,2,FALSE),"")</f>
        <v>The process of managing water discharges from surface and/or subsurface agricultural drainage systems</v>
      </c>
      <c r="G38" s="155">
        <v>1</v>
      </c>
      <c r="H38" s="154">
        <v>2</v>
      </c>
      <c r="I38" s="154">
        <v>0</v>
      </c>
      <c r="J38" s="154">
        <v>0</v>
      </c>
      <c r="K38" s="155">
        <v>1</v>
      </c>
      <c r="L38" s="155">
        <v>-2</v>
      </c>
      <c r="M38" s="155">
        <v>0</v>
      </c>
      <c r="N38" s="155">
        <v>0</v>
      </c>
      <c r="O38" s="132">
        <f t="shared" si="4"/>
        <v>2</v>
      </c>
      <c r="V38" s="131">
        <f t="shared" si="5"/>
        <v>0</v>
      </c>
      <c r="X38" s="129">
        <f t="shared" si="6"/>
        <v>2</v>
      </c>
      <c r="Z38" s="61">
        <f t="shared" si="7"/>
        <v>3</v>
      </c>
      <c r="AA38" s="38">
        <f>IFERROR(VLOOKUP($D38,'NRCS Physical Effects'!$D$3:$BF$173,AA$3,FALSE),"")</f>
        <v>1</v>
      </c>
      <c r="AB38" s="38">
        <f>IFERROR(VLOOKUP($D38,'NRCS Physical Effects'!$D$3:$BF$173,AB$3,FALSE),"")</f>
        <v>2</v>
      </c>
      <c r="AC38" s="38">
        <f>IFERROR(VLOOKUP($D38,'NRCS Physical Effects'!$D$3:$BF$173,AC$3,FALSE),"")</f>
        <v>0</v>
      </c>
      <c r="AD38" s="38">
        <f>IFERROR(VLOOKUP($D38,'NRCS Physical Effects'!$D$3:$BF$173,AD$3,FALSE),"")</f>
        <v>0</v>
      </c>
      <c r="AE38" s="38">
        <f>IFERROR(VLOOKUP($D38,'NRCS Physical Effects'!$D$3:$BF$173,AE$3,FALSE),"")</f>
        <v>1</v>
      </c>
      <c r="AF38" s="38">
        <f>IFERROR(VLOOKUP($D38,'NRCS Physical Effects'!$D$3:$BF$173,AF$3,FALSE),"")</f>
        <v>-2</v>
      </c>
      <c r="AG38" s="38">
        <f>IFERROR(VLOOKUP($D38,'NRCS Physical Effects'!$D$3:$BF$173,AG$3,FALSE),"")</f>
        <v>0</v>
      </c>
      <c r="AH38" s="38">
        <f>IFERROR(VLOOKUP($D38,'NRCS Physical Effects'!$D$3:$BF$173,AH$3,FALSE),"")</f>
        <v>0</v>
      </c>
      <c r="AI38" s="87">
        <f>IFERROR(VLOOKUP($D38,'NRCS Physical Effects'!$D$3:$BF$173,AI$3,FALSE),"")</f>
        <v>23</v>
      </c>
      <c r="AJ38" s="38">
        <f>IFERROR(VLOOKUP($D38,'NRCS Physical Effects'!$D$3:$BF$173,AJ$3,FALSE),"")</f>
        <v>5</v>
      </c>
      <c r="AK38" s="38">
        <f>IFERROR(VLOOKUP($D38,'NRCS Physical Effects'!$D$3:$BF$173,AK$3,FALSE),"")</f>
        <v>9</v>
      </c>
      <c r="AL38" s="38">
        <f>IFERROR(VLOOKUP($D38,'NRCS Physical Effects'!$D$3:$BF$173,AL$3,FALSE),"")</f>
        <v>3</v>
      </c>
      <c r="AM38" s="38">
        <f>IFERROR(VLOOKUP($D38,'NRCS Physical Effects'!$D$3:$BF$173,AM$3,FALSE),"")</f>
        <v>2</v>
      </c>
      <c r="AN38" s="38">
        <f>IFERROR(VLOOKUP($D38,'NRCS Physical Effects'!$D$3:$BF$173,AN$3,FALSE),"")</f>
        <v>4</v>
      </c>
      <c r="AO38" s="38">
        <f>IFERROR(VLOOKUP($D38,'NRCS Physical Effects'!$D$3:$BF$173,AO$3,FALSE),"")</f>
        <v>0</v>
      </c>
    </row>
    <row r="39" spans="1:41" x14ac:dyDescent="0.2">
      <c r="A39" s="103" t="s">
        <v>156</v>
      </c>
      <c r="B39" s="104" t="s">
        <v>515</v>
      </c>
      <c r="C39" s="52" t="s">
        <v>211</v>
      </c>
      <c r="D39" s="38">
        <v>371</v>
      </c>
      <c r="E39" s="146" t="str">
        <f>IFERROR(VLOOKUP(D39,'NRCS Practice Descriptions'!$B$2:$C$174,2,FALSE),"")</f>
        <v>A device or system for reducing emissions of air contaminants from a structure via interception and/or collection.</v>
      </c>
      <c r="G39" s="155">
        <v>2</v>
      </c>
      <c r="H39" s="154">
        <v>0</v>
      </c>
      <c r="I39" s="154">
        <v>0</v>
      </c>
      <c r="J39" s="154">
        <v>0</v>
      </c>
      <c r="K39" s="155">
        <v>0</v>
      </c>
      <c r="L39" s="155">
        <v>0</v>
      </c>
      <c r="M39" s="155">
        <v>0</v>
      </c>
      <c r="N39" s="155">
        <v>0</v>
      </c>
      <c r="O39" s="132">
        <f t="shared" si="4"/>
        <v>2</v>
      </c>
      <c r="P39" s="38"/>
      <c r="Q39" s="38"/>
      <c r="R39" s="38"/>
      <c r="S39" s="38"/>
      <c r="T39" s="38"/>
      <c r="U39" s="38"/>
      <c r="V39" s="131">
        <f t="shared" si="5"/>
        <v>0</v>
      </c>
      <c r="W39" s="38"/>
      <c r="X39" s="129">
        <f t="shared" si="6"/>
        <v>2</v>
      </c>
      <c r="Y39" s="38"/>
      <c r="Z39" s="61">
        <f t="shared" si="7"/>
        <v>2</v>
      </c>
      <c r="AA39" s="38">
        <f>IFERROR(VLOOKUP($D39,'NRCS Physical Effects'!$D$3:$BF$173,AA$3,FALSE),"")</f>
        <v>2</v>
      </c>
      <c r="AB39" s="38">
        <f>IFERROR(VLOOKUP($D39,'NRCS Physical Effects'!$D$3:$BF$173,AB$3,FALSE),"")</f>
        <v>0</v>
      </c>
      <c r="AC39" s="38">
        <f>IFERROR(VLOOKUP($D39,'NRCS Physical Effects'!$D$3:$BF$173,AC$3,FALSE),"")</f>
        <v>0</v>
      </c>
      <c r="AD39" s="38">
        <f>IFERROR(VLOOKUP($D39,'NRCS Physical Effects'!$D$3:$BF$173,AD$3,FALSE),"")</f>
        <v>0</v>
      </c>
      <c r="AE39" s="38">
        <f>IFERROR(VLOOKUP($D39,'NRCS Physical Effects'!$D$3:$BF$173,AE$3,FALSE),"")</f>
        <v>0</v>
      </c>
      <c r="AF39" s="38">
        <f>IFERROR(VLOOKUP($D39,'NRCS Physical Effects'!$D$3:$BF$173,AF$3,FALSE),"")</f>
        <v>0</v>
      </c>
      <c r="AG39" s="38">
        <f>IFERROR(VLOOKUP($D39,'NRCS Physical Effects'!$D$3:$BF$173,AG$3,FALSE),"")</f>
        <v>0</v>
      </c>
      <c r="AH39" s="38">
        <f>IFERROR(VLOOKUP($D39,'NRCS Physical Effects'!$D$3:$BF$173,AH$3,FALSE),"")</f>
        <v>0</v>
      </c>
      <c r="AI39" s="87">
        <f>IFERROR(VLOOKUP($D39,'NRCS Physical Effects'!$D$3:$BF$173,AI$3,FALSE),"")</f>
        <v>15</v>
      </c>
      <c r="AJ39" s="38">
        <f>IFERROR(VLOOKUP($D39,'NRCS Physical Effects'!$D$3:$BF$173,AJ$3,FALSE),"")</f>
        <v>0</v>
      </c>
      <c r="AK39" s="38">
        <f>IFERROR(VLOOKUP($D39,'NRCS Physical Effects'!$D$3:$BF$173,AK$3,FALSE),"")</f>
        <v>0</v>
      </c>
      <c r="AL39" s="38">
        <f>IFERROR(VLOOKUP($D39,'NRCS Physical Effects'!$D$3:$BF$173,AL$3,FALSE),"")</f>
        <v>16</v>
      </c>
      <c r="AM39" s="38">
        <f>IFERROR(VLOOKUP($D39,'NRCS Physical Effects'!$D$3:$BF$173,AM$3,FALSE),"")</f>
        <v>0</v>
      </c>
      <c r="AN39" s="38">
        <f>IFERROR(VLOOKUP($D39,'NRCS Physical Effects'!$D$3:$BF$173,AN$3,FALSE),"")</f>
        <v>0</v>
      </c>
      <c r="AO39" s="38">
        <f>IFERROR(VLOOKUP($D39,'NRCS Physical Effects'!$D$3:$BF$173,AO$3,FALSE),"")</f>
        <v>-1</v>
      </c>
    </row>
    <row r="40" spans="1:41" ht="14.5" customHeight="1" x14ac:dyDescent="0.2">
      <c r="A40" s="103" t="s">
        <v>156</v>
      </c>
      <c r="B40" s="104" t="s">
        <v>515</v>
      </c>
      <c r="C40" s="52" t="s">
        <v>210</v>
      </c>
      <c r="D40" s="38">
        <v>672</v>
      </c>
      <c r="E40" s="146" t="str">
        <f>IFERROR(VLOOKUP(D40,'NRCS Practice Descriptions'!$B$2:$C$174,2,FALSE),"")</f>
        <v>Modification or retrofit of the building envelope of an existing agricultural structure.</v>
      </c>
      <c r="G40" s="155">
        <v>2</v>
      </c>
      <c r="H40" s="154">
        <v>0</v>
      </c>
      <c r="I40" s="154">
        <v>0</v>
      </c>
      <c r="J40" s="154">
        <v>0</v>
      </c>
      <c r="K40" s="155">
        <v>0</v>
      </c>
      <c r="L40" s="155">
        <v>0</v>
      </c>
      <c r="M40" s="155">
        <v>0</v>
      </c>
      <c r="N40" s="155">
        <v>0</v>
      </c>
      <c r="O40" s="132">
        <f t="shared" si="4"/>
        <v>2</v>
      </c>
      <c r="P40" s="38"/>
      <c r="Q40" s="38"/>
      <c r="R40" s="38"/>
      <c r="S40" s="38"/>
      <c r="T40" s="38"/>
      <c r="U40" s="38"/>
      <c r="V40" s="131">
        <f t="shared" si="5"/>
        <v>0</v>
      </c>
      <c r="W40" s="38"/>
      <c r="X40" s="129">
        <f t="shared" si="6"/>
        <v>2</v>
      </c>
      <c r="Y40" s="38"/>
      <c r="Z40" s="61">
        <f t="shared" si="7"/>
        <v>2</v>
      </c>
      <c r="AA40" s="38">
        <f>IFERROR(VLOOKUP($D40,'NRCS Physical Effects'!$D$3:$BF$173,AA$3,FALSE),"")</f>
        <v>2</v>
      </c>
      <c r="AB40" s="38">
        <f>IFERROR(VLOOKUP($D40,'NRCS Physical Effects'!$D$3:$BF$173,AB$3,FALSE),"")</f>
        <v>0</v>
      </c>
      <c r="AC40" s="38">
        <f>IFERROR(VLOOKUP($D40,'NRCS Physical Effects'!$D$3:$BF$173,AC$3,FALSE),"")</f>
        <v>0</v>
      </c>
      <c r="AD40" s="38">
        <f>IFERROR(VLOOKUP($D40,'NRCS Physical Effects'!$D$3:$BF$173,AD$3,FALSE),"")</f>
        <v>0</v>
      </c>
      <c r="AE40" s="38">
        <f>IFERROR(VLOOKUP($D40,'NRCS Physical Effects'!$D$3:$BF$173,AE$3,FALSE),"")</f>
        <v>0</v>
      </c>
      <c r="AF40" s="38">
        <f>IFERROR(VLOOKUP($D40,'NRCS Physical Effects'!$D$3:$BF$173,AF$3,FALSE),"")</f>
        <v>0</v>
      </c>
      <c r="AG40" s="38">
        <f>IFERROR(VLOOKUP($D40,'NRCS Physical Effects'!$D$3:$BF$173,AG$3,FALSE),"")</f>
        <v>0</v>
      </c>
      <c r="AH40" s="38">
        <f>IFERROR(VLOOKUP($D40,'NRCS Physical Effects'!$D$3:$BF$173,AH$3,FALSE),"")</f>
        <v>0</v>
      </c>
      <c r="AI40" s="87">
        <f>IFERROR(VLOOKUP($D40,'NRCS Physical Effects'!$D$3:$BF$173,AI$3,FALSE),"")</f>
        <v>13</v>
      </c>
      <c r="AJ40" s="38">
        <f>IFERROR(VLOOKUP($D40,'NRCS Physical Effects'!$D$3:$BF$173,AJ$3,FALSE),"")</f>
        <v>0</v>
      </c>
      <c r="AK40" s="38">
        <f>IFERROR(VLOOKUP($D40,'NRCS Physical Effects'!$D$3:$BF$173,AK$3,FALSE),"")</f>
        <v>0</v>
      </c>
      <c r="AL40" s="38">
        <f>IFERROR(VLOOKUP($D40,'NRCS Physical Effects'!$D$3:$BF$173,AL$3,FALSE),"")</f>
        <v>8</v>
      </c>
      <c r="AM40" s="38">
        <f>IFERROR(VLOOKUP($D40,'NRCS Physical Effects'!$D$3:$BF$173,AM$3,FALSE),"")</f>
        <v>0</v>
      </c>
      <c r="AN40" s="38">
        <f>IFERROR(VLOOKUP($D40,'NRCS Physical Effects'!$D$3:$BF$173,AN$3,FALSE),"")</f>
        <v>0</v>
      </c>
      <c r="AO40" s="38">
        <f>IFERROR(VLOOKUP($D40,'NRCS Physical Effects'!$D$3:$BF$173,AO$3,FALSE),"")</f>
        <v>5</v>
      </c>
    </row>
    <row r="41" spans="1:41" x14ac:dyDescent="0.2">
      <c r="A41" s="103" t="s">
        <v>156</v>
      </c>
      <c r="B41" s="104" t="s">
        <v>515</v>
      </c>
      <c r="C41" s="52" t="s">
        <v>212</v>
      </c>
      <c r="D41" s="38">
        <v>372</v>
      </c>
      <c r="E41" s="146" t="str">
        <f>IFERROR(VLOOKUP(D41,'NRCS Practice Descriptions'!$B$2:$C$174,2,FALSE),"")</f>
        <v>Installing, replacing, or retrofitting agricultural combustion systems and/or related components or devices for air quality and energy efficiency improvement.</v>
      </c>
      <c r="G41" s="155">
        <v>2</v>
      </c>
      <c r="H41" s="154">
        <v>0</v>
      </c>
      <c r="I41" s="154">
        <v>0</v>
      </c>
      <c r="J41" s="154">
        <v>0</v>
      </c>
      <c r="K41" s="155">
        <v>0</v>
      </c>
      <c r="L41" s="155">
        <v>0</v>
      </c>
      <c r="M41" s="155">
        <v>0</v>
      </c>
      <c r="N41" s="155">
        <v>0</v>
      </c>
      <c r="O41" s="132">
        <f t="shared" si="4"/>
        <v>2</v>
      </c>
      <c r="P41" s="38"/>
      <c r="Q41" s="38"/>
      <c r="R41" s="38"/>
      <c r="S41" s="38"/>
      <c r="T41" s="38"/>
      <c r="U41" s="38"/>
      <c r="V41" s="131">
        <f t="shared" si="5"/>
        <v>0</v>
      </c>
      <c r="W41" s="38"/>
      <c r="X41" s="129">
        <f t="shared" si="6"/>
        <v>2</v>
      </c>
      <c r="Y41" s="38"/>
      <c r="Z41" s="61">
        <f t="shared" si="7"/>
        <v>2</v>
      </c>
      <c r="AA41" s="38">
        <f>IFERROR(VLOOKUP($D41,'NRCS Physical Effects'!$D$3:$BF$173,AA$3,FALSE),"")</f>
        <v>2</v>
      </c>
      <c r="AB41" s="38">
        <f>IFERROR(VLOOKUP($D41,'NRCS Physical Effects'!$D$3:$BF$173,AB$3,FALSE),"")</f>
        <v>0</v>
      </c>
      <c r="AC41" s="38">
        <f>IFERROR(VLOOKUP($D41,'NRCS Physical Effects'!$D$3:$BF$173,AC$3,FALSE),"")</f>
        <v>0</v>
      </c>
      <c r="AD41" s="38">
        <f>IFERROR(VLOOKUP($D41,'NRCS Physical Effects'!$D$3:$BF$173,AD$3,FALSE),"")</f>
        <v>0</v>
      </c>
      <c r="AE41" s="38">
        <f>IFERROR(VLOOKUP($D41,'NRCS Physical Effects'!$D$3:$BF$173,AE$3,FALSE),"")</f>
        <v>0</v>
      </c>
      <c r="AF41" s="38">
        <f>IFERROR(VLOOKUP($D41,'NRCS Physical Effects'!$D$3:$BF$173,AF$3,FALSE),"")</f>
        <v>0</v>
      </c>
      <c r="AG41" s="38">
        <f>IFERROR(VLOOKUP($D41,'NRCS Physical Effects'!$D$3:$BF$173,AG$3,FALSE),"")</f>
        <v>0</v>
      </c>
      <c r="AH41" s="38">
        <f>IFERROR(VLOOKUP($D41,'NRCS Physical Effects'!$D$3:$BF$173,AH$3,FALSE),"")</f>
        <v>0</v>
      </c>
      <c r="AI41" s="87">
        <f>IFERROR(VLOOKUP($D41,'NRCS Physical Effects'!$D$3:$BF$173,AI$3,FALSE),"")</f>
        <v>19</v>
      </c>
      <c r="AJ41" s="38">
        <f>IFERROR(VLOOKUP($D41,'NRCS Physical Effects'!$D$3:$BF$173,AJ$3,FALSE),"")</f>
        <v>0</v>
      </c>
      <c r="AK41" s="38">
        <f>IFERROR(VLOOKUP($D41,'NRCS Physical Effects'!$D$3:$BF$173,AK$3,FALSE),"")</f>
        <v>0</v>
      </c>
      <c r="AL41" s="38">
        <f>IFERROR(VLOOKUP($D41,'NRCS Physical Effects'!$D$3:$BF$173,AL$3,FALSE),"")</f>
        <v>14</v>
      </c>
      <c r="AM41" s="38">
        <f>IFERROR(VLOOKUP($D41,'NRCS Physical Effects'!$D$3:$BF$173,AM$3,FALSE),"")</f>
        <v>0</v>
      </c>
      <c r="AN41" s="38">
        <f>IFERROR(VLOOKUP($D41,'NRCS Physical Effects'!$D$3:$BF$173,AN$3,FALSE),"")</f>
        <v>0</v>
      </c>
      <c r="AO41" s="38">
        <f>IFERROR(VLOOKUP($D41,'NRCS Physical Effects'!$D$3:$BF$173,AO$3,FALSE),"")</f>
        <v>5</v>
      </c>
    </row>
    <row r="42" spans="1:41" x14ac:dyDescent="0.2">
      <c r="A42" s="103" t="s">
        <v>156</v>
      </c>
      <c r="B42" s="104" t="s">
        <v>515</v>
      </c>
      <c r="C42" s="52" t="s">
        <v>213</v>
      </c>
      <c r="D42" s="38">
        <v>374</v>
      </c>
      <c r="E42" s="146" t="str">
        <f>IFERROR(VLOOKUP(D42,'NRCS Practice Descriptions'!$B$2:$C$174,2,FALSE),"")</f>
        <v xml:space="preserve">Development and implementation of improvements to reduce, or improve the energy efficiency of on-farm energy use   </v>
      </c>
      <c r="G42" s="155">
        <v>2</v>
      </c>
      <c r="H42" s="154">
        <v>0</v>
      </c>
      <c r="I42" s="154">
        <v>0</v>
      </c>
      <c r="J42" s="154">
        <v>0</v>
      </c>
      <c r="K42" s="155">
        <v>0</v>
      </c>
      <c r="L42" s="155">
        <v>0</v>
      </c>
      <c r="M42" s="155">
        <v>0</v>
      </c>
      <c r="N42" s="155">
        <v>0</v>
      </c>
      <c r="O42" s="132">
        <f t="shared" si="4"/>
        <v>2</v>
      </c>
      <c r="P42" s="38"/>
      <c r="Q42" s="38"/>
      <c r="R42" s="38"/>
      <c r="S42" s="38"/>
      <c r="T42" s="38"/>
      <c r="U42" s="38"/>
      <c r="V42" s="131">
        <f t="shared" si="5"/>
        <v>0</v>
      </c>
      <c r="W42" s="38"/>
      <c r="X42" s="129">
        <f t="shared" si="6"/>
        <v>2</v>
      </c>
      <c r="Y42" s="38"/>
      <c r="Z42" s="61">
        <f t="shared" si="7"/>
        <v>2</v>
      </c>
      <c r="AA42" s="38">
        <f>IFERROR(VLOOKUP($D42,'NRCS Physical Effects'!$D$3:$BF$173,AA$3,FALSE),"")</f>
        <v>2</v>
      </c>
      <c r="AB42" s="38">
        <f>IFERROR(VLOOKUP($D42,'NRCS Physical Effects'!$D$3:$BF$173,AB$3,FALSE),"")</f>
        <v>0</v>
      </c>
      <c r="AC42" s="38">
        <f>IFERROR(VLOOKUP($D42,'NRCS Physical Effects'!$D$3:$BF$173,AC$3,FALSE),"")</f>
        <v>0</v>
      </c>
      <c r="AD42" s="38">
        <f>IFERROR(VLOOKUP($D42,'NRCS Physical Effects'!$D$3:$BF$173,AD$3,FALSE),"")</f>
        <v>0</v>
      </c>
      <c r="AE42" s="38">
        <f>IFERROR(VLOOKUP($D42,'NRCS Physical Effects'!$D$3:$BF$173,AE$3,FALSE),"")</f>
        <v>0</v>
      </c>
      <c r="AF42" s="38">
        <f>IFERROR(VLOOKUP($D42,'NRCS Physical Effects'!$D$3:$BF$173,AF$3,FALSE),"")</f>
        <v>0</v>
      </c>
      <c r="AG42" s="38">
        <f>IFERROR(VLOOKUP($D42,'NRCS Physical Effects'!$D$3:$BF$173,AG$3,FALSE),"")</f>
        <v>0</v>
      </c>
      <c r="AH42" s="38">
        <f>IFERROR(VLOOKUP($D42,'NRCS Physical Effects'!$D$3:$BF$173,AH$3,FALSE),"")</f>
        <v>0</v>
      </c>
      <c r="AI42" s="87">
        <f>IFERROR(VLOOKUP($D42,'NRCS Physical Effects'!$D$3:$BF$173,AI$3,FALSE),"")</f>
        <v>11</v>
      </c>
      <c r="AJ42" s="38">
        <f>IFERROR(VLOOKUP($D42,'NRCS Physical Effects'!$D$3:$BF$173,AJ$3,FALSE),"")</f>
        <v>0</v>
      </c>
      <c r="AK42" s="38">
        <f>IFERROR(VLOOKUP($D42,'NRCS Physical Effects'!$D$3:$BF$173,AK$3,FALSE),"")</f>
        <v>-2</v>
      </c>
      <c r="AL42" s="38">
        <f>IFERROR(VLOOKUP($D42,'NRCS Physical Effects'!$D$3:$BF$173,AL$3,FALSE),"")</f>
        <v>8</v>
      </c>
      <c r="AM42" s="38">
        <f>IFERROR(VLOOKUP($D42,'NRCS Physical Effects'!$D$3:$BF$173,AM$3,FALSE),"")</f>
        <v>0</v>
      </c>
      <c r="AN42" s="38">
        <f>IFERROR(VLOOKUP($D42,'NRCS Physical Effects'!$D$3:$BF$173,AN$3,FALSE),"")</f>
        <v>0</v>
      </c>
      <c r="AO42" s="38">
        <f>IFERROR(VLOOKUP($D42,'NRCS Physical Effects'!$D$3:$BF$173,AO$3,FALSE),"")</f>
        <v>5</v>
      </c>
    </row>
    <row r="43" spans="1:41" ht="16" x14ac:dyDescent="0.2">
      <c r="A43" s="105" t="s">
        <v>513</v>
      </c>
      <c r="B43" s="105" t="s">
        <v>177</v>
      </c>
      <c r="C43" s="123" t="s">
        <v>240</v>
      </c>
      <c r="D43" s="38">
        <v>645</v>
      </c>
      <c r="E43" s="146" t="str">
        <f>IFERROR(VLOOKUP(D43,'NRCS Practice Descriptions'!$B$2:$C$174,2,FALSE),"")</f>
        <v>Provide and manage upland habitats and connectivity within the landscape for wildlife.</v>
      </c>
      <c r="G43" s="155">
        <v>2</v>
      </c>
      <c r="H43" s="154">
        <v>0</v>
      </c>
      <c r="I43" s="154">
        <v>0</v>
      </c>
      <c r="J43" s="154">
        <v>0</v>
      </c>
      <c r="K43" s="155">
        <v>0</v>
      </c>
      <c r="L43" s="155">
        <v>-3</v>
      </c>
      <c r="M43" s="155">
        <v>5</v>
      </c>
      <c r="N43" s="155">
        <v>0</v>
      </c>
      <c r="O43" s="132">
        <f t="shared" si="4"/>
        <v>4</v>
      </c>
      <c r="P43" s="38"/>
      <c r="Q43" s="38"/>
      <c r="R43" s="38"/>
      <c r="S43" s="38"/>
      <c r="T43" s="38"/>
      <c r="U43" s="38"/>
      <c r="V43" s="131">
        <f t="shared" si="5"/>
        <v>0</v>
      </c>
      <c r="W43" s="38"/>
      <c r="X43" s="129">
        <f t="shared" si="6"/>
        <v>4</v>
      </c>
      <c r="Y43" s="38"/>
      <c r="Z43" s="61">
        <f t="shared" si="7"/>
        <v>2</v>
      </c>
      <c r="AA43" s="38">
        <f>IFERROR(VLOOKUP($D43,'NRCS Physical Effects'!$D$3:$BF$173,AA$3,FALSE),"")</f>
        <v>2</v>
      </c>
      <c r="AB43" s="38">
        <f>IFERROR(VLOOKUP($D43,'NRCS Physical Effects'!$D$3:$BF$173,AB$3,FALSE),"")</f>
        <v>0</v>
      </c>
      <c r="AC43" s="38">
        <f>IFERROR(VLOOKUP($D43,'NRCS Physical Effects'!$D$3:$BF$173,AC$3,FALSE),"")</f>
        <v>0</v>
      </c>
      <c r="AD43" s="38">
        <f>IFERROR(VLOOKUP($D43,'NRCS Physical Effects'!$D$3:$BF$173,AD$3,FALSE),"")</f>
        <v>0</v>
      </c>
      <c r="AE43" s="38">
        <f>IFERROR(VLOOKUP($D43,'NRCS Physical Effects'!$D$3:$BF$173,AE$3,FALSE),"")</f>
        <v>0</v>
      </c>
      <c r="AF43" s="38">
        <f>IFERROR(VLOOKUP($D43,'NRCS Physical Effects'!$D$3:$BF$173,AF$3,FALSE),"")</f>
        <v>-3</v>
      </c>
      <c r="AG43" s="38">
        <f>IFERROR(VLOOKUP($D43,'NRCS Physical Effects'!$D$3:$BF$173,AG$3,FALSE),"")</f>
        <v>5</v>
      </c>
      <c r="AH43" s="38">
        <f>IFERROR(VLOOKUP($D43,'NRCS Physical Effects'!$D$3:$BF$173,AH$3,FALSE),"")</f>
        <v>0</v>
      </c>
      <c r="AI43" s="87">
        <f>IFERROR(VLOOKUP($D43,'NRCS Physical Effects'!$D$3:$BF$173,AI$3,FALSE),"")</f>
        <v>36</v>
      </c>
      <c r="AJ43" s="38">
        <f>IFERROR(VLOOKUP($D43,'NRCS Physical Effects'!$D$3:$BF$173,AJ$3,FALSE),"")</f>
        <v>12</v>
      </c>
      <c r="AK43" s="38">
        <f>IFERROR(VLOOKUP($D43,'NRCS Physical Effects'!$D$3:$BF$173,AK$3,FALSE),"")</f>
        <v>1</v>
      </c>
      <c r="AL43" s="38">
        <f>IFERROR(VLOOKUP($D43,'NRCS Physical Effects'!$D$3:$BF$173,AL$3,FALSE),"")</f>
        <v>4</v>
      </c>
      <c r="AM43" s="38">
        <f>IFERROR(VLOOKUP($D43,'NRCS Physical Effects'!$D$3:$BF$173,AM$3,FALSE),"")</f>
        <v>12</v>
      </c>
      <c r="AN43" s="38">
        <f>IFERROR(VLOOKUP($D43,'NRCS Physical Effects'!$D$3:$BF$173,AN$3,FALSE),"")</f>
        <v>7</v>
      </c>
      <c r="AO43" s="38">
        <f>IFERROR(VLOOKUP($D43,'NRCS Physical Effects'!$D$3:$BF$173,AO$3,FALSE),"")</f>
        <v>0</v>
      </c>
    </row>
    <row r="44" spans="1:41" ht="14.5" customHeight="1" x14ac:dyDescent="0.2">
      <c r="A44" s="103" t="s">
        <v>156</v>
      </c>
      <c r="B44" s="103" t="s">
        <v>173</v>
      </c>
      <c r="C44" s="122" t="s">
        <v>233</v>
      </c>
      <c r="D44" s="57">
        <v>632</v>
      </c>
      <c r="E44" s="146" t="str">
        <f>IFERROR(VLOOKUP(D44,'NRCS Practice Descriptions'!$B$2:$C$174,2,FALSE),"")</f>
        <v>A filtration or screening device, settling tank, settling basin, or settling channel used to separate a portion of solids from a liquid waste stream.</v>
      </c>
      <c r="G44" s="155">
        <v>1</v>
      </c>
      <c r="H44" s="154">
        <v>1</v>
      </c>
      <c r="I44" s="154">
        <v>0</v>
      </c>
      <c r="J44" s="154">
        <v>0</v>
      </c>
      <c r="K44" s="155">
        <v>2</v>
      </c>
      <c r="L44" s="155">
        <v>0</v>
      </c>
      <c r="M44" s="155">
        <v>0</v>
      </c>
      <c r="N44" s="155">
        <v>0</v>
      </c>
      <c r="O44" s="132">
        <f t="shared" si="4"/>
        <v>4</v>
      </c>
      <c r="P44" s="38"/>
      <c r="Q44" s="38"/>
      <c r="R44" s="38"/>
      <c r="S44" s="38"/>
      <c r="T44" s="38"/>
      <c r="U44" s="38"/>
      <c r="V44" s="131">
        <f t="shared" si="5"/>
        <v>0</v>
      </c>
      <c r="W44" s="38"/>
      <c r="X44" s="129">
        <f t="shared" si="6"/>
        <v>4</v>
      </c>
      <c r="Y44" s="38"/>
      <c r="Z44" s="61">
        <f t="shared" si="7"/>
        <v>2</v>
      </c>
      <c r="AA44" s="38">
        <f>IFERROR(VLOOKUP($D44,'NRCS Physical Effects'!$D$3:$BF$173,AA$3,FALSE),"")</f>
        <v>1</v>
      </c>
      <c r="AB44" s="38">
        <f>IFERROR(VLOOKUP($D44,'NRCS Physical Effects'!$D$3:$BF$173,AB$3,FALSE),"")</f>
        <v>1</v>
      </c>
      <c r="AC44" s="38">
        <f>IFERROR(VLOOKUP($D44,'NRCS Physical Effects'!$D$3:$BF$173,AC$3,FALSE),"")</f>
        <v>0</v>
      </c>
      <c r="AD44" s="38">
        <f>IFERROR(VLOOKUP($D44,'NRCS Physical Effects'!$D$3:$BF$173,AD$3,FALSE),"")</f>
        <v>0</v>
      </c>
      <c r="AE44" s="38">
        <f>IFERROR(VLOOKUP($D44,'NRCS Physical Effects'!$D$3:$BF$173,AE$3,FALSE),"")</f>
        <v>2</v>
      </c>
      <c r="AF44" s="38">
        <f>IFERROR(VLOOKUP($D44,'NRCS Physical Effects'!$D$3:$BF$173,AF$3,FALSE),"")</f>
        <v>0</v>
      </c>
      <c r="AG44" s="38">
        <f>IFERROR(VLOOKUP($D44,'NRCS Physical Effects'!$D$3:$BF$173,AG$3,FALSE),"")</f>
        <v>0</v>
      </c>
      <c r="AH44" s="38">
        <f>IFERROR(VLOOKUP($D44,'NRCS Physical Effects'!$D$3:$BF$173,AH$3,FALSE),"")</f>
        <v>0</v>
      </c>
      <c r="AI44" s="87">
        <f>IFERROR(VLOOKUP($D44,'NRCS Physical Effects'!$D$3:$BF$173,AI$3,FALSE),"")</f>
        <v>30</v>
      </c>
      <c r="AJ44" s="38">
        <f>IFERROR(VLOOKUP($D44,'NRCS Physical Effects'!$D$3:$BF$173,AJ$3,FALSE),"")</f>
        <v>1</v>
      </c>
      <c r="AK44" s="38">
        <f>IFERROR(VLOOKUP($D44,'NRCS Physical Effects'!$D$3:$BF$173,AK$3,FALSE),"")</f>
        <v>17</v>
      </c>
      <c r="AL44" s="38">
        <f>IFERROR(VLOOKUP($D44,'NRCS Physical Effects'!$D$3:$BF$173,AL$3,FALSE),"")</f>
        <v>9</v>
      </c>
      <c r="AM44" s="38">
        <f>IFERROR(VLOOKUP($D44,'NRCS Physical Effects'!$D$3:$BF$173,AM$3,FALSE),"")</f>
        <v>0</v>
      </c>
      <c r="AN44" s="38">
        <f>IFERROR(VLOOKUP($D44,'NRCS Physical Effects'!$D$3:$BF$173,AN$3,FALSE),"")</f>
        <v>1</v>
      </c>
      <c r="AO44" s="38">
        <f>IFERROR(VLOOKUP($D44,'NRCS Physical Effects'!$D$3:$BF$173,AO$3,FALSE),"")</f>
        <v>2</v>
      </c>
    </row>
    <row r="45" spans="1:41" x14ac:dyDescent="0.2">
      <c r="A45" s="103" t="s">
        <v>156</v>
      </c>
      <c r="B45" s="103" t="s">
        <v>173</v>
      </c>
      <c r="C45" s="122" t="s">
        <v>234</v>
      </c>
      <c r="D45" s="57">
        <v>629</v>
      </c>
      <c r="E45" s="146" t="str">
        <f>IFERROR(VLOOKUP(D45,'NRCS Practice Descriptions'!$B$2:$C$174,2,FALSE),"")</f>
        <v>The mechanical, chemical or biological treatment of agricultural waste.</v>
      </c>
      <c r="G45" s="155">
        <v>1</v>
      </c>
      <c r="H45" s="154">
        <v>1</v>
      </c>
      <c r="I45" s="154">
        <v>0</v>
      </c>
      <c r="J45" s="154">
        <v>0</v>
      </c>
      <c r="K45" s="155">
        <v>2</v>
      </c>
      <c r="L45" s="155">
        <v>0</v>
      </c>
      <c r="M45" s="155">
        <v>0</v>
      </c>
      <c r="N45" s="155">
        <v>0</v>
      </c>
      <c r="O45" s="132">
        <f t="shared" si="4"/>
        <v>4</v>
      </c>
      <c r="P45" s="38"/>
      <c r="Q45" s="38"/>
      <c r="R45" s="38"/>
      <c r="S45" s="38"/>
      <c r="T45" s="38"/>
      <c r="U45" s="38"/>
      <c r="V45" s="131">
        <f t="shared" si="5"/>
        <v>0</v>
      </c>
      <c r="W45" s="38"/>
      <c r="X45" s="129">
        <f t="shared" si="6"/>
        <v>4</v>
      </c>
      <c r="Y45" s="38"/>
      <c r="Z45" s="61">
        <f t="shared" si="7"/>
        <v>2</v>
      </c>
      <c r="AA45" s="38">
        <f>IFERROR(VLOOKUP($D45,'NRCS Physical Effects'!$D$3:$BF$173,AA$3,FALSE),"")</f>
        <v>1</v>
      </c>
      <c r="AB45" s="38">
        <f>IFERROR(VLOOKUP($D45,'NRCS Physical Effects'!$D$3:$BF$173,AB$3,FALSE),"")</f>
        <v>1</v>
      </c>
      <c r="AC45" s="38">
        <f>IFERROR(VLOOKUP($D45,'NRCS Physical Effects'!$D$3:$BF$173,AC$3,FALSE),"")</f>
        <v>0</v>
      </c>
      <c r="AD45" s="38">
        <f>IFERROR(VLOOKUP($D45,'NRCS Physical Effects'!$D$3:$BF$173,AD$3,FALSE),"")</f>
        <v>0</v>
      </c>
      <c r="AE45" s="38">
        <f>IFERROR(VLOOKUP($D45,'NRCS Physical Effects'!$D$3:$BF$173,AE$3,FALSE),"")</f>
        <v>2</v>
      </c>
      <c r="AF45" s="38">
        <f>IFERROR(VLOOKUP($D45,'NRCS Physical Effects'!$D$3:$BF$173,AF$3,FALSE),"")</f>
        <v>0</v>
      </c>
      <c r="AG45" s="38">
        <f>IFERROR(VLOOKUP($D45,'NRCS Physical Effects'!$D$3:$BF$173,AG$3,FALSE),"")</f>
        <v>0</v>
      </c>
      <c r="AH45" s="38">
        <f>IFERROR(VLOOKUP($D45,'NRCS Physical Effects'!$D$3:$BF$173,AH$3,FALSE),"")</f>
        <v>0</v>
      </c>
      <c r="AI45" s="87">
        <f>IFERROR(VLOOKUP($D45,'NRCS Physical Effects'!$D$3:$BF$173,AI$3,FALSE),"")</f>
        <v>31</v>
      </c>
      <c r="AJ45" s="38">
        <f>IFERROR(VLOOKUP($D45,'NRCS Physical Effects'!$D$3:$BF$173,AJ$3,FALSE),"")</f>
        <v>2</v>
      </c>
      <c r="AK45" s="38">
        <f>IFERROR(VLOOKUP($D45,'NRCS Physical Effects'!$D$3:$BF$173,AK$3,FALSE),"")</f>
        <v>17</v>
      </c>
      <c r="AL45" s="38">
        <f>IFERROR(VLOOKUP($D45,'NRCS Physical Effects'!$D$3:$BF$173,AL$3,FALSE),"")</f>
        <v>8</v>
      </c>
      <c r="AM45" s="38">
        <f>IFERROR(VLOOKUP($D45,'NRCS Physical Effects'!$D$3:$BF$173,AM$3,FALSE),"")</f>
        <v>2</v>
      </c>
      <c r="AN45" s="38">
        <f>IFERROR(VLOOKUP($D45,'NRCS Physical Effects'!$D$3:$BF$173,AN$3,FALSE),"")</f>
        <v>1</v>
      </c>
      <c r="AO45" s="38">
        <f>IFERROR(VLOOKUP($D45,'NRCS Physical Effects'!$D$3:$BF$173,AO$3,FALSE),"")</f>
        <v>1</v>
      </c>
    </row>
    <row r="46" spans="1:41" x14ac:dyDescent="0.2">
      <c r="A46" s="103" t="s">
        <v>156</v>
      </c>
      <c r="B46" s="103" t="s">
        <v>7</v>
      </c>
      <c r="C46" s="52" t="s">
        <v>218</v>
      </c>
      <c r="D46" s="38">
        <v>591</v>
      </c>
      <c r="E46" s="146" t="str">
        <f>IFERROR(VLOOKUP(D46,'NRCS Practice Descriptions'!$B$2:$C$174,2,FALSE),"")</f>
        <v>Treatment of manure, process wastewater, storm water runoff from lots or other high intensity areas, and other wastes, with chemical or biological additives</v>
      </c>
      <c r="G46" s="155">
        <v>1</v>
      </c>
      <c r="H46" s="154">
        <v>1</v>
      </c>
      <c r="I46" s="154">
        <v>0</v>
      </c>
      <c r="J46" s="154">
        <v>0</v>
      </c>
      <c r="K46" s="155">
        <v>2</v>
      </c>
      <c r="L46" s="155">
        <v>0</v>
      </c>
      <c r="M46" s="155">
        <v>0</v>
      </c>
      <c r="N46" s="155">
        <v>0</v>
      </c>
      <c r="O46" s="132">
        <f t="shared" si="4"/>
        <v>4</v>
      </c>
      <c r="P46" s="38"/>
      <c r="Q46" s="38"/>
      <c r="R46" s="38"/>
      <c r="S46" s="38"/>
      <c r="T46" s="38"/>
      <c r="U46" s="38"/>
      <c r="V46" s="131">
        <f t="shared" si="5"/>
        <v>0</v>
      </c>
      <c r="W46" s="38"/>
      <c r="X46" s="129">
        <f t="shared" si="6"/>
        <v>4</v>
      </c>
      <c r="Y46" s="38"/>
      <c r="Z46" s="61">
        <f t="shared" si="7"/>
        <v>2</v>
      </c>
      <c r="AA46" s="38">
        <f>IFERROR(VLOOKUP($D46,'NRCS Physical Effects'!$D$3:$BF$173,AA$3,FALSE),"")</f>
        <v>1</v>
      </c>
      <c r="AB46" s="38">
        <f>IFERROR(VLOOKUP($D46,'NRCS Physical Effects'!$D$3:$BF$173,AB$3,FALSE),"")</f>
        <v>1</v>
      </c>
      <c r="AC46" s="38">
        <f>IFERROR(VLOOKUP($D46,'NRCS Physical Effects'!$D$3:$BF$173,AC$3,FALSE),"")</f>
        <v>0</v>
      </c>
      <c r="AD46" s="38">
        <f>IFERROR(VLOOKUP($D46,'NRCS Physical Effects'!$D$3:$BF$173,AD$3,FALSE),"")</f>
        <v>0</v>
      </c>
      <c r="AE46" s="38">
        <f>IFERROR(VLOOKUP($D46,'NRCS Physical Effects'!$D$3:$BF$173,AE$3,FALSE),"")</f>
        <v>2</v>
      </c>
      <c r="AF46" s="38">
        <f>IFERROR(VLOOKUP($D46,'NRCS Physical Effects'!$D$3:$BF$173,AF$3,FALSE),"")</f>
        <v>0</v>
      </c>
      <c r="AG46" s="38">
        <f>IFERROR(VLOOKUP($D46,'NRCS Physical Effects'!$D$3:$BF$173,AG$3,FALSE),"")</f>
        <v>0</v>
      </c>
      <c r="AH46" s="38">
        <f>IFERROR(VLOOKUP($D46,'NRCS Physical Effects'!$D$3:$BF$173,AH$3,FALSE),"")</f>
        <v>0</v>
      </c>
      <c r="AI46" s="87">
        <f>IFERROR(VLOOKUP($D46,'NRCS Physical Effects'!$D$3:$BF$173,AI$3,FALSE),"")</f>
        <v>36</v>
      </c>
      <c r="AJ46" s="38">
        <f>IFERROR(VLOOKUP($D46,'NRCS Physical Effects'!$D$3:$BF$173,AJ$3,FALSE),"")</f>
        <v>1</v>
      </c>
      <c r="AK46" s="38">
        <f>IFERROR(VLOOKUP($D46,'NRCS Physical Effects'!$D$3:$BF$173,AK$3,FALSE),"")</f>
        <v>17</v>
      </c>
      <c r="AL46" s="38">
        <f>IFERROR(VLOOKUP($D46,'NRCS Physical Effects'!$D$3:$BF$173,AL$3,FALSE),"")</f>
        <v>13</v>
      </c>
      <c r="AM46" s="38">
        <f>IFERROR(VLOOKUP($D46,'NRCS Physical Effects'!$D$3:$BF$173,AM$3,FALSE),"")</f>
        <v>1</v>
      </c>
      <c r="AN46" s="38">
        <f>IFERROR(VLOOKUP($D46,'NRCS Physical Effects'!$D$3:$BF$173,AN$3,FALSE),"")</f>
        <v>1</v>
      </c>
      <c r="AO46" s="38">
        <f>IFERROR(VLOOKUP($D46,'NRCS Physical Effects'!$D$3:$BF$173,AO$3,FALSE),"")</f>
        <v>3</v>
      </c>
    </row>
    <row r="47" spans="1:41" x14ac:dyDescent="0.2">
      <c r="A47" s="103" t="s">
        <v>509</v>
      </c>
      <c r="B47" s="104" t="s">
        <v>196</v>
      </c>
      <c r="C47" s="52" t="s">
        <v>228</v>
      </c>
      <c r="D47" s="38">
        <v>449</v>
      </c>
      <c r="E47" s="146" t="str">
        <f>IFERROR(VLOOKUP(D47,'NRCS Practice Descriptions'!$B$2:$C$174,2,FALSE),"")</f>
        <v>Irrigation water management is the process of determining and controlling the volume, frequency, and application rate of irrigation water in a planned, efficient manner.</v>
      </c>
      <c r="G47" s="155">
        <v>1</v>
      </c>
      <c r="H47" s="154">
        <v>1</v>
      </c>
      <c r="I47" s="154">
        <v>0</v>
      </c>
      <c r="J47" s="154">
        <v>0</v>
      </c>
      <c r="K47" s="155">
        <v>2</v>
      </c>
      <c r="L47" s="155">
        <v>0</v>
      </c>
      <c r="M47" s="155">
        <v>0</v>
      </c>
      <c r="N47" s="155">
        <v>0</v>
      </c>
      <c r="O47" s="132">
        <f t="shared" si="4"/>
        <v>4</v>
      </c>
      <c r="P47" s="38"/>
      <c r="Q47" s="38"/>
      <c r="R47" s="38"/>
      <c r="S47" s="38"/>
      <c r="T47" s="38"/>
      <c r="U47" s="38"/>
      <c r="V47" s="131">
        <f t="shared" si="5"/>
        <v>0</v>
      </c>
      <c r="W47" s="38"/>
      <c r="X47" s="129">
        <f t="shared" si="6"/>
        <v>4</v>
      </c>
      <c r="Y47" s="38"/>
      <c r="Z47" s="61">
        <f t="shared" si="7"/>
        <v>2</v>
      </c>
      <c r="AA47" s="38">
        <f>IFERROR(VLOOKUP($D47,'NRCS Physical Effects'!$D$3:$BF$173,AA$3,FALSE),"")</f>
        <v>1</v>
      </c>
      <c r="AB47" s="38">
        <f>IFERROR(VLOOKUP($D47,'NRCS Physical Effects'!$D$3:$BF$173,AB$3,FALSE),"")</f>
        <v>1</v>
      </c>
      <c r="AC47" s="38">
        <f>IFERROR(VLOOKUP($D47,'NRCS Physical Effects'!$D$3:$BF$173,AC$3,FALSE),"")</f>
        <v>0</v>
      </c>
      <c r="AD47" s="38">
        <f>IFERROR(VLOOKUP($D47,'NRCS Physical Effects'!$D$3:$BF$173,AD$3,FALSE),"")</f>
        <v>0</v>
      </c>
      <c r="AE47" s="38">
        <f>IFERROR(VLOOKUP($D47,'NRCS Physical Effects'!$D$3:$BF$173,AE$3,FALSE),"")</f>
        <v>2</v>
      </c>
      <c r="AF47" s="38">
        <f>IFERROR(VLOOKUP($D47,'NRCS Physical Effects'!$D$3:$BF$173,AF$3,FALSE),"")</f>
        <v>0</v>
      </c>
      <c r="AG47" s="38">
        <f>IFERROR(VLOOKUP($D47,'NRCS Physical Effects'!$D$3:$BF$173,AG$3,FALSE),"")</f>
        <v>0</v>
      </c>
      <c r="AH47" s="38">
        <f>IFERROR(VLOOKUP($D47,'NRCS Physical Effects'!$D$3:$BF$173,AH$3,FALSE),"")</f>
        <v>0</v>
      </c>
      <c r="AI47" s="87">
        <f>IFERROR(VLOOKUP($D47,'NRCS Physical Effects'!$D$3:$BF$173,AI$3,FALSE),"")</f>
        <v>46</v>
      </c>
      <c r="AJ47" s="38">
        <f>IFERROR(VLOOKUP($D47,'NRCS Physical Effects'!$D$3:$BF$173,AJ$3,FALSE),"")</f>
        <v>5</v>
      </c>
      <c r="AK47" s="38">
        <f>IFERROR(VLOOKUP($D47,'NRCS Physical Effects'!$D$3:$BF$173,AK$3,FALSE),"")</f>
        <v>28</v>
      </c>
      <c r="AL47" s="38">
        <f>IFERROR(VLOOKUP($D47,'NRCS Physical Effects'!$D$3:$BF$173,AL$3,FALSE),"")</f>
        <v>3</v>
      </c>
      <c r="AM47" s="38">
        <f>IFERROR(VLOOKUP($D47,'NRCS Physical Effects'!$D$3:$BF$173,AM$3,FALSE),"")</f>
        <v>3</v>
      </c>
      <c r="AN47" s="38">
        <f>IFERROR(VLOOKUP($D47,'NRCS Physical Effects'!$D$3:$BF$173,AN$3,FALSE),"")</f>
        <v>4</v>
      </c>
      <c r="AO47" s="38">
        <f>IFERROR(VLOOKUP($D47,'NRCS Physical Effects'!$D$3:$BF$173,AO$3,FALSE),"")</f>
        <v>3</v>
      </c>
    </row>
    <row r="48" spans="1:41" x14ac:dyDescent="0.2">
      <c r="A48" s="105" t="s">
        <v>513</v>
      </c>
      <c r="B48" s="117" t="s">
        <v>516</v>
      </c>
      <c r="C48" s="52" t="s">
        <v>237</v>
      </c>
      <c r="D48" s="38">
        <v>659</v>
      </c>
      <c r="E48" s="146" t="str">
        <f>IFERROR(VLOOKUP(D48,'NRCS Practice Descriptions'!$B$2:$C$174,2,FALSE),"")</f>
        <v>The augmentation of wetland functions beyond the original natural conditions on a former, degraded, or naturally functioning wetland site; sometimes at the expense of other functions.</v>
      </c>
      <c r="G48" s="155">
        <v>1</v>
      </c>
      <c r="H48" s="154">
        <v>1</v>
      </c>
      <c r="I48" s="154">
        <v>0</v>
      </c>
      <c r="J48" s="154">
        <v>0</v>
      </c>
      <c r="K48" s="155">
        <v>3</v>
      </c>
      <c r="L48" s="155">
        <v>2</v>
      </c>
      <c r="M48" s="155">
        <v>2</v>
      </c>
      <c r="N48" s="155">
        <v>0</v>
      </c>
      <c r="O48" s="132">
        <f t="shared" si="4"/>
        <v>9</v>
      </c>
      <c r="V48" s="131">
        <f t="shared" si="5"/>
        <v>0</v>
      </c>
      <c r="X48" s="129">
        <f t="shared" si="6"/>
        <v>9</v>
      </c>
      <c r="Z48" s="61">
        <f t="shared" si="7"/>
        <v>2</v>
      </c>
      <c r="AA48" s="38">
        <f>IFERROR(VLOOKUP($D48,'NRCS Physical Effects'!$D$3:$BF$173,AA$3,FALSE),"")</f>
        <v>1</v>
      </c>
      <c r="AB48" s="38">
        <f>IFERROR(VLOOKUP($D48,'NRCS Physical Effects'!$D$3:$BF$173,AB$3,FALSE),"")</f>
        <v>1</v>
      </c>
      <c r="AC48" s="38">
        <f>IFERROR(VLOOKUP($D48,'NRCS Physical Effects'!$D$3:$BF$173,AC$3,FALSE),"")</f>
        <v>0</v>
      </c>
      <c r="AD48" s="38">
        <f>IFERROR(VLOOKUP($D48,'NRCS Physical Effects'!$D$3:$BF$173,AD$3,FALSE),"")</f>
        <v>0</v>
      </c>
      <c r="AE48" s="38">
        <f>IFERROR(VLOOKUP($D48,'NRCS Physical Effects'!$D$3:$BF$173,AE$3,FALSE),"")</f>
        <v>3</v>
      </c>
      <c r="AF48" s="38">
        <f>IFERROR(VLOOKUP($D48,'NRCS Physical Effects'!$D$3:$BF$173,AF$3,FALSE),"")</f>
        <v>2</v>
      </c>
      <c r="AG48" s="38">
        <f>IFERROR(VLOOKUP($D48,'NRCS Physical Effects'!$D$3:$BF$173,AG$3,FALSE),"")</f>
        <v>2</v>
      </c>
      <c r="AH48" s="38">
        <f>IFERROR(VLOOKUP($D48,'NRCS Physical Effects'!$D$3:$BF$173,AH$3,FALSE),"")</f>
        <v>0</v>
      </c>
      <c r="AI48" s="87">
        <f>IFERROR(VLOOKUP($D48,'NRCS Physical Effects'!$D$3:$BF$173,AI$3,FALSE),"")</f>
        <v>32</v>
      </c>
      <c r="AJ48" s="38">
        <f>IFERROR(VLOOKUP($D48,'NRCS Physical Effects'!$D$3:$BF$173,AJ$3,FALSE),"")</f>
        <v>1</v>
      </c>
      <c r="AK48" s="38">
        <f>IFERROR(VLOOKUP($D48,'NRCS Physical Effects'!$D$3:$BF$173,AK$3,FALSE),"")</f>
        <v>15</v>
      </c>
      <c r="AL48" s="38">
        <f>IFERROR(VLOOKUP($D48,'NRCS Physical Effects'!$D$3:$BF$173,AL$3,FALSE),"")</f>
        <v>0</v>
      </c>
      <c r="AM48" s="38">
        <f>IFERROR(VLOOKUP($D48,'NRCS Physical Effects'!$D$3:$BF$173,AM$3,FALSE),"")</f>
        <v>12</v>
      </c>
      <c r="AN48" s="38">
        <f>IFERROR(VLOOKUP($D48,'NRCS Physical Effects'!$D$3:$BF$173,AN$3,FALSE),"")</f>
        <v>4</v>
      </c>
      <c r="AO48" s="38">
        <f>IFERROR(VLOOKUP($D48,'NRCS Physical Effects'!$D$3:$BF$173,AO$3,FALSE),"")</f>
        <v>0</v>
      </c>
    </row>
    <row r="49" spans="1:41" x14ac:dyDescent="0.2">
      <c r="A49" s="105" t="s">
        <v>513</v>
      </c>
      <c r="B49" s="117" t="s">
        <v>516</v>
      </c>
      <c r="C49" s="52" t="s">
        <v>238</v>
      </c>
      <c r="D49" s="38">
        <v>657</v>
      </c>
      <c r="E49" s="146" t="str">
        <f>IFERROR(VLOOKUP(D49,'NRCS Practice Descriptions'!$B$2:$C$174,2,FALSE),"")</f>
        <v xml:space="preserve">The return of a wetland and its functions to a close approximation of its original condition as it existed prior to disturbance on a former or degraded wetland site. </v>
      </c>
      <c r="G49" s="155">
        <v>1</v>
      </c>
      <c r="H49" s="154">
        <v>1</v>
      </c>
      <c r="I49" s="154">
        <v>0</v>
      </c>
      <c r="J49" s="154">
        <v>0</v>
      </c>
      <c r="K49" s="155">
        <v>3</v>
      </c>
      <c r="L49" s="155">
        <v>2</v>
      </c>
      <c r="M49" s="155">
        <v>2</v>
      </c>
      <c r="N49" s="155">
        <v>0</v>
      </c>
      <c r="O49" s="132">
        <f t="shared" si="4"/>
        <v>9</v>
      </c>
      <c r="V49" s="131">
        <f t="shared" si="5"/>
        <v>0</v>
      </c>
      <c r="X49" s="129">
        <f t="shared" si="6"/>
        <v>9</v>
      </c>
      <c r="Z49" s="61">
        <f t="shared" si="7"/>
        <v>2</v>
      </c>
      <c r="AA49" s="38">
        <f>IFERROR(VLOOKUP($D49,'NRCS Physical Effects'!$D$3:$BF$173,AA$3,FALSE),"")</f>
        <v>1</v>
      </c>
      <c r="AB49" s="38">
        <f>IFERROR(VLOOKUP($D49,'NRCS Physical Effects'!$D$3:$BF$173,AB$3,FALSE),"")</f>
        <v>1</v>
      </c>
      <c r="AC49" s="38">
        <f>IFERROR(VLOOKUP($D49,'NRCS Physical Effects'!$D$3:$BF$173,AC$3,FALSE),"")</f>
        <v>0</v>
      </c>
      <c r="AD49" s="38">
        <f>IFERROR(VLOOKUP($D49,'NRCS Physical Effects'!$D$3:$BF$173,AD$3,FALSE),"")</f>
        <v>0</v>
      </c>
      <c r="AE49" s="38">
        <f>IFERROR(VLOOKUP($D49,'NRCS Physical Effects'!$D$3:$BF$173,AE$3,FALSE),"")</f>
        <v>3</v>
      </c>
      <c r="AF49" s="38">
        <f>IFERROR(VLOOKUP($D49,'NRCS Physical Effects'!$D$3:$BF$173,AF$3,FALSE),"")</f>
        <v>2</v>
      </c>
      <c r="AG49" s="38">
        <f>IFERROR(VLOOKUP($D49,'NRCS Physical Effects'!$D$3:$BF$173,AG$3,FALSE),"")</f>
        <v>2</v>
      </c>
      <c r="AH49" s="38">
        <f>IFERROR(VLOOKUP($D49,'NRCS Physical Effects'!$D$3:$BF$173,AH$3,FALSE),"")</f>
        <v>0</v>
      </c>
      <c r="AI49" s="87">
        <f>IFERROR(VLOOKUP($D49,'NRCS Physical Effects'!$D$3:$BF$173,AI$3,FALSE),"")</f>
        <v>32</v>
      </c>
      <c r="AJ49" s="38">
        <f>IFERROR(VLOOKUP($D49,'NRCS Physical Effects'!$D$3:$BF$173,AJ$3,FALSE),"")</f>
        <v>1</v>
      </c>
      <c r="AK49" s="38">
        <f>IFERROR(VLOOKUP($D49,'NRCS Physical Effects'!$D$3:$BF$173,AK$3,FALSE),"")</f>
        <v>15</v>
      </c>
      <c r="AL49" s="38">
        <f>IFERROR(VLOOKUP($D49,'NRCS Physical Effects'!$D$3:$BF$173,AL$3,FALSE),"")</f>
        <v>0</v>
      </c>
      <c r="AM49" s="38">
        <f>IFERROR(VLOOKUP($D49,'NRCS Physical Effects'!$D$3:$BF$173,AM$3,FALSE),"")</f>
        <v>12</v>
      </c>
      <c r="AN49" s="38">
        <f>IFERROR(VLOOKUP($D49,'NRCS Physical Effects'!$D$3:$BF$173,AN$3,FALSE),"")</f>
        <v>4</v>
      </c>
      <c r="AO49" s="38">
        <f>IFERROR(VLOOKUP($D49,'NRCS Physical Effects'!$D$3:$BF$173,AO$3,FALSE),"")</f>
        <v>0</v>
      </c>
    </row>
    <row r="50" spans="1:41" x14ac:dyDescent="0.2">
      <c r="A50" s="103" t="s">
        <v>509</v>
      </c>
      <c r="B50" s="103" t="s">
        <v>511</v>
      </c>
      <c r="C50" s="121" t="s">
        <v>243</v>
      </c>
      <c r="D50" s="38">
        <v>585</v>
      </c>
      <c r="E50" s="146" t="str">
        <f>IFERROR(VLOOKUP(D50,'NRCS Practice Descriptions'!$B$2:$C$174,2,FALSE),"")</f>
        <v/>
      </c>
      <c r="G50" s="155">
        <v>0</v>
      </c>
      <c r="H50" s="154">
        <v>2</v>
      </c>
      <c r="I50" s="154">
        <v>1</v>
      </c>
      <c r="J50" s="154">
        <v>0</v>
      </c>
      <c r="K50" s="155">
        <v>1</v>
      </c>
      <c r="L50" s="155">
        <v>1</v>
      </c>
      <c r="M50" s="155">
        <v>1</v>
      </c>
      <c r="N50" s="155">
        <v>2</v>
      </c>
      <c r="O50" s="132">
        <f t="shared" si="4"/>
        <v>8</v>
      </c>
      <c r="P50" s="38"/>
      <c r="Q50" s="38"/>
      <c r="R50" s="38"/>
      <c r="S50" s="38"/>
      <c r="T50" s="38"/>
      <c r="U50" s="38"/>
      <c r="V50" s="131">
        <f t="shared" si="5"/>
        <v>0</v>
      </c>
      <c r="W50" s="38"/>
      <c r="X50" s="129">
        <f t="shared" si="6"/>
        <v>8</v>
      </c>
      <c r="Y50" s="38"/>
      <c r="Z50" s="61">
        <f t="shared" si="7"/>
        <v>2</v>
      </c>
      <c r="AA50" s="38">
        <f>IFERROR(VLOOKUP($D50,'NRCS Physical Effects'!$D$3:$BF$173,AA$3,FALSE),"")</f>
        <v>0</v>
      </c>
      <c r="AB50" s="38">
        <f>IFERROR(VLOOKUP($D50,'NRCS Physical Effects'!$D$3:$BF$173,AB$3,FALSE),"")</f>
        <v>2</v>
      </c>
      <c r="AC50" s="38">
        <f>IFERROR(VLOOKUP($D50,'NRCS Physical Effects'!$D$3:$BF$173,AC$3,FALSE),"")</f>
        <v>0</v>
      </c>
      <c r="AD50" s="38">
        <f>IFERROR(VLOOKUP($D50,'NRCS Physical Effects'!$D$3:$BF$173,AD$3,FALSE),"")</f>
        <v>1</v>
      </c>
      <c r="AE50" s="38">
        <f>IFERROR(VLOOKUP($D50,'NRCS Physical Effects'!$D$3:$BF$173,AE$3,FALSE),"")</f>
        <v>1</v>
      </c>
      <c r="AF50" s="38">
        <f>IFERROR(VLOOKUP($D50,'NRCS Physical Effects'!$D$3:$BF$173,AF$3,FALSE),"")</f>
        <v>1</v>
      </c>
      <c r="AG50" s="38">
        <f>IFERROR(VLOOKUP($D50,'NRCS Physical Effects'!$D$3:$BF$173,AG$3,FALSE),"")</f>
        <v>1</v>
      </c>
      <c r="AH50" s="38">
        <f>IFERROR(VLOOKUP($D50,'NRCS Physical Effects'!$D$3:$BF$173,AH$3,FALSE),"")</f>
        <v>2</v>
      </c>
      <c r="AI50" s="87">
        <f>IFERROR(VLOOKUP($D50,'NRCS Physical Effects'!$D$3:$BF$173,AI$3,FALSE),"")</f>
        <v>28</v>
      </c>
      <c r="AJ50" s="38">
        <f>IFERROR(VLOOKUP($D50,'NRCS Physical Effects'!$D$3:$BF$173,AJ$3,FALSE),"")</f>
        <v>11</v>
      </c>
      <c r="AK50" s="38">
        <f>IFERROR(VLOOKUP($D50,'NRCS Physical Effects'!$D$3:$BF$173,AK$3,FALSE),"")</f>
        <v>9</v>
      </c>
      <c r="AL50" s="38">
        <f>IFERROR(VLOOKUP($D50,'NRCS Physical Effects'!$D$3:$BF$173,AL$3,FALSE),"")</f>
        <v>2</v>
      </c>
      <c r="AM50" s="38">
        <f>IFERROR(VLOOKUP($D50,'NRCS Physical Effects'!$D$3:$BF$173,AM$3,FALSE),"")</f>
        <v>2</v>
      </c>
      <c r="AN50" s="38">
        <f>IFERROR(VLOOKUP($D50,'NRCS Physical Effects'!$D$3:$BF$173,AN$3,FALSE),"")</f>
        <v>4</v>
      </c>
      <c r="AO50" s="38">
        <f>IFERROR(VLOOKUP($D50,'NRCS Physical Effects'!$D$3:$BF$173,AO$3,FALSE),"")</f>
        <v>0</v>
      </c>
    </row>
    <row r="51" spans="1:41" x14ac:dyDescent="0.2">
      <c r="A51" s="105" t="s">
        <v>513</v>
      </c>
      <c r="B51" s="105" t="s">
        <v>177</v>
      </c>
      <c r="C51" s="52" t="s">
        <v>241</v>
      </c>
      <c r="D51" s="38">
        <v>384</v>
      </c>
      <c r="E51" s="146" t="str">
        <f>IFERROR(VLOOKUP(D51,'NRCS Practice Descriptions'!$B$2:$C$174,2,FALSE),"")</f>
        <v>The treatment of residual woody material that is created due to management activities or natural disturbances.</v>
      </c>
      <c r="G51" s="155">
        <v>2</v>
      </c>
      <c r="H51" s="154">
        <v>-1</v>
      </c>
      <c r="I51" s="154">
        <v>1</v>
      </c>
      <c r="J51" s="154">
        <v>1</v>
      </c>
      <c r="K51" s="155">
        <v>0</v>
      </c>
      <c r="L51" s="155">
        <v>0</v>
      </c>
      <c r="M51" s="155">
        <v>0</v>
      </c>
      <c r="N51" s="155">
        <v>0</v>
      </c>
      <c r="O51" s="132">
        <f t="shared" si="4"/>
        <v>3</v>
      </c>
      <c r="P51" s="38"/>
      <c r="Q51" s="38"/>
      <c r="R51" s="38"/>
      <c r="S51" s="38"/>
      <c r="T51" s="38"/>
      <c r="U51" s="38"/>
      <c r="V51" s="131">
        <f t="shared" si="5"/>
        <v>0</v>
      </c>
      <c r="W51" s="38"/>
      <c r="X51" s="129">
        <f t="shared" si="6"/>
        <v>3</v>
      </c>
      <c r="Y51" s="38"/>
      <c r="Z51" s="61">
        <f t="shared" si="7"/>
        <v>1</v>
      </c>
      <c r="AA51" s="38">
        <f>IFERROR(VLOOKUP($D51,'NRCS Physical Effects'!$D$3:$BF$173,AA$3,FALSE),"")</f>
        <v>2</v>
      </c>
      <c r="AB51" s="38">
        <f>IFERROR(VLOOKUP($D51,'NRCS Physical Effects'!$D$3:$BF$173,AB$3,FALSE),"")</f>
        <v>-1</v>
      </c>
      <c r="AC51" s="38">
        <f>IFERROR(VLOOKUP($D51,'NRCS Physical Effects'!$D$3:$BF$173,AC$3,FALSE),"")</f>
        <v>1</v>
      </c>
      <c r="AD51" s="38">
        <f>IFERROR(VLOOKUP($D51,'NRCS Physical Effects'!$D$3:$BF$173,AD$3,FALSE),"")</f>
        <v>1</v>
      </c>
      <c r="AE51" s="38">
        <f>IFERROR(VLOOKUP($D51,'NRCS Physical Effects'!$D$3:$BF$173,AE$3,FALSE),"")</f>
        <v>0</v>
      </c>
      <c r="AF51" s="38">
        <f>IFERROR(VLOOKUP($D51,'NRCS Physical Effects'!$D$3:$BF$173,AF$3,FALSE),"")</f>
        <v>0</v>
      </c>
      <c r="AG51" s="38">
        <f>IFERROR(VLOOKUP($D51,'NRCS Physical Effects'!$D$3:$BF$173,AG$3,FALSE),"")</f>
        <v>0</v>
      </c>
      <c r="AH51" s="38">
        <f>IFERROR(VLOOKUP($D51,'NRCS Physical Effects'!$D$3:$BF$173,AH$3,FALSE),"")</f>
        <v>0</v>
      </c>
      <c r="AI51" s="87">
        <f>IFERROR(VLOOKUP($D51,'NRCS Physical Effects'!$D$3:$BF$173,AI$3,FALSE),"")</f>
        <v>27</v>
      </c>
      <c r="AJ51" s="38">
        <f>IFERROR(VLOOKUP($D51,'NRCS Physical Effects'!$D$3:$BF$173,AJ$3,FALSE),"")</f>
        <v>3</v>
      </c>
      <c r="AK51" s="38">
        <f>IFERROR(VLOOKUP($D51,'NRCS Physical Effects'!$D$3:$BF$173,AK$3,FALSE),"")</f>
        <v>3</v>
      </c>
      <c r="AL51" s="38">
        <f>IFERROR(VLOOKUP($D51,'NRCS Physical Effects'!$D$3:$BF$173,AL$3,FALSE),"")</f>
        <v>5</v>
      </c>
      <c r="AM51" s="38">
        <f>IFERROR(VLOOKUP($D51,'NRCS Physical Effects'!$D$3:$BF$173,AM$3,FALSE),"")</f>
        <v>12</v>
      </c>
      <c r="AN51" s="38">
        <f>IFERROR(VLOOKUP($D51,'NRCS Physical Effects'!$D$3:$BF$173,AN$3,FALSE),"")</f>
        <v>4</v>
      </c>
      <c r="AO51" s="38">
        <f>IFERROR(VLOOKUP($D51,'NRCS Physical Effects'!$D$3:$BF$173,AO$3,FALSE),"")</f>
        <v>0</v>
      </c>
    </row>
    <row r="52" spans="1:41" x14ac:dyDescent="0.2">
      <c r="A52" s="103" t="s">
        <v>156</v>
      </c>
      <c r="B52" s="103" t="s">
        <v>173</v>
      </c>
      <c r="C52" s="52" t="s">
        <v>219</v>
      </c>
      <c r="D52" s="38">
        <v>317</v>
      </c>
      <c r="E52" s="146" t="str">
        <f>IFERROR(VLOOKUP(D52,'NRCS Practice Descriptions'!$B$2:$C$174,2,FALSE),"")</f>
        <v>A structure or device to contain and facilitate the controlled aerobic decomposition of manure or other organic material by micro-organisms into a biologically stable organic material that is suitable for use as a soil amendment.</v>
      </c>
      <c r="G52" s="155">
        <v>1</v>
      </c>
      <c r="H52" s="154">
        <v>0</v>
      </c>
      <c r="I52" s="154">
        <v>0</v>
      </c>
      <c r="J52" s="154">
        <v>0</v>
      </c>
      <c r="K52" s="155">
        <v>2</v>
      </c>
      <c r="L52" s="155">
        <v>0</v>
      </c>
      <c r="M52" s="155">
        <v>0</v>
      </c>
      <c r="N52" s="155">
        <v>0</v>
      </c>
      <c r="O52" s="132">
        <f t="shared" si="4"/>
        <v>3</v>
      </c>
      <c r="P52" s="38"/>
      <c r="Q52" s="38"/>
      <c r="R52" s="38"/>
      <c r="S52" s="38"/>
      <c r="T52" s="38"/>
      <c r="U52" s="38"/>
      <c r="V52" s="131">
        <f t="shared" si="5"/>
        <v>0</v>
      </c>
      <c r="W52" s="38"/>
      <c r="X52" s="129">
        <f t="shared" si="6"/>
        <v>3</v>
      </c>
      <c r="Y52" s="38"/>
      <c r="Z52" s="61">
        <f t="shared" si="7"/>
        <v>1</v>
      </c>
      <c r="AA52" s="38">
        <f>IFERROR(VLOOKUP($D52,'NRCS Physical Effects'!$D$3:$BF$173,AA$3,FALSE),"")</f>
        <v>1</v>
      </c>
      <c r="AB52" s="38">
        <f>IFERROR(VLOOKUP($D52,'NRCS Physical Effects'!$D$3:$BF$173,AB$3,FALSE),"")</f>
        <v>0</v>
      </c>
      <c r="AC52" s="38">
        <f>IFERROR(VLOOKUP($D52,'NRCS Physical Effects'!$D$3:$BF$173,AC$3,FALSE),"")</f>
        <v>0</v>
      </c>
      <c r="AD52" s="38">
        <f>IFERROR(VLOOKUP($D52,'NRCS Physical Effects'!$D$3:$BF$173,AD$3,FALSE),"")</f>
        <v>0</v>
      </c>
      <c r="AE52" s="38">
        <f>IFERROR(VLOOKUP($D52,'NRCS Physical Effects'!$D$3:$BF$173,AE$3,FALSE),"")</f>
        <v>2</v>
      </c>
      <c r="AF52" s="38">
        <f>IFERROR(VLOOKUP($D52,'NRCS Physical Effects'!$D$3:$BF$173,AF$3,FALSE),"")</f>
        <v>0</v>
      </c>
      <c r="AG52" s="38">
        <f>IFERROR(VLOOKUP($D52,'NRCS Physical Effects'!$D$3:$BF$173,AG$3,FALSE),"")</f>
        <v>0</v>
      </c>
      <c r="AH52" s="38">
        <f>IFERROR(VLOOKUP($D52,'NRCS Physical Effects'!$D$3:$BF$173,AH$3,FALSE),"")</f>
        <v>0</v>
      </c>
      <c r="AI52" s="87">
        <f>IFERROR(VLOOKUP($D52,'NRCS Physical Effects'!$D$3:$BF$173,AI$3,FALSE),"")</f>
        <v>20</v>
      </c>
      <c r="AJ52" s="38">
        <f>IFERROR(VLOOKUP($D52,'NRCS Physical Effects'!$D$3:$BF$173,AJ$3,FALSE),"")</f>
        <v>0</v>
      </c>
      <c r="AK52" s="38">
        <f>IFERROR(VLOOKUP($D52,'NRCS Physical Effects'!$D$3:$BF$173,AK$3,FALSE),"")</f>
        <v>10</v>
      </c>
      <c r="AL52" s="38">
        <f>IFERROR(VLOOKUP($D52,'NRCS Physical Effects'!$D$3:$BF$173,AL$3,FALSE),"")</f>
        <v>7</v>
      </c>
      <c r="AM52" s="38">
        <f>IFERROR(VLOOKUP($D52,'NRCS Physical Effects'!$D$3:$BF$173,AM$3,FALSE),"")</f>
        <v>1</v>
      </c>
      <c r="AN52" s="38">
        <f>IFERROR(VLOOKUP($D52,'NRCS Physical Effects'!$D$3:$BF$173,AN$3,FALSE),"")</f>
        <v>0</v>
      </c>
      <c r="AO52" s="38">
        <f>IFERROR(VLOOKUP($D52,'NRCS Physical Effects'!$D$3:$BF$173,AO$3,FALSE),"")</f>
        <v>2</v>
      </c>
    </row>
    <row r="53" spans="1:41" x14ac:dyDescent="0.2">
      <c r="A53" s="103" t="s">
        <v>156</v>
      </c>
      <c r="B53" s="103" t="s">
        <v>173</v>
      </c>
      <c r="C53" s="121" t="s">
        <v>262</v>
      </c>
      <c r="D53" s="38">
        <v>360</v>
      </c>
      <c r="E53" s="146" t="str">
        <f>IFERROR(VLOOKUP(D53,'NRCS Practice Descriptions'!$B$2:$C$174,2,FALSE),"")</f>
        <v>The decommissioning of facilities, and/or the rehabilitation of contaminated soil, in an environmentally safe manner, where agricultural waste has been handled, treated, and/or stored and is no longer used for the intended purpose.</v>
      </c>
      <c r="G53" s="155">
        <v>1</v>
      </c>
      <c r="H53" s="154">
        <v>0</v>
      </c>
      <c r="I53" s="154">
        <v>0</v>
      </c>
      <c r="J53" s="154">
        <v>0</v>
      </c>
      <c r="K53" s="155">
        <v>0</v>
      </c>
      <c r="L53" s="155">
        <v>0</v>
      </c>
      <c r="M53" s="155">
        <v>0</v>
      </c>
      <c r="N53" s="155">
        <v>0</v>
      </c>
      <c r="O53" s="132">
        <f t="shared" si="4"/>
        <v>1</v>
      </c>
      <c r="P53" s="38"/>
      <c r="Q53" s="38"/>
      <c r="R53" s="38"/>
      <c r="S53" s="38"/>
      <c r="T53" s="38"/>
      <c r="U53" s="38"/>
      <c r="V53" s="131">
        <f t="shared" si="5"/>
        <v>0</v>
      </c>
      <c r="W53" s="38"/>
      <c r="X53" s="129">
        <f t="shared" si="6"/>
        <v>1</v>
      </c>
      <c r="Y53" s="38"/>
      <c r="Z53" s="61">
        <f t="shared" si="7"/>
        <v>1</v>
      </c>
      <c r="AA53" s="38">
        <f>IFERROR(VLOOKUP($D53,'NRCS Physical Effects'!$D$3:$BF$173,AA$3,FALSE),"")</f>
        <v>1</v>
      </c>
      <c r="AB53" s="38">
        <f>IFERROR(VLOOKUP($D53,'NRCS Physical Effects'!$D$3:$BF$173,AB$3,FALSE),"")</f>
        <v>0</v>
      </c>
      <c r="AC53" s="38">
        <f>IFERROR(VLOOKUP($D53,'NRCS Physical Effects'!$D$3:$BF$173,AC$3,FALSE),"")</f>
        <v>0</v>
      </c>
      <c r="AD53" s="38">
        <f>IFERROR(VLOOKUP($D53,'NRCS Physical Effects'!$D$3:$BF$173,AD$3,FALSE),"")</f>
        <v>0</v>
      </c>
      <c r="AE53" s="38">
        <f>IFERROR(VLOOKUP($D53,'NRCS Physical Effects'!$D$3:$BF$173,AE$3,FALSE),"")</f>
        <v>0</v>
      </c>
      <c r="AF53" s="38">
        <f>IFERROR(VLOOKUP($D53,'NRCS Physical Effects'!$D$3:$BF$173,AF$3,FALSE),"")</f>
        <v>0</v>
      </c>
      <c r="AG53" s="38">
        <f>IFERROR(VLOOKUP($D53,'NRCS Physical Effects'!$D$3:$BF$173,AG$3,FALSE),"")</f>
        <v>0</v>
      </c>
      <c r="AH53" s="38">
        <f>IFERROR(VLOOKUP($D53,'NRCS Physical Effects'!$D$3:$BF$173,AH$3,FALSE),"")</f>
        <v>0</v>
      </c>
      <c r="AI53" s="87">
        <f>IFERROR(VLOOKUP($D53,'NRCS Physical Effects'!$D$3:$BF$173,AI$3,FALSE),"")</f>
        <v>10</v>
      </c>
      <c r="AJ53" s="38">
        <f>IFERROR(VLOOKUP($D53,'NRCS Physical Effects'!$D$3:$BF$173,AJ$3,FALSE),"")</f>
        <v>2</v>
      </c>
      <c r="AK53" s="38">
        <f>IFERROR(VLOOKUP($D53,'NRCS Physical Effects'!$D$3:$BF$173,AK$3,FALSE),"")</f>
        <v>3</v>
      </c>
      <c r="AL53" s="38">
        <f>IFERROR(VLOOKUP($D53,'NRCS Physical Effects'!$D$3:$BF$173,AL$3,FALSE),"")</f>
        <v>5</v>
      </c>
      <c r="AM53" s="38">
        <f>IFERROR(VLOOKUP($D53,'NRCS Physical Effects'!$D$3:$BF$173,AM$3,FALSE),"")</f>
        <v>0</v>
      </c>
      <c r="AN53" s="38">
        <f>IFERROR(VLOOKUP($D53,'NRCS Physical Effects'!$D$3:$BF$173,AN$3,FALSE),"")</f>
        <v>0</v>
      </c>
      <c r="AO53" s="38">
        <f>IFERROR(VLOOKUP($D53,'NRCS Physical Effects'!$D$3:$BF$173,AO$3,FALSE),"")</f>
        <v>0</v>
      </c>
    </row>
    <row r="54" spans="1:41" x14ac:dyDescent="0.2">
      <c r="A54" s="103" t="s">
        <v>156</v>
      </c>
      <c r="B54" s="104" t="s">
        <v>515</v>
      </c>
      <c r="C54" s="52" t="s">
        <v>223</v>
      </c>
      <c r="D54" s="38">
        <v>376</v>
      </c>
      <c r="E54" s="146" t="str">
        <f>IFERROR(VLOOKUP(D54,'NRCS Practice Descriptions'!$B$2:$C$174,2,FALSE),"")</f>
        <v>Adjusting field operations and technologies to reduce particulate matter (PM) emissions from field operations.</v>
      </c>
      <c r="G54" s="155">
        <v>1</v>
      </c>
      <c r="H54" s="154">
        <v>0</v>
      </c>
      <c r="I54" s="154">
        <v>0</v>
      </c>
      <c r="J54" s="154">
        <v>0</v>
      </c>
      <c r="K54" s="155">
        <v>0</v>
      </c>
      <c r="L54" s="155">
        <v>0</v>
      </c>
      <c r="M54" s="155">
        <v>0</v>
      </c>
      <c r="N54" s="155">
        <v>0</v>
      </c>
      <c r="O54" s="132">
        <f t="shared" si="4"/>
        <v>1</v>
      </c>
      <c r="P54" s="38"/>
      <c r="Q54" s="38"/>
      <c r="R54" s="38"/>
      <c r="S54" s="38"/>
      <c r="T54" s="38"/>
      <c r="U54" s="38"/>
      <c r="V54" s="131">
        <f t="shared" si="5"/>
        <v>0</v>
      </c>
      <c r="W54" s="38"/>
      <c r="X54" s="129">
        <f t="shared" si="6"/>
        <v>1</v>
      </c>
      <c r="Y54" s="38"/>
      <c r="Z54" s="61">
        <f t="shared" si="7"/>
        <v>1</v>
      </c>
      <c r="AA54" s="38">
        <f>IFERROR(VLOOKUP($D54,'NRCS Physical Effects'!$D$3:$BF$173,AA$3,FALSE),"")</f>
        <v>1</v>
      </c>
      <c r="AB54" s="38">
        <f>IFERROR(VLOOKUP($D54,'NRCS Physical Effects'!$D$3:$BF$173,AB$3,FALSE),"")</f>
        <v>0</v>
      </c>
      <c r="AC54" s="38">
        <f>IFERROR(VLOOKUP($D54,'NRCS Physical Effects'!$D$3:$BF$173,AC$3,FALSE),"")</f>
        <v>0</v>
      </c>
      <c r="AD54" s="38">
        <f>IFERROR(VLOOKUP($D54,'NRCS Physical Effects'!$D$3:$BF$173,AD$3,FALSE),"")</f>
        <v>0</v>
      </c>
      <c r="AE54" s="38">
        <f>IFERROR(VLOOKUP($D54,'NRCS Physical Effects'!$D$3:$BF$173,AE$3,FALSE),"")</f>
        <v>0</v>
      </c>
      <c r="AF54" s="38">
        <f>IFERROR(VLOOKUP($D54,'NRCS Physical Effects'!$D$3:$BF$173,AF$3,FALSE),"")</f>
        <v>0</v>
      </c>
      <c r="AG54" s="38">
        <f>IFERROR(VLOOKUP($D54,'NRCS Physical Effects'!$D$3:$BF$173,AG$3,FALSE),"")</f>
        <v>0</v>
      </c>
      <c r="AH54" s="38">
        <f>IFERROR(VLOOKUP($D54,'NRCS Physical Effects'!$D$3:$BF$173,AH$3,FALSE),"")</f>
        <v>0</v>
      </c>
      <c r="AI54" s="87">
        <f>IFERROR(VLOOKUP($D54,'NRCS Physical Effects'!$D$3:$BF$173,AI$3,FALSE),"")</f>
        <v>12</v>
      </c>
      <c r="AJ54" s="38">
        <f>IFERROR(VLOOKUP($D54,'NRCS Physical Effects'!$D$3:$BF$173,AJ$3,FALSE),"")</f>
        <v>4</v>
      </c>
      <c r="AK54" s="38">
        <f>IFERROR(VLOOKUP($D54,'NRCS Physical Effects'!$D$3:$BF$173,AK$3,FALSE),"")</f>
        <v>0</v>
      </c>
      <c r="AL54" s="38">
        <f>IFERROR(VLOOKUP($D54,'NRCS Physical Effects'!$D$3:$BF$173,AL$3,FALSE),"")</f>
        <v>8</v>
      </c>
      <c r="AM54" s="38">
        <f>IFERROR(VLOOKUP($D54,'NRCS Physical Effects'!$D$3:$BF$173,AM$3,FALSE),"")</f>
        <v>0</v>
      </c>
      <c r="AN54" s="38">
        <f>IFERROR(VLOOKUP($D54,'NRCS Physical Effects'!$D$3:$BF$173,AN$3,FALSE),"")</f>
        <v>0</v>
      </c>
      <c r="AO54" s="38">
        <f>IFERROR(VLOOKUP($D54,'NRCS Physical Effects'!$D$3:$BF$173,AO$3,FALSE),"")</f>
        <v>0</v>
      </c>
    </row>
    <row r="55" spans="1:41" x14ac:dyDescent="0.2">
      <c r="A55" s="103" t="s">
        <v>509</v>
      </c>
      <c r="B55" s="104" t="s">
        <v>196</v>
      </c>
      <c r="C55" s="52" t="s">
        <v>226</v>
      </c>
      <c r="D55" s="38">
        <v>441</v>
      </c>
      <c r="E55" s="146" t="str">
        <f>IFERROR(VLOOKUP(D55,'NRCS Practice Descriptions'!$B$2:$C$174,2,FALSE),"")</f>
        <v>An irrigation system for frequent application of small quantities of water on or below the soil surface: as drops, tiny streams or miniature spray through emitters or applicators placed along a water delivery line.</v>
      </c>
      <c r="G55" s="155">
        <v>1</v>
      </c>
      <c r="H55" s="154">
        <v>0</v>
      </c>
      <c r="I55" s="154">
        <v>0</v>
      </c>
      <c r="J55" s="154">
        <v>0</v>
      </c>
      <c r="K55" s="155">
        <v>2</v>
      </c>
      <c r="L55" s="155">
        <v>2</v>
      </c>
      <c r="M55" s="155">
        <v>0</v>
      </c>
      <c r="N55" s="155">
        <v>0</v>
      </c>
      <c r="O55" s="132">
        <f t="shared" si="4"/>
        <v>5</v>
      </c>
      <c r="P55" s="38"/>
      <c r="Q55" s="38"/>
      <c r="R55" s="38"/>
      <c r="S55" s="38"/>
      <c r="T55" s="38"/>
      <c r="U55" s="38"/>
      <c r="V55" s="131">
        <f t="shared" si="5"/>
        <v>0</v>
      </c>
      <c r="W55" s="38"/>
      <c r="X55" s="129">
        <f t="shared" si="6"/>
        <v>5</v>
      </c>
      <c r="Y55" s="38"/>
      <c r="Z55" s="61">
        <f t="shared" si="7"/>
        <v>1</v>
      </c>
      <c r="AA55" s="38">
        <f>IFERROR(VLOOKUP($D55,'NRCS Physical Effects'!$D$3:$BF$173,AA$3,FALSE),"")</f>
        <v>1</v>
      </c>
      <c r="AB55" s="38">
        <f>IFERROR(VLOOKUP($D55,'NRCS Physical Effects'!$D$3:$BF$173,AB$3,FALSE),"")</f>
        <v>0</v>
      </c>
      <c r="AC55" s="38">
        <f>IFERROR(VLOOKUP($D55,'NRCS Physical Effects'!$D$3:$BF$173,AC$3,FALSE),"")</f>
        <v>0</v>
      </c>
      <c r="AD55" s="38">
        <f>IFERROR(VLOOKUP($D55,'NRCS Physical Effects'!$D$3:$BF$173,AD$3,FALSE),"")</f>
        <v>0</v>
      </c>
      <c r="AE55" s="38">
        <f>IFERROR(VLOOKUP($D55,'NRCS Physical Effects'!$D$3:$BF$173,AE$3,FALSE),"")</f>
        <v>2</v>
      </c>
      <c r="AF55" s="38">
        <f>IFERROR(VLOOKUP($D55,'NRCS Physical Effects'!$D$3:$BF$173,AF$3,FALSE),"")</f>
        <v>2</v>
      </c>
      <c r="AG55" s="38">
        <f>IFERROR(VLOOKUP($D55,'NRCS Physical Effects'!$D$3:$BF$173,AG$3,FALSE),"")</f>
        <v>0</v>
      </c>
      <c r="AH55" s="38">
        <f>IFERROR(VLOOKUP($D55,'NRCS Physical Effects'!$D$3:$BF$173,AH$3,FALSE),"")</f>
        <v>0</v>
      </c>
      <c r="AI55" s="87">
        <f>IFERROR(VLOOKUP($D55,'NRCS Physical Effects'!$D$3:$BF$173,AI$3,FALSE),"")</f>
        <v>39</v>
      </c>
      <c r="AJ55" s="38">
        <f>IFERROR(VLOOKUP($D55,'NRCS Physical Effects'!$D$3:$BF$173,AJ$3,FALSE),"")</f>
        <v>1</v>
      </c>
      <c r="AK55" s="38">
        <f>IFERROR(VLOOKUP($D55,'NRCS Physical Effects'!$D$3:$BF$173,AK$3,FALSE),"")</f>
        <v>26</v>
      </c>
      <c r="AL55" s="38">
        <f>IFERROR(VLOOKUP($D55,'NRCS Physical Effects'!$D$3:$BF$173,AL$3,FALSE),"")</f>
        <v>2</v>
      </c>
      <c r="AM55" s="38">
        <f>IFERROR(VLOOKUP($D55,'NRCS Physical Effects'!$D$3:$BF$173,AM$3,FALSE),"")</f>
        <v>3</v>
      </c>
      <c r="AN55" s="38">
        <f>IFERROR(VLOOKUP($D55,'NRCS Physical Effects'!$D$3:$BF$173,AN$3,FALSE),"")</f>
        <v>4</v>
      </c>
      <c r="AO55" s="38">
        <f>IFERROR(VLOOKUP($D55,'NRCS Physical Effects'!$D$3:$BF$173,AO$3,FALSE),"")</f>
        <v>3</v>
      </c>
    </row>
    <row r="56" spans="1:41" x14ac:dyDescent="0.2">
      <c r="A56" s="103" t="s">
        <v>509</v>
      </c>
      <c r="B56" s="104" t="s">
        <v>196</v>
      </c>
      <c r="C56" s="52" t="s">
        <v>227</v>
      </c>
      <c r="D56" s="38">
        <v>443</v>
      </c>
      <c r="E56" s="146" t="str">
        <f>IFERROR(VLOOKUP(D56,'NRCS Practice Descriptions'!$B$2:$C$174,2,FALSE),"")</f>
        <v>A system in which all necessary earthwork, multi-outlet pipelines, and water-control structures have been installed for distribution of water by surface means, such as furrows, borders, and contour levees, or by subsurface means through water table control</v>
      </c>
      <c r="G56" s="155">
        <v>1</v>
      </c>
      <c r="H56" s="154">
        <v>0</v>
      </c>
      <c r="I56" s="154">
        <v>0</v>
      </c>
      <c r="J56" s="154">
        <v>0</v>
      </c>
      <c r="K56" s="155">
        <v>1</v>
      </c>
      <c r="L56" s="155">
        <v>1</v>
      </c>
      <c r="M56" s="155">
        <v>0</v>
      </c>
      <c r="N56" s="155">
        <v>0</v>
      </c>
      <c r="O56" s="132">
        <f t="shared" si="4"/>
        <v>3</v>
      </c>
      <c r="P56" s="38"/>
      <c r="Q56" s="38"/>
      <c r="R56" s="38"/>
      <c r="S56" s="38"/>
      <c r="T56" s="38"/>
      <c r="U56" s="38"/>
      <c r="V56" s="131">
        <f t="shared" si="5"/>
        <v>0</v>
      </c>
      <c r="W56" s="38"/>
      <c r="X56" s="129">
        <f t="shared" si="6"/>
        <v>3</v>
      </c>
      <c r="Y56" s="38"/>
      <c r="Z56" s="61">
        <f t="shared" si="7"/>
        <v>1</v>
      </c>
      <c r="AA56" s="38">
        <f>IFERROR(VLOOKUP($D56,'NRCS Physical Effects'!$D$3:$BF$173,AA$3,FALSE),"")</f>
        <v>1</v>
      </c>
      <c r="AB56" s="38">
        <f>IFERROR(VLOOKUP($D56,'NRCS Physical Effects'!$D$3:$BF$173,AB$3,FALSE),"")</f>
        <v>0</v>
      </c>
      <c r="AC56" s="38">
        <f>IFERROR(VLOOKUP($D56,'NRCS Physical Effects'!$D$3:$BF$173,AC$3,FALSE),"")</f>
        <v>0</v>
      </c>
      <c r="AD56" s="38">
        <f>IFERROR(VLOOKUP($D56,'NRCS Physical Effects'!$D$3:$BF$173,AD$3,FALSE),"")</f>
        <v>0</v>
      </c>
      <c r="AE56" s="38">
        <f>IFERROR(VLOOKUP($D56,'NRCS Physical Effects'!$D$3:$BF$173,AE$3,FALSE),"")</f>
        <v>1</v>
      </c>
      <c r="AF56" s="38">
        <f>IFERROR(VLOOKUP($D56,'NRCS Physical Effects'!$D$3:$BF$173,AF$3,FALSE),"")</f>
        <v>1</v>
      </c>
      <c r="AG56" s="38">
        <f>IFERROR(VLOOKUP($D56,'NRCS Physical Effects'!$D$3:$BF$173,AG$3,FALSE),"")</f>
        <v>0</v>
      </c>
      <c r="AH56" s="38">
        <f>IFERROR(VLOOKUP($D56,'NRCS Physical Effects'!$D$3:$BF$173,AH$3,FALSE),"")</f>
        <v>0</v>
      </c>
      <c r="AI56" s="87">
        <f>IFERROR(VLOOKUP($D56,'NRCS Physical Effects'!$D$3:$BF$173,AI$3,FALSE),"")</f>
        <v>23</v>
      </c>
      <c r="AJ56" s="38">
        <f>IFERROR(VLOOKUP($D56,'NRCS Physical Effects'!$D$3:$BF$173,AJ$3,FALSE),"")</f>
        <v>-2</v>
      </c>
      <c r="AK56" s="38">
        <f>IFERROR(VLOOKUP($D56,'NRCS Physical Effects'!$D$3:$BF$173,AK$3,FALSE),"")</f>
        <v>15</v>
      </c>
      <c r="AL56" s="38">
        <f>IFERROR(VLOOKUP($D56,'NRCS Physical Effects'!$D$3:$BF$173,AL$3,FALSE),"")</f>
        <v>2</v>
      </c>
      <c r="AM56" s="38">
        <f>IFERROR(VLOOKUP($D56,'NRCS Physical Effects'!$D$3:$BF$173,AM$3,FALSE),"")</f>
        <v>3</v>
      </c>
      <c r="AN56" s="38">
        <f>IFERROR(VLOOKUP($D56,'NRCS Physical Effects'!$D$3:$BF$173,AN$3,FALSE),"")</f>
        <v>4</v>
      </c>
      <c r="AO56" s="38">
        <f>IFERROR(VLOOKUP($D56,'NRCS Physical Effects'!$D$3:$BF$173,AO$3,FALSE),"")</f>
        <v>1</v>
      </c>
    </row>
    <row r="57" spans="1:41" x14ac:dyDescent="0.2">
      <c r="A57" s="103" t="s">
        <v>509</v>
      </c>
      <c r="B57" s="104" t="s">
        <v>196</v>
      </c>
      <c r="C57" s="121" t="s">
        <v>229</v>
      </c>
      <c r="D57" s="38">
        <v>442</v>
      </c>
      <c r="E57" s="146" t="str">
        <f>IFERROR(VLOOKUP(D57,'NRCS Practice Descriptions'!$B$2:$C$174,2,FALSE),"")</f>
        <v>An irrigation system in which all necessary equipment and facilities are installed for efficiently applying water by means of nozzles operated under pressure.</v>
      </c>
      <c r="G57" s="155">
        <v>1</v>
      </c>
      <c r="H57" s="154">
        <v>0</v>
      </c>
      <c r="I57" s="154">
        <v>0</v>
      </c>
      <c r="J57" s="154">
        <v>0</v>
      </c>
      <c r="K57" s="155">
        <v>2</v>
      </c>
      <c r="L57" s="155">
        <v>2</v>
      </c>
      <c r="M57" s="155">
        <v>0</v>
      </c>
      <c r="N57" s="155">
        <v>0</v>
      </c>
      <c r="O57" s="132">
        <f t="shared" si="4"/>
        <v>5</v>
      </c>
      <c r="P57" s="38"/>
      <c r="Q57" s="38"/>
      <c r="R57" s="38"/>
      <c r="S57" s="38"/>
      <c r="T57" s="38"/>
      <c r="U57" s="38"/>
      <c r="V57" s="131">
        <f t="shared" si="5"/>
        <v>0</v>
      </c>
      <c r="W57" s="38"/>
      <c r="X57" s="129">
        <f t="shared" si="6"/>
        <v>5</v>
      </c>
      <c r="Y57" s="38"/>
      <c r="Z57" s="61">
        <f t="shared" si="7"/>
        <v>1</v>
      </c>
      <c r="AA57" s="38">
        <f>IFERROR(VLOOKUP($D57,'NRCS Physical Effects'!$D$3:$BF$173,AA$3,FALSE),"")</f>
        <v>1</v>
      </c>
      <c r="AB57" s="38">
        <f>IFERROR(VLOOKUP($D57,'NRCS Physical Effects'!$D$3:$BF$173,AB$3,FALSE),"")</f>
        <v>0</v>
      </c>
      <c r="AC57" s="38">
        <f>IFERROR(VLOOKUP($D57,'NRCS Physical Effects'!$D$3:$BF$173,AC$3,FALSE),"")</f>
        <v>0</v>
      </c>
      <c r="AD57" s="38">
        <f>IFERROR(VLOOKUP($D57,'NRCS Physical Effects'!$D$3:$BF$173,AD$3,FALSE),"")</f>
        <v>0</v>
      </c>
      <c r="AE57" s="38">
        <f>IFERROR(VLOOKUP($D57,'NRCS Physical Effects'!$D$3:$BF$173,AE$3,FALSE),"")</f>
        <v>2</v>
      </c>
      <c r="AF57" s="38">
        <f>IFERROR(VLOOKUP($D57,'NRCS Physical Effects'!$D$3:$BF$173,AF$3,FALSE),"")</f>
        <v>2</v>
      </c>
      <c r="AG57" s="38">
        <f>IFERROR(VLOOKUP($D57,'NRCS Physical Effects'!$D$3:$BF$173,AG$3,FALSE),"")</f>
        <v>0</v>
      </c>
      <c r="AH57" s="38">
        <f>IFERROR(VLOOKUP($D57,'NRCS Physical Effects'!$D$3:$BF$173,AH$3,FALSE),"")</f>
        <v>0</v>
      </c>
      <c r="AI57" s="87">
        <f>IFERROR(VLOOKUP($D57,'NRCS Physical Effects'!$D$3:$BF$173,AI$3,FALSE),"")</f>
        <v>42</v>
      </c>
      <c r="AJ57" s="38">
        <f>IFERROR(VLOOKUP($D57,'NRCS Physical Effects'!$D$3:$BF$173,AJ$3,FALSE),"")</f>
        <v>3</v>
      </c>
      <c r="AK57" s="38">
        <f>IFERROR(VLOOKUP($D57,'NRCS Physical Effects'!$D$3:$BF$173,AK$3,FALSE),"")</f>
        <v>25</v>
      </c>
      <c r="AL57" s="38">
        <f>IFERROR(VLOOKUP($D57,'NRCS Physical Effects'!$D$3:$BF$173,AL$3,FALSE),"")</f>
        <v>4</v>
      </c>
      <c r="AM57" s="38">
        <f>IFERROR(VLOOKUP($D57,'NRCS Physical Effects'!$D$3:$BF$173,AM$3,FALSE),"")</f>
        <v>3</v>
      </c>
      <c r="AN57" s="38">
        <f>IFERROR(VLOOKUP($D57,'NRCS Physical Effects'!$D$3:$BF$173,AN$3,FALSE),"")</f>
        <v>4</v>
      </c>
      <c r="AO57" s="38">
        <f>IFERROR(VLOOKUP($D57,'NRCS Physical Effects'!$D$3:$BF$173,AO$3,FALSE),"")</f>
        <v>3</v>
      </c>
    </row>
    <row r="58" spans="1:41" x14ac:dyDescent="0.2">
      <c r="A58" s="105" t="s">
        <v>44</v>
      </c>
      <c r="B58" s="105" t="s">
        <v>510</v>
      </c>
      <c r="C58" s="52" t="s">
        <v>222</v>
      </c>
      <c r="D58" s="38">
        <v>382</v>
      </c>
      <c r="E58" s="146" t="str">
        <f>IFERROR(VLOOKUP(D58,'NRCS Practice Descriptions'!$B$2:$C$174,2,FALSE),"")</f>
        <v>A constructed barrier to animals or people.</v>
      </c>
      <c r="G58" s="155">
        <v>1</v>
      </c>
      <c r="H58" s="154">
        <v>0</v>
      </c>
      <c r="I58" s="154">
        <v>1</v>
      </c>
      <c r="J58" s="154">
        <v>1</v>
      </c>
      <c r="K58" s="155">
        <v>0</v>
      </c>
      <c r="L58" s="155">
        <v>0</v>
      </c>
      <c r="M58" s="155">
        <v>1</v>
      </c>
      <c r="N58" s="155">
        <v>0</v>
      </c>
      <c r="O58" s="132">
        <f t="shared" si="4"/>
        <v>4</v>
      </c>
      <c r="T58" s="38"/>
      <c r="U58" s="38"/>
      <c r="V58" s="131">
        <f t="shared" si="5"/>
        <v>0</v>
      </c>
      <c r="W58" s="38"/>
      <c r="X58" s="129">
        <f t="shared" si="6"/>
        <v>4</v>
      </c>
      <c r="Y58" s="38"/>
      <c r="Z58" s="61">
        <f t="shared" si="7"/>
        <v>1</v>
      </c>
      <c r="AA58" s="38">
        <f>IFERROR(VLOOKUP($D58,'NRCS Physical Effects'!$D$3:$BF$173,AA$3,FALSE),"")</f>
        <v>1</v>
      </c>
      <c r="AB58" s="38">
        <f>IFERROR(VLOOKUP($D58,'NRCS Physical Effects'!$D$3:$BF$173,AB$3,FALSE),"")</f>
        <v>0</v>
      </c>
      <c r="AC58" s="38">
        <f>IFERROR(VLOOKUP($D58,'NRCS Physical Effects'!$D$3:$BF$173,AC$3,FALSE),"")</f>
        <v>1</v>
      </c>
      <c r="AD58" s="38">
        <f>IFERROR(VLOOKUP($D58,'NRCS Physical Effects'!$D$3:$BF$173,AD$3,FALSE),"")</f>
        <v>1</v>
      </c>
      <c r="AE58" s="38">
        <f>IFERROR(VLOOKUP($D58,'NRCS Physical Effects'!$D$3:$BF$173,AE$3,FALSE),"")</f>
        <v>0</v>
      </c>
      <c r="AF58" s="38">
        <f>IFERROR(VLOOKUP($D58,'NRCS Physical Effects'!$D$3:$BF$173,AF$3,FALSE),"")</f>
        <v>0</v>
      </c>
      <c r="AG58" s="38">
        <f>IFERROR(VLOOKUP($D58,'NRCS Physical Effects'!$D$3:$BF$173,AG$3,FALSE),"")</f>
        <v>1</v>
      </c>
      <c r="AH58" s="38">
        <f>IFERROR(VLOOKUP($D58,'NRCS Physical Effects'!$D$3:$BF$173,AH$3,FALSE),"")</f>
        <v>0</v>
      </c>
      <c r="AI58" s="87">
        <f>IFERROR(VLOOKUP($D58,'NRCS Physical Effects'!$D$3:$BF$173,AI$3,FALSE),"")</f>
        <v>13</v>
      </c>
      <c r="AJ58" s="38">
        <f>IFERROR(VLOOKUP($D58,'NRCS Physical Effects'!$D$3:$BF$173,AJ$3,FALSE),"")</f>
        <v>4</v>
      </c>
      <c r="AK58" s="38">
        <f>IFERROR(VLOOKUP($D58,'NRCS Physical Effects'!$D$3:$BF$173,AK$3,FALSE),"")</f>
        <v>2</v>
      </c>
      <c r="AL58" s="38">
        <f>IFERROR(VLOOKUP($D58,'NRCS Physical Effects'!$D$3:$BF$173,AL$3,FALSE),"")</f>
        <v>1</v>
      </c>
      <c r="AM58" s="38">
        <f>IFERROR(VLOOKUP($D58,'NRCS Physical Effects'!$D$3:$BF$173,AM$3,FALSE),"")</f>
        <v>2</v>
      </c>
      <c r="AN58" s="38">
        <f>IFERROR(VLOOKUP($D58,'NRCS Physical Effects'!$D$3:$BF$173,AN$3,FALSE),"")</f>
        <v>4</v>
      </c>
      <c r="AO58" s="38">
        <f>IFERROR(VLOOKUP($D58,'NRCS Physical Effects'!$D$3:$BF$173,AO$3,FALSE),"")</f>
        <v>0</v>
      </c>
    </row>
    <row r="59" spans="1:41" x14ac:dyDescent="0.2">
      <c r="A59" s="105" t="s">
        <v>513</v>
      </c>
      <c r="B59" s="105" t="s">
        <v>178</v>
      </c>
      <c r="C59" s="52" t="s">
        <v>225</v>
      </c>
      <c r="D59" s="38">
        <v>315</v>
      </c>
      <c r="E59" s="146" t="str">
        <f>IFERROR(VLOOKUP(D59,'NRCS Practice Descriptions'!$B$2:$C$174,2,FALSE),"")</f>
        <v>The removal or control of herbaceous weeds including invasive, noxious and prohibited plants.</v>
      </c>
      <c r="G59" s="155">
        <v>1</v>
      </c>
      <c r="H59" s="154">
        <v>0</v>
      </c>
      <c r="I59" s="154">
        <v>1</v>
      </c>
      <c r="J59" s="154">
        <v>1</v>
      </c>
      <c r="K59" s="155">
        <v>0</v>
      </c>
      <c r="L59" s="155">
        <v>0</v>
      </c>
      <c r="M59" s="155">
        <v>1</v>
      </c>
      <c r="N59" s="155">
        <v>0</v>
      </c>
      <c r="O59" s="132">
        <f t="shared" si="4"/>
        <v>4</v>
      </c>
      <c r="P59" s="38"/>
      <c r="Q59" s="38"/>
      <c r="R59" s="38"/>
      <c r="S59" s="38"/>
      <c r="T59" s="38"/>
      <c r="U59" s="38"/>
      <c r="V59" s="131">
        <f t="shared" si="5"/>
        <v>0</v>
      </c>
      <c r="W59" s="38"/>
      <c r="X59" s="129">
        <f t="shared" si="6"/>
        <v>4</v>
      </c>
      <c r="Y59" s="38"/>
      <c r="Z59" s="61">
        <f t="shared" si="7"/>
        <v>1</v>
      </c>
      <c r="AA59" s="38">
        <f>IFERROR(VLOOKUP($D59,'NRCS Physical Effects'!$D$3:$BF$173,AA$3,FALSE),"")</f>
        <v>1</v>
      </c>
      <c r="AB59" s="38">
        <f>IFERROR(VLOOKUP($D59,'NRCS Physical Effects'!$D$3:$BF$173,AB$3,FALSE),"")</f>
        <v>0</v>
      </c>
      <c r="AC59" s="38">
        <f>IFERROR(VLOOKUP($D59,'NRCS Physical Effects'!$D$3:$BF$173,AC$3,FALSE),"")</f>
        <v>1</v>
      </c>
      <c r="AD59" s="38">
        <f>IFERROR(VLOOKUP($D59,'NRCS Physical Effects'!$D$3:$BF$173,AD$3,FALSE),"")</f>
        <v>1</v>
      </c>
      <c r="AE59" s="38">
        <f>IFERROR(VLOOKUP($D59,'NRCS Physical Effects'!$D$3:$BF$173,AE$3,FALSE),"")</f>
        <v>0</v>
      </c>
      <c r="AF59" s="38">
        <f>IFERROR(VLOOKUP($D59,'NRCS Physical Effects'!$D$3:$BF$173,AF$3,FALSE),"")</f>
        <v>0</v>
      </c>
      <c r="AG59" s="38">
        <f>IFERROR(VLOOKUP($D59,'NRCS Physical Effects'!$D$3:$BF$173,AG$3,FALSE),"")</f>
        <v>1</v>
      </c>
      <c r="AH59" s="38">
        <f>IFERROR(VLOOKUP($D59,'NRCS Physical Effects'!$D$3:$BF$173,AH$3,FALSE),"")</f>
        <v>0</v>
      </c>
      <c r="AI59" s="87">
        <f>IFERROR(VLOOKUP($D59,'NRCS Physical Effects'!$D$3:$BF$173,AI$3,FALSE),"")</f>
        <v>39</v>
      </c>
      <c r="AJ59" s="38">
        <f>IFERROR(VLOOKUP($D59,'NRCS Physical Effects'!$D$3:$BF$173,AJ$3,FALSE),"")</f>
        <v>18</v>
      </c>
      <c r="AK59" s="38">
        <f>IFERROR(VLOOKUP($D59,'NRCS Physical Effects'!$D$3:$BF$173,AK$3,FALSE),"")</f>
        <v>4</v>
      </c>
      <c r="AL59" s="38">
        <f>IFERROR(VLOOKUP($D59,'NRCS Physical Effects'!$D$3:$BF$173,AL$3,FALSE),"")</f>
        <v>1</v>
      </c>
      <c r="AM59" s="38">
        <f>IFERROR(VLOOKUP($D59,'NRCS Physical Effects'!$D$3:$BF$173,AM$3,FALSE),"")</f>
        <v>11</v>
      </c>
      <c r="AN59" s="38">
        <f>IFERROR(VLOOKUP($D59,'NRCS Physical Effects'!$D$3:$BF$173,AN$3,FALSE),"")</f>
        <v>5</v>
      </c>
      <c r="AO59" s="38">
        <f>IFERROR(VLOOKUP($D59,'NRCS Physical Effects'!$D$3:$BF$173,AO$3,FALSE),"")</f>
        <v>0</v>
      </c>
    </row>
    <row r="60" spans="1:41" x14ac:dyDescent="0.2">
      <c r="A60" s="105" t="s">
        <v>513</v>
      </c>
      <c r="B60" s="105" t="s">
        <v>178</v>
      </c>
      <c r="C60" s="52" t="s">
        <v>232</v>
      </c>
      <c r="D60" s="38">
        <v>601</v>
      </c>
      <c r="E60" s="146" t="str">
        <f>IFERROR(VLOOKUP(D60,'NRCS Practice Descriptions'!$B$2:$C$174,2,FALSE),"")</f>
        <v>Permanent strips of stiff, dense vegetation established along the general contour of slopes or across concentrated flow areas.</v>
      </c>
      <c r="G60" s="155">
        <v>1</v>
      </c>
      <c r="H60" s="154">
        <v>0</v>
      </c>
      <c r="I60" s="154">
        <v>1</v>
      </c>
      <c r="J60" s="154">
        <v>0</v>
      </c>
      <c r="K60" s="155">
        <v>2</v>
      </c>
      <c r="L60" s="155">
        <v>0</v>
      </c>
      <c r="M60" s="155">
        <v>1</v>
      </c>
      <c r="N60" s="155">
        <v>1</v>
      </c>
      <c r="O60" s="132">
        <f t="shared" si="4"/>
        <v>6</v>
      </c>
      <c r="P60" s="38"/>
      <c r="Q60" s="38"/>
      <c r="R60" s="38"/>
      <c r="S60" s="38"/>
      <c r="T60" s="38"/>
      <c r="U60" s="38"/>
      <c r="V60" s="131">
        <f t="shared" si="5"/>
        <v>0</v>
      </c>
      <c r="W60" s="38"/>
      <c r="X60" s="129">
        <f t="shared" si="6"/>
        <v>6</v>
      </c>
      <c r="Y60" s="38"/>
      <c r="Z60" s="61">
        <f t="shared" si="7"/>
        <v>1</v>
      </c>
      <c r="AA60" s="38">
        <f>IFERROR(VLOOKUP($D60,'NRCS Physical Effects'!$D$3:$BF$173,AA$3,FALSE),"")</f>
        <v>1</v>
      </c>
      <c r="AB60" s="38">
        <f>IFERROR(VLOOKUP($D60,'NRCS Physical Effects'!$D$3:$BF$173,AB$3,FALSE),"")</f>
        <v>0</v>
      </c>
      <c r="AC60" s="38">
        <f>IFERROR(VLOOKUP($D60,'NRCS Physical Effects'!$D$3:$BF$173,AC$3,FALSE),"")</f>
        <v>0</v>
      </c>
      <c r="AD60" s="38">
        <f>IFERROR(VLOOKUP($D60,'NRCS Physical Effects'!$D$3:$BF$173,AD$3,FALSE),"")</f>
        <v>1</v>
      </c>
      <c r="AE60" s="38">
        <f>IFERROR(VLOOKUP($D60,'NRCS Physical Effects'!$D$3:$BF$173,AE$3,FALSE),"")</f>
        <v>2</v>
      </c>
      <c r="AF60" s="38">
        <f>IFERROR(VLOOKUP($D60,'NRCS Physical Effects'!$D$3:$BF$173,AF$3,FALSE),"")</f>
        <v>0</v>
      </c>
      <c r="AG60" s="38">
        <f>IFERROR(VLOOKUP($D60,'NRCS Physical Effects'!$D$3:$BF$173,AG$3,FALSE),"")</f>
        <v>1</v>
      </c>
      <c r="AH60" s="38">
        <f>IFERROR(VLOOKUP($D60,'NRCS Physical Effects'!$D$3:$BF$173,AH$3,FALSE),"")</f>
        <v>1</v>
      </c>
      <c r="AI60" s="87">
        <f>IFERROR(VLOOKUP($D60,'NRCS Physical Effects'!$D$3:$BF$173,AI$3,FALSE),"")</f>
        <v>25</v>
      </c>
      <c r="AJ60" s="38">
        <f>IFERROR(VLOOKUP($D60,'NRCS Physical Effects'!$D$3:$BF$173,AJ$3,FALSE),"")</f>
        <v>5</v>
      </c>
      <c r="AK60" s="38">
        <f>IFERROR(VLOOKUP($D60,'NRCS Physical Effects'!$D$3:$BF$173,AK$3,FALSE),"")</f>
        <v>8</v>
      </c>
      <c r="AL60" s="38">
        <f>IFERROR(VLOOKUP($D60,'NRCS Physical Effects'!$D$3:$BF$173,AL$3,FALSE),"")</f>
        <v>8</v>
      </c>
      <c r="AM60" s="38">
        <f>IFERROR(VLOOKUP($D60,'NRCS Physical Effects'!$D$3:$BF$173,AM$3,FALSE),"")</f>
        <v>2</v>
      </c>
      <c r="AN60" s="38">
        <f>IFERROR(VLOOKUP($D60,'NRCS Physical Effects'!$D$3:$BF$173,AN$3,FALSE),"")</f>
        <v>2</v>
      </c>
      <c r="AO60" s="38">
        <f>IFERROR(VLOOKUP($D60,'NRCS Physical Effects'!$D$3:$BF$173,AO$3,FALSE),"")</f>
        <v>0</v>
      </c>
    </row>
    <row r="61" spans="1:41" x14ac:dyDescent="0.2">
      <c r="A61" s="105" t="s">
        <v>513</v>
      </c>
      <c r="B61" s="117" t="s">
        <v>516</v>
      </c>
      <c r="C61" s="52" t="s">
        <v>220</v>
      </c>
      <c r="D61" s="38">
        <v>656</v>
      </c>
      <c r="E61" s="146" t="str">
        <f>IFERROR(VLOOKUP(D61,'NRCS Practice Descriptions'!$B$2:$C$174,2,FALSE),"")</f>
        <v>An artificial ecosystem with hydrophytic vegetation for water treatment.</v>
      </c>
      <c r="G61" s="155">
        <v>1</v>
      </c>
      <c r="H61" s="154">
        <v>0</v>
      </c>
      <c r="I61" s="154">
        <v>0</v>
      </c>
      <c r="J61" s="154">
        <v>0</v>
      </c>
      <c r="K61" s="155">
        <v>4</v>
      </c>
      <c r="L61" s="155">
        <v>2</v>
      </c>
      <c r="M61" s="155">
        <v>0</v>
      </c>
      <c r="N61" s="155">
        <v>0</v>
      </c>
      <c r="O61" s="132">
        <f t="shared" si="4"/>
        <v>7</v>
      </c>
      <c r="P61" s="38"/>
      <c r="Q61" s="38"/>
      <c r="R61" s="38"/>
      <c r="S61" s="38"/>
      <c r="T61" s="38"/>
      <c r="U61" s="38"/>
      <c r="V61" s="131">
        <f t="shared" si="5"/>
        <v>0</v>
      </c>
      <c r="W61" s="38"/>
      <c r="X61" s="129">
        <f t="shared" si="6"/>
        <v>7</v>
      </c>
      <c r="Y61" s="38"/>
      <c r="Z61" s="61">
        <f t="shared" si="7"/>
        <v>1</v>
      </c>
      <c r="AA61" s="38">
        <f>IFERROR(VLOOKUP($D61,'NRCS Physical Effects'!$D$3:$BF$173,AA$3,FALSE),"")</f>
        <v>1</v>
      </c>
      <c r="AB61" s="38">
        <f>IFERROR(VLOOKUP($D61,'NRCS Physical Effects'!$D$3:$BF$173,AB$3,FALSE),"")</f>
        <v>0</v>
      </c>
      <c r="AC61" s="38">
        <f>IFERROR(VLOOKUP($D61,'NRCS Physical Effects'!$D$3:$BF$173,AC$3,FALSE),"")</f>
        <v>0</v>
      </c>
      <c r="AD61" s="38">
        <f>IFERROR(VLOOKUP($D61,'NRCS Physical Effects'!$D$3:$BF$173,AD$3,FALSE),"")</f>
        <v>0</v>
      </c>
      <c r="AE61" s="38">
        <f>IFERROR(VLOOKUP($D61,'NRCS Physical Effects'!$D$3:$BF$173,AE$3,FALSE),"")</f>
        <v>4</v>
      </c>
      <c r="AF61" s="38">
        <f>IFERROR(VLOOKUP($D61,'NRCS Physical Effects'!$D$3:$BF$173,AF$3,FALSE),"")</f>
        <v>2</v>
      </c>
      <c r="AG61" s="38">
        <f>IFERROR(VLOOKUP($D61,'NRCS Physical Effects'!$D$3:$BF$173,AG$3,FALSE),"")</f>
        <v>0</v>
      </c>
      <c r="AH61" s="38">
        <f>IFERROR(VLOOKUP($D61,'NRCS Physical Effects'!$D$3:$BF$173,AH$3,FALSE),"")</f>
        <v>0</v>
      </c>
      <c r="AI61" s="87">
        <f>IFERROR(VLOOKUP($D61,'NRCS Physical Effects'!$D$3:$BF$173,AI$3,FALSE),"")</f>
        <v>30</v>
      </c>
      <c r="AJ61" s="38">
        <f>IFERROR(VLOOKUP($D61,'NRCS Physical Effects'!$D$3:$BF$173,AJ$3,FALSE),"")</f>
        <v>0</v>
      </c>
      <c r="AK61" s="38">
        <f>IFERROR(VLOOKUP($D61,'NRCS Physical Effects'!$D$3:$BF$173,AK$3,FALSE),"")</f>
        <v>28</v>
      </c>
      <c r="AL61" s="38">
        <f>IFERROR(VLOOKUP($D61,'NRCS Physical Effects'!$D$3:$BF$173,AL$3,FALSE),"")</f>
        <v>0</v>
      </c>
      <c r="AM61" s="38">
        <f>IFERROR(VLOOKUP($D61,'NRCS Physical Effects'!$D$3:$BF$173,AM$3,FALSE),"")</f>
        <v>2</v>
      </c>
      <c r="AN61" s="38">
        <f>IFERROR(VLOOKUP($D61,'NRCS Physical Effects'!$D$3:$BF$173,AN$3,FALSE),"")</f>
        <v>0</v>
      </c>
      <c r="AO61" s="38">
        <f>IFERROR(VLOOKUP($D61,'NRCS Physical Effects'!$D$3:$BF$173,AO$3,FALSE),"")</f>
        <v>0</v>
      </c>
    </row>
    <row r="62" spans="1:41" x14ac:dyDescent="0.2">
      <c r="A62" s="105" t="s">
        <v>513</v>
      </c>
      <c r="B62" s="117" t="s">
        <v>516</v>
      </c>
      <c r="C62" s="52" t="s">
        <v>239</v>
      </c>
      <c r="D62" s="38">
        <v>644</v>
      </c>
      <c r="E62" s="146" t="str">
        <f>IFERROR(VLOOKUP(D62,'NRCS Practice Descriptions'!$B$2:$C$174,2,FALSE),"")</f>
        <v>Retaining, developing or managing wetland habitat for wetland wildlife.</v>
      </c>
      <c r="G62" s="155">
        <v>1</v>
      </c>
      <c r="H62" s="154">
        <v>0</v>
      </c>
      <c r="I62" s="154">
        <v>0</v>
      </c>
      <c r="J62" s="154">
        <v>0</v>
      </c>
      <c r="K62" s="155">
        <v>0</v>
      </c>
      <c r="L62" s="155">
        <v>2</v>
      </c>
      <c r="M62" s="155">
        <v>5</v>
      </c>
      <c r="N62" s="155">
        <v>0</v>
      </c>
      <c r="O62" s="132">
        <f t="shared" si="4"/>
        <v>8</v>
      </c>
      <c r="V62" s="131">
        <f t="shared" si="5"/>
        <v>0</v>
      </c>
      <c r="X62" s="129">
        <f t="shared" si="6"/>
        <v>8</v>
      </c>
      <c r="Z62" s="61">
        <f t="shared" si="7"/>
        <v>1</v>
      </c>
      <c r="AA62" s="38">
        <f>IFERROR(VLOOKUP($D62,'NRCS Physical Effects'!$D$3:$BF$173,AA$3,FALSE),"")</f>
        <v>1</v>
      </c>
      <c r="AB62" s="38">
        <f>IFERROR(VLOOKUP($D62,'NRCS Physical Effects'!$D$3:$BF$173,AB$3,FALSE),"")</f>
        <v>0</v>
      </c>
      <c r="AC62" s="38">
        <f>IFERROR(VLOOKUP($D62,'NRCS Physical Effects'!$D$3:$BF$173,AC$3,FALSE),"")</f>
        <v>0</v>
      </c>
      <c r="AD62" s="38">
        <f>IFERROR(VLOOKUP($D62,'NRCS Physical Effects'!$D$3:$BF$173,AD$3,FALSE),"")</f>
        <v>0</v>
      </c>
      <c r="AE62" s="38">
        <f>IFERROR(VLOOKUP($D62,'NRCS Physical Effects'!$D$3:$BF$173,AE$3,FALSE),"")</f>
        <v>0</v>
      </c>
      <c r="AF62" s="38">
        <f>IFERROR(VLOOKUP($D62,'NRCS Physical Effects'!$D$3:$BF$173,AF$3,FALSE),"")</f>
        <v>2</v>
      </c>
      <c r="AG62" s="38">
        <f>IFERROR(VLOOKUP($D62,'NRCS Physical Effects'!$D$3:$BF$173,AG$3,FALSE),"")</f>
        <v>5</v>
      </c>
      <c r="AH62" s="38">
        <f>IFERROR(VLOOKUP($D62,'NRCS Physical Effects'!$D$3:$BF$173,AH$3,FALSE),"")</f>
        <v>0</v>
      </c>
      <c r="AI62" s="87">
        <f>IFERROR(VLOOKUP($D62,'NRCS Physical Effects'!$D$3:$BF$173,AI$3,FALSE),"")</f>
        <v>25</v>
      </c>
      <c r="AJ62" s="38">
        <f>IFERROR(VLOOKUP($D62,'NRCS Physical Effects'!$D$3:$BF$173,AJ$3,FALSE),"")</f>
        <v>0</v>
      </c>
      <c r="AK62" s="38">
        <f>IFERROR(VLOOKUP($D62,'NRCS Physical Effects'!$D$3:$BF$173,AK$3,FALSE),"")</f>
        <v>6</v>
      </c>
      <c r="AL62" s="38">
        <f>IFERROR(VLOOKUP($D62,'NRCS Physical Effects'!$D$3:$BF$173,AL$3,FALSE),"")</f>
        <v>0</v>
      </c>
      <c r="AM62" s="38">
        <f>IFERROR(VLOOKUP($D62,'NRCS Physical Effects'!$D$3:$BF$173,AM$3,FALSE),"")</f>
        <v>12</v>
      </c>
      <c r="AN62" s="38">
        <f>IFERROR(VLOOKUP($D62,'NRCS Physical Effects'!$D$3:$BF$173,AN$3,FALSE),"")</f>
        <v>7</v>
      </c>
      <c r="AO62" s="38">
        <f>IFERROR(VLOOKUP($D62,'NRCS Physical Effects'!$D$3:$BF$173,AO$3,FALSE),"")</f>
        <v>0</v>
      </c>
    </row>
    <row r="63" spans="1:41" x14ac:dyDescent="0.2">
      <c r="A63" s="105" t="s">
        <v>513</v>
      </c>
      <c r="B63" s="117" t="s">
        <v>516</v>
      </c>
      <c r="C63" s="52" t="s">
        <v>230</v>
      </c>
      <c r="D63" s="38">
        <v>580</v>
      </c>
      <c r="E63" s="146" t="str">
        <f>IFERROR(VLOOKUP(D63,'NRCS Practice Descriptions'!$B$2:$C$174,2,FALSE),"")</f>
        <v>Treatment(s) used to stabilize and protect banks of streams or constructed channels, and shorelines of lakes, reservoirs, or estuaries.</v>
      </c>
      <c r="G63" s="155">
        <v>1</v>
      </c>
      <c r="H63" s="154">
        <v>0</v>
      </c>
      <c r="I63" s="154">
        <v>0</v>
      </c>
      <c r="J63" s="154">
        <v>2</v>
      </c>
      <c r="K63" s="155">
        <v>1</v>
      </c>
      <c r="L63" s="155">
        <v>0</v>
      </c>
      <c r="M63" s="155">
        <v>2</v>
      </c>
      <c r="N63" s="155">
        <v>2</v>
      </c>
      <c r="O63" s="132">
        <f t="shared" si="4"/>
        <v>8</v>
      </c>
      <c r="V63" s="131">
        <f t="shared" si="5"/>
        <v>0</v>
      </c>
      <c r="X63" s="129">
        <f t="shared" si="6"/>
        <v>8</v>
      </c>
      <c r="Z63" s="61">
        <f t="shared" si="7"/>
        <v>1</v>
      </c>
      <c r="AA63" s="38">
        <f>IFERROR(VLOOKUP($D63,'NRCS Physical Effects'!$D$3:$BF$173,AA$3,FALSE),"")</f>
        <v>1</v>
      </c>
      <c r="AB63" s="38">
        <f>IFERROR(VLOOKUP($D63,'NRCS Physical Effects'!$D$3:$BF$173,AB$3,FALSE),"")</f>
        <v>0</v>
      </c>
      <c r="AC63" s="38">
        <f>IFERROR(VLOOKUP($D63,'NRCS Physical Effects'!$D$3:$BF$173,AC$3,FALSE),"")</f>
        <v>2</v>
      </c>
      <c r="AD63" s="38">
        <f>IFERROR(VLOOKUP($D63,'NRCS Physical Effects'!$D$3:$BF$173,AD$3,FALSE),"")</f>
        <v>0</v>
      </c>
      <c r="AE63" s="38">
        <f>IFERROR(VLOOKUP($D63,'NRCS Physical Effects'!$D$3:$BF$173,AE$3,FALSE),"")</f>
        <v>1</v>
      </c>
      <c r="AF63" s="38">
        <f>IFERROR(VLOOKUP($D63,'NRCS Physical Effects'!$D$3:$BF$173,AF$3,FALSE),"")</f>
        <v>0</v>
      </c>
      <c r="AG63" s="38">
        <f>IFERROR(VLOOKUP($D63,'NRCS Physical Effects'!$D$3:$BF$173,AG$3,FALSE),"")</f>
        <v>2</v>
      </c>
      <c r="AH63" s="38">
        <f>IFERROR(VLOOKUP($D63,'NRCS Physical Effects'!$D$3:$BF$173,AH$3,FALSE),"")</f>
        <v>2</v>
      </c>
      <c r="AI63" s="87">
        <f>IFERROR(VLOOKUP($D63,'NRCS Physical Effects'!$D$3:$BF$173,AI$3,FALSE),"")</f>
        <v>29</v>
      </c>
      <c r="AJ63" s="38">
        <f>IFERROR(VLOOKUP($D63,'NRCS Physical Effects'!$D$3:$BF$173,AJ$3,FALSE),"")</f>
        <v>6</v>
      </c>
      <c r="AK63" s="38">
        <f>IFERROR(VLOOKUP($D63,'NRCS Physical Effects'!$D$3:$BF$173,AK$3,FALSE),"")</f>
        <v>5</v>
      </c>
      <c r="AL63" s="38">
        <f>IFERROR(VLOOKUP($D63,'NRCS Physical Effects'!$D$3:$BF$173,AL$3,FALSE),"")</f>
        <v>1</v>
      </c>
      <c r="AM63" s="38">
        <f>IFERROR(VLOOKUP($D63,'NRCS Physical Effects'!$D$3:$BF$173,AM$3,FALSE),"")</f>
        <v>12</v>
      </c>
      <c r="AN63" s="38">
        <f>IFERROR(VLOOKUP($D63,'NRCS Physical Effects'!$D$3:$BF$173,AN$3,FALSE),"")</f>
        <v>5</v>
      </c>
      <c r="AO63" s="38">
        <f>IFERROR(VLOOKUP($D63,'NRCS Physical Effects'!$D$3:$BF$173,AO$3,FALSE),"")</f>
        <v>0</v>
      </c>
    </row>
    <row r="64" spans="1:41" ht="14.5" customHeight="1" x14ac:dyDescent="0.2">
      <c r="A64" s="105" t="s">
        <v>513</v>
      </c>
      <c r="B64" s="117" t="s">
        <v>516</v>
      </c>
      <c r="C64" s="52" t="s">
        <v>231</v>
      </c>
      <c r="D64" s="38">
        <v>395</v>
      </c>
      <c r="E64" s="146" t="str">
        <f>IFERROR(VLOOKUP(D64,'NRCS Practice Descriptions'!$B$2:$C$174,2,FALSE),"")</f>
        <v>Maintain, improve or restore physical, chemical and biological functions of a stream, and its associated riparian zone, necessary for meeting the life history requirements of desired aquatic species.</v>
      </c>
      <c r="G64" s="155">
        <v>1</v>
      </c>
      <c r="H64" s="154">
        <v>0</v>
      </c>
      <c r="I64" s="154">
        <v>0</v>
      </c>
      <c r="J64" s="154">
        <v>0</v>
      </c>
      <c r="K64" s="155">
        <v>0</v>
      </c>
      <c r="L64" s="155">
        <v>0</v>
      </c>
      <c r="M64" s="155">
        <v>1</v>
      </c>
      <c r="N64" s="155">
        <v>2</v>
      </c>
      <c r="O64" s="132">
        <f t="shared" si="4"/>
        <v>4</v>
      </c>
      <c r="V64" s="131">
        <f t="shared" si="5"/>
        <v>0</v>
      </c>
      <c r="X64" s="129">
        <f t="shared" si="6"/>
        <v>4</v>
      </c>
      <c r="Z64" s="61">
        <f t="shared" si="7"/>
        <v>1</v>
      </c>
      <c r="AA64" s="38">
        <f>IFERROR(VLOOKUP($D64,'NRCS Physical Effects'!$D$3:$BF$173,AA$3,FALSE),"")</f>
        <v>1</v>
      </c>
      <c r="AB64" s="38">
        <f>IFERROR(VLOOKUP($D64,'NRCS Physical Effects'!$D$3:$BF$173,AB$3,FALSE),"")</f>
        <v>0</v>
      </c>
      <c r="AC64" s="38">
        <f>IFERROR(VLOOKUP($D64,'NRCS Physical Effects'!$D$3:$BF$173,AC$3,FALSE),"")</f>
        <v>0</v>
      </c>
      <c r="AD64" s="38">
        <f>IFERROR(VLOOKUP($D64,'NRCS Physical Effects'!$D$3:$BF$173,AD$3,FALSE),"")</f>
        <v>0</v>
      </c>
      <c r="AE64" s="38">
        <f>IFERROR(VLOOKUP($D64,'NRCS Physical Effects'!$D$3:$BF$173,AE$3,FALSE),"")</f>
        <v>0</v>
      </c>
      <c r="AF64" s="38">
        <f>IFERROR(VLOOKUP($D64,'NRCS Physical Effects'!$D$3:$BF$173,AF$3,FALSE),"")</f>
        <v>0</v>
      </c>
      <c r="AG64" s="38">
        <f>IFERROR(VLOOKUP($D64,'NRCS Physical Effects'!$D$3:$BF$173,AG$3,FALSE),"")</f>
        <v>1</v>
      </c>
      <c r="AH64" s="38">
        <f>IFERROR(VLOOKUP($D64,'NRCS Physical Effects'!$D$3:$BF$173,AH$3,FALSE),"")</f>
        <v>2</v>
      </c>
      <c r="AI64" s="87">
        <f>IFERROR(VLOOKUP($D64,'NRCS Physical Effects'!$D$3:$BF$173,AI$3,FALSE),"")</f>
        <v>25</v>
      </c>
      <c r="AJ64" s="38">
        <f>IFERROR(VLOOKUP($D64,'NRCS Physical Effects'!$D$3:$BF$173,AJ$3,FALSE),"")</f>
        <v>5</v>
      </c>
      <c r="AK64" s="38">
        <f>IFERROR(VLOOKUP($D64,'NRCS Physical Effects'!$D$3:$BF$173,AK$3,FALSE),"")</f>
        <v>4</v>
      </c>
      <c r="AL64" s="38">
        <f>IFERROR(VLOOKUP($D64,'NRCS Physical Effects'!$D$3:$BF$173,AL$3,FALSE),"")</f>
        <v>1</v>
      </c>
      <c r="AM64" s="38">
        <f>IFERROR(VLOOKUP($D64,'NRCS Physical Effects'!$D$3:$BF$173,AM$3,FALSE),"")</f>
        <v>12</v>
      </c>
      <c r="AN64" s="38">
        <f>IFERROR(VLOOKUP($D64,'NRCS Physical Effects'!$D$3:$BF$173,AN$3,FALSE),"")</f>
        <v>3</v>
      </c>
      <c r="AO64" s="38">
        <f>IFERROR(VLOOKUP($D64,'NRCS Physical Effects'!$D$3:$BF$173,AO$3,FALSE),"")</f>
        <v>0</v>
      </c>
    </row>
    <row r="65" spans="1:41" x14ac:dyDescent="0.2">
      <c r="A65" s="103" t="s">
        <v>509</v>
      </c>
      <c r="B65" s="103" t="s">
        <v>61</v>
      </c>
      <c r="C65" s="122" t="s">
        <v>87</v>
      </c>
      <c r="D65" s="38">
        <v>484</v>
      </c>
      <c r="E65" s="146" t="str">
        <f>IFERROR(VLOOKUP(D65,'NRCS Practice Descriptions'!$B$2:$C$174,2,FALSE),"")</f>
        <v>Applying plant residues or other suitable materials produced off site, to the land surface</v>
      </c>
      <c r="G65" s="155">
        <v>0</v>
      </c>
      <c r="H65" s="154">
        <v>1</v>
      </c>
      <c r="I65" s="154">
        <v>1</v>
      </c>
      <c r="J65" s="154">
        <v>1</v>
      </c>
      <c r="K65" s="155">
        <v>2</v>
      </c>
      <c r="L65" s="155">
        <v>1</v>
      </c>
      <c r="M65" s="155">
        <v>1</v>
      </c>
      <c r="N65" s="155">
        <v>0</v>
      </c>
      <c r="O65" s="132">
        <f t="shared" si="4"/>
        <v>7</v>
      </c>
      <c r="P65" s="38"/>
      <c r="Q65" s="38"/>
      <c r="R65" s="38"/>
      <c r="S65" s="38"/>
      <c r="T65" s="38"/>
      <c r="U65" s="38"/>
      <c r="V65" s="131">
        <f t="shared" si="5"/>
        <v>0</v>
      </c>
      <c r="W65" s="38"/>
      <c r="X65" s="129">
        <f t="shared" si="6"/>
        <v>7</v>
      </c>
      <c r="Y65" s="38"/>
      <c r="Z65" s="61">
        <f t="shared" si="7"/>
        <v>1</v>
      </c>
      <c r="AA65" s="38">
        <f>IFERROR(VLOOKUP($D65,'NRCS Physical Effects'!$D$3:$BF$173,AA$3,FALSE),"")</f>
        <v>0</v>
      </c>
      <c r="AB65" s="38">
        <f>IFERROR(VLOOKUP($D65,'NRCS Physical Effects'!$D$3:$BF$173,AB$3,FALSE),"")</f>
        <v>1</v>
      </c>
      <c r="AC65" s="38">
        <f>IFERROR(VLOOKUP($D65,'NRCS Physical Effects'!$D$3:$BF$173,AC$3,FALSE),"")</f>
        <v>1</v>
      </c>
      <c r="AD65" s="38">
        <f>IFERROR(VLOOKUP($D65,'NRCS Physical Effects'!$D$3:$BF$173,AD$3,FALSE),"")</f>
        <v>1</v>
      </c>
      <c r="AE65" s="38">
        <f>IFERROR(VLOOKUP($D65,'NRCS Physical Effects'!$D$3:$BF$173,AE$3,FALSE),"")</f>
        <v>2</v>
      </c>
      <c r="AF65" s="38">
        <f>IFERROR(VLOOKUP($D65,'NRCS Physical Effects'!$D$3:$BF$173,AF$3,FALSE),"")</f>
        <v>1</v>
      </c>
      <c r="AG65" s="38">
        <f>IFERROR(VLOOKUP($D65,'NRCS Physical Effects'!$D$3:$BF$173,AG$3,FALSE),"")</f>
        <v>1</v>
      </c>
      <c r="AH65" s="38">
        <f>IFERROR(VLOOKUP($D65,'NRCS Physical Effects'!$D$3:$BF$173,AH$3,FALSE),"")</f>
        <v>0</v>
      </c>
      <c r="AI65" s="87">
        <f>IFERROR(VLOOKUP($D65,'NRCS Physical Effects'!$D$3:$BF$173,AI$3,FALSE),"")</f>
        <v>33</v>
      </c>
      <c r="AJ65" s="38">
        <f>IFERROR(VLOOKUP($D65,'NRCS Physical Effects'!$D$3:$BF$173,AJ$3,FALSE),"")</f>
        <v>12</v>
      </c>
      <c r="AK65" s="38">
        <f>IFERROR(VLOOKUP($D65,'NRCS Physical Effects'!$D$3:$BF$173,AK$3,FALSE),"")</f>
        <v>11</v>
      </c>
      <c r="AL65" s="38">
        <f>IFERROR(VLOOKUP($D65,'NRCS Physical Effects'!$D$3:$BF$173,AL$3,FALSE),"")</f>
        <v>2</v>
      </c>
      <c r="AM65" s="38">
        <f>IFERROR(VLOOKUP($D65,'NRCS Physical Effects'!$D$3:$BF$173,AM$3,FALSE),"")</f>
        <v>4</v>
      </c>
      <c r="AN65" s="38">
        <f>IFERROR(VLOOKUP($D65,'NRCS Physical Effects'!$D$3:$BF$173,AN$3,FALSE),"")</f>
        <v>1</v>
      </c>
      <c r="AO65" s="38">
        <f>IFERROR(VLOOKUP($D65,'NRCS Physical Effects'!$D$3:$BF$173,AO$3,FALSE),"")</f>
        <v>3</v>
      </c>
    </row>
    <row r="66" spans="1:41" x14ac:dyDescent="0.2">
      <c r="A66" s="103" t="s">
        <v>509</v>
      </c>
      <c r="B66" s="103" t="s">
        <v>61</v>
      </c>
      <c r="C66" s="121" t="s">
        <v>256</v>
      </c>
      <c r="D66" s="38">
        <v>333</v>
      </c>
      <c r="E66" s="146" t="str">
        <f>IFERROR(VLOOKUP(D66,'NRCS Practice Descriptions'!$B$2:$C$174,2,FALSE),"")</f>
        <v>Using gypsum- (calcium sulfate dihydrate) derived products to change the physical and/or chemical properties of soil.</v>
      </c>
      <c r="G66" s="155">
        <v>0</v>
      </c>
      <c r="H66" s="154">
        <v>1</v>
      </c>
      <c r="I66" s="154">
        <v>0</v>
      </c>
      <c r="J66" s="154">
        <v>1</v>
      </c>
      <c r="K66" s="155">
        <v>1</v>
      </c>
      <c r="L66" s="155">
        <v>1</v>
      </c>
      <c r="M66" s="155">
        <v>0</v>
      </c>
      <c r="N66" s="155">
        <v>0</v>
      </c>
      <c r="O66" s="132">
        <f t="shared" si="4"/>
        <v>4</v>
      </c>
      <c r="P66" s="38"/>
      <c r="Q66" s="38"/>
      <c r="R66" s="38"/>
      <c r="S66" s="38"/>
      <c r="T66" s="38"/>
      <c r="U66" s="38"/>
      <c r="V66" s="131">
        <f t="shared" si="5"/>
        <v>0</v>
      </c>
      <c r="W66" s="38"/>
      <c r="X66" s="129">
        <f t="shared" si="6"/>
        <v>4</v>
      </c>
      <c r="Y66" s="38"/>
      <c r="Z66" s="61">
        <f t="shared" si="7"/>
        <v>1</v>
      </c>
      <c r="AA66" s="38">
        <f>IFERROR(VLOOKUP($D66,'NRCS Physical Effects'!$D$3:$BF$173,AA$3,FALSE),"")</f>
        <v>0</v>
      </c>
      <c r="AB66" s="38">
        <f>IFERROR(VLOOKUP($D66,'NRCS Physical Effects'!$D$3:$BF$173,AB$3,FALSE),"")</f>
        <v>1</v>
      </c>
      <c r="AC66" s="38">
        <f>IFERROR(VLOOKUP($D66,'NRCS Physical Effects'!$D$3:$BF$173,AC$3,FALSE),"")</f>
        <v>1</v>
      </c>
      <c r="AD66" s="38">
        <f>IFERROR(VLOOKUP($D66,'NRCS Physical Effects'!$D$3:$BF$173,AD$3,FALSE),"")</f>
        <v>0</v>
      </c>
      <c r="AE66" s="38">
        <f>IFERROR(VLOOKUP($D66,'NRCS Physical Effects'!$D$3:$BF$173,AE$3,FALSE),"")</f>
        <v>1</v>
      </c>
      <c r="AF66" s="38">
        <f>IFERROR(VLOOKUP($D66,'NRCS Physical Effects'!$D$3:$BF$173,AF$3,FALSE),"")</f>
        <v>1</v>
      </c>
      <c r="AG66" s="38">
        <f>IFERROR(VLOOKUP($D66,'NRCS Physical Effects'!$D$3:$BF$173,AG$3,FALSE),"")</f>
        <v>0</v>
      </c>
      <c r="AH66" s="38">
        <f>IFERROR(VLOOKUP($D66,'NRCS Physical Effects'!$D$3:$BF$173,AH$3,FALSE),"")</f>
        <v>0</v>
      </c>
      <c r="AI66" s="87">
        <f>IFERROR(VLOOKUP($D66,'NRCS Physical Effects'!$D$3:$BF$173,AI$3,FALSE),"")</f>
        <v>10</v>
      </c>
      <c r="AJ66" s="38">
        <f>IFERROR(VLOOKUP($D66,'NRCS Physical Effects'!$D$3:$BF$173,AJ$3,FALSE),"")</f>
        <v>5</v>
      </c>
      <c r="AK66" s="38">
        <f>IFERROR(VLOOKUP($D66,'NRCS Physical Effects'!$D$3:$BF$173,AK$3,FALSE),"")</f>
        <v>4</v>
      </c>
      <c r="AL66" s="38">
        <f>IFERROR(VLOOKUP($D66,'NRCS Physical Effects'!$D$3:$BF$173,AL$3,FALSE),"")</f>
        <v>0</v>
      </c>
      <c r="AM66" s="38">
        <f>IFERROR(VLOOKUP($D66,'NRCS Physical Effects'!$D$3:$BF$173,AM$3,FALSE),"")</f>
        <v>1</v>
      </c>
      <c r="AN66" s="38">
        <f>IFERROR(VLOOKUP($D66,'NRCS Physical Effects'!$D$3:$BF$173,AN$3,FALSE),"")</f>
        <v>0</v>
      </c>
      <c r="AO66" s="38">
        <f>IFERROR(VLOOKUP($D66,'NRCS Physical Effects'!$D$3:$BF$173,AO$3,FALSE),"")</f>
        <v>0</v>
      </c>
    </row>
    <row r="67" spans="1:41" x14ac:dyDescent="0.2">
      <c r="A67" s="105" t="s">
        <v>44</v>
      </c>
      <c r="B67" s="105" t="s">
        <v>510</v>
      </c>
      <c r="C67" s="52" t="s">
        <v>268</v>
      </c>
      <c r="D67" s="38">
        <v>511</v>
      </c>
      <c r="E67" s="146" t="str">
        <f>IFERROR(VLOOKUP(D67,'NRCS Practice Descriptions'!$B$2:$C$174,2,FALSE),"")</f>
        <v>The timely cutting and removal or forages from the field as hay, green-chop, or ensilage.</v>
      </c>
      <c r="G67" s="155">
        <v>0</v>
      </c>
      <c r="H67" s="154">
        <v>1</v>
      </c>
      <c r="I67" s="154">
        <v>1</v>
      </c>
      <c r="J67" s="154">
        <v>1</v>
      </c>
      <c r="K67" s="155">
        <v>1</v>
      </c>
      <c r="L67" s="155">
        <v>0</v>
      </c>
      <c r="M67" s="155">
        <v>1</v>
      </c>
      <c r="N67" s="155">
        <v>0</v>
      </c>
      <c r="O67" s="132">
        <f t="shared" si="4"/>
        <v>5</v>
      </c>
      <c r="T67" s="38"/>
      <c r="U67" s="38"/>
      <c r="V67" s="131">
        <f t="shared" si="5"/>
        <v>0</v>
      </c>
      <c r="W67" s="38"/>
      <c r="X67" s="129">
        <f t="shared" si="6"/>
        <v>5</v>
      </c>
      <c r="Y67" s="38"/>
      <c r="Z67" s="61">
        <f t="shared" si="7"/>
        <v>1</v>
      </c>
      <c r="AA67" s="38">
        <f>IFERROR(VLOOKUP($D67,'NRCS Physical Effects'!$D$3:$BF$173,AA$3,FALSE),"")</f>
        <v>0</v>
      </c>
      <c r="AB67" s="38">
        <f>IFERROR(VLOOKUP($D67,'NRCS Physical Effects'!$D$3:$BF$173,AB$3,FALSE),"")</f>
        <v>1</v>
      </c>
      <c r="AC67" s="38">
        <f>IFERROR(VLOOKUP($D67,'NRCS Physical Effects'!$D$3:$BF$173,AC$3,FALSE),"")</f>
        <v>1</v>
      </c>
      <c r="AD67" s="38">
        <f>IFERROR(VLOOKUP($D67,'NRCS Physical Effects'!$D$3:$BF$173,AD$3,FALSE),"")</f>
        <v>1</v>
      </c>
      <c r="AE67" s="38">
        <f>IFERROR(VLOOKUP($D67,'NRCS Physical Effects'!$D$3:$BF$173,AE$3,FALSE),"")</f>
        <v>1</v>
      </c>
      <c r="AF67" s="38">
        <f>IFERROR(VLOOKUP($D67,'NRCS Physical Effects'!$D$3:$BF$173,AF$3,FALSE),"")</f>
        <v>0</v>
      </c>
      <c r="AG67" s="38">
        <f>IFERROR(VLOOKUP($D67,'NRCS Physical Effects'!$D$3:$BF$173,AG$3,FALSE),"")</f>
        <v>1</v>
      </c>
      <c r="AH67" s="38">
        <f>IFERROR(VLOOKUP($D67,'NRCS Physical Effects'!$D$3:$BF$173,AH$3,FALSE),"")</f>
        <v>0</v>
      </c>
      <c r="AI67" s="87">
        <f>IFERROR(VLOOKUP($D67,'NRCS Physical Effects'!$D$3:$BF$173,AI$3,FALSE),"")</f>
        <v>23</v>
      </c>
      <c r="AJ67" s="38">
        <f>IFERROR(VLOOKUP($D67,'NRCS Physical Effects'!$D$3:$BF$173,AJ$3,FALSE),"")</f>
        <v>8</v>
      </c>
      <c r="AK67" s="38">
        <f>IFERROR(VLOOKUP($D67,'NRCS Physical Effects'!$D$3:$BF$173,AK$3,FALSE),"")</f>
        <v>9</v>
      </c>
      <c r="AL67" s="38">
        <f>IFERROR(VLOOKUP($D67,'NRCS Physical Effects'!$D$3:$BF$173,AL$3,FALSE),"")</f>
        <v>0</v>
      </c>
      <c r="AM67" s="38">
        <f>IFERROR(VLOOKUP($D67,'NRCS Physical Effects'!$D$3:$BF$173,AM$3,FALSE),"")</f>
        <v>2</v>
      </c>
      <c r="AN67" s="38">
        <f>IFERROR(VLOOKUP($D67,'NRCS Physical Effects'!$D$3:$BF$173,AN$3,FALSE),"")</f>
        <v>3</v>
      </c>
      <c r="AO67" s="38">
        <f>IFERROR(VLOOKUP($D67,'NRCS Physical Effects'!$D$3:$BF$173,AO$3,FALSE),"")</f>
        <v>1</v>
      </c>
    </row>
    <row r="68" spans="1:41" x14ac:dyDescent="0.2">
      <c r="A68" s="103" t="s">
        <v>156</v>
      </c>
      <c r="B68" s="104" t="s">
        <v>515</v>
      </c>
      <c r="C68" s="52" t="s">
        <v>246</v>
      </c>
      <c r="D68" s="38">
        <v>670</v>
      </c>
      <c r="E68" s="146" t="str">
        <f>IFERROR(VLOOKUP(D68,'NRCS Practice Descriptions'!$B$2:$C$174,2,FALSE),"")</f>
        <v xml:space="preserve">Complete replacement or retrofitting of one or more components of an existing agricultural lighting system. </v>
      </c>
      <c r="G68" s="155">
        <v>0</v>
      </c>
      <c r="H68" s="154">
        <v>0</v>
      </c>
      <c r="I68" s="154">
        <v>0</v>
      </c>
      <c r="J68" s="154">
        <v>0</v>
      </c>
      <c r="K68" s="155">
        <v>0</v>
      </c>
      <c r="L68" s="155">
        <v>0</v>
      </c>
      <c r="M68" s="155">
        <v>0</v>
      </c>
      <c r="N68" s="155">
        <v>0</v>
      </c>
      <c r="O68" s="132">
        <f t="shared" si="4"/>
        <v>0</v>
      </c>
      <c r="P68" s="38"/>
      <c r="Q68" s="38"/>
      <c r="R68" s="38"/>
      <c r="S68" s="38"/>
      <c r="T68" s="38"/>
      <c r="U68" s="38"/>
      <c r="V68" s="131">
        <f t="shared" si="5"/>
        <v>0</v>
      </c>
      <c r="W68" s="38"/>
      <c r="X68" s="129">
        <f t="shared" si="6"/>
        <v>0</v>
      </c>
      <c r="Y68" s="38"/>
      <c r="Z68" s="61">
        <f t="shared" si="7"/>
        <v>0</v>
      </c>
      <c r="AA68" s="38">
        <f>IFERROR(VLOOKUP($D68,'NRCS Physical Effects'!$D$3:$BF$173,AA$3,FALSE),"")</f>
        <v>0</v>
      </c>
      <c r="AB68" s="38">
        <f>IFERROR(VLOOKUP($D68,'NRCS Physical Effects'!$D$3:$BF$173,AB$3,FALSE),"")</f>
        <v>0</v>
      </c>
      <c r="AC68" s="38">
        <f>IFERROR(VLOOKUP($D68,'NRCS Physical Effects'!$D$3:$BF$173,AC$3,FALSE),"")</f>
        <v>0</v>
      </c>
      <c r="AD68" s="38">
        <f>IFERROR(VLOOKUP($D68,'NRCS Physical Effects'!$D$3:$BF$173,AD$3,FALSE),"")</f>
        <v>0</v>
      </c>
      <c r="AE68" s="38">
        <f>IFERROR(VLOOKUP($D68,'NRCS Physical Effects'!$D$3:$BF$173,AE$3,FALSE),"")</f>
        <v>0</v>
      </c>
      <c r="AF68" s="38">
        <f>IFERROR(VLOOKUP($D68,'NRCS Physical Effects'!$D$3:$BF$173,AF$3,FALSE),"")</f>
        <v>0</v>
      </c>
      <c r="AG68" s="38">
        <f>IFERROR(VLOOKUP($D68,'NRCS Physical Effects'!$D$3:$BF$173,AG$3,FALSE),"")</f>
        <v>0</v>
      </c>
      <c r="AH68" s="38">
        <f>IFERROR(VLOOKUP($D68,'NRCS Physical Effects'!$D$3:$BF$173,AH$3,FALSE),"")</f>
        <v>0</v>
      </c>
      <c r="AI68" s="87">
        <f>IFERROR(VLOOKUP($D68,'NRCS Physical Effects'!$D$3:$BF$173,AI$3,FALSE),"")</f>
        <v>5</v>
      </c>
      <c r="AJ68" s="38">
        <f>IFERROR(VLOOKUP($D68,'NRCS Physical Effects'!$D$3:$BF$173,AJ$3,FALSE),"")</f>
        <v>0</v>
      </c>
      <c r="AK68" s="38">
        <f>IFERROR(VLOOKUP($D68,'NRCS Physical Effects'!$D$3:$BF$173,AK$3,FALSE),"")</f>
        <v>0</v>
      </c>
      <c r="AL68" s="38">
        <f>IFERROR(VLOOKUP($D68,'NRCS Physical Effects'!$D$3:$BF$173,AL$3,FALSE),"")</f>
        <v>0</v>
      </c>
      <c r="AM68" s="38">
        <f>IFERROR(VLOOKUP($D68,'NRCS Physical Effects'!$D$3:$BF$173,AM$3,FALSE),"")</f>
        <v>0</v>
      </c>
      <c r="AN68" s="38">
        <f>IFERROR(VLOOKUP($D68,'NRCS Physical Effects'!$D$3:$BF$173,AN$3,FALSE),"")</f>
        <v>0</v>
      </c>
      <c r="AO68" s="38">
        <f>IFERROR(VLOOKUP($D68,'NRCS Physical Effects'!$D$3:$BF$173,AO$3,FALSE),"")</f>
        <v>5</v>
      </c>
    </row>
    <row r="69" spans="1:41" x14ac:dyDescent="0.2">
      <c r="A69" s="103" t="s">
        <v>509</v>
      </c>
      <c r="B69" s="104" t="s">
        <v>196</v>
      </c>
      <c r="C69" s="121" t="s">
        <v>245</v>
      </c>
      <c r="D69" s="38">
        <v>558</v>
      </c>
      <c r="E69" s="146" t="str">
        <f>IFERROR(VLOOKUP(D69,'NRCS Practice Descriptions'!$B$2:$C$174,2,FALSE),"")</f>
        <v>Structures that collect, control, and transport precipitation from roofs.</v>
      </c>
      <c r="G69" s="155">
        <v>0</v>
      </c>
      <c r="H69" s="154">
        <v>0</v>
      </c>
      <c r="I69" s="154">
        <v>0</v>
      </c>
      <c r="J69" s="154">
        <v>0</v>
      </c>
      <c r="K69" s="155">
        <v>2</v>
      </c>
      <c r="L69" s="155">
        <v>-1</v>
      </c>
      <c r="M69" s="155">
        <v>0</v>
      </c>
      <c r="N69" s="155">
        <v>0</v>
      </c>
      <c r="O69" s="132">
        <f t="shared" ref="O69:O100" si="8">SUM(G69:N69)</f>
        <v>1</v>
      </c>
      <c r="P69" s="38"/>
      <c r="Q69" s="38"/>
      <c r="R69" s="38"/>
      <c r="S69" s="38"/>
      <c r="T69" s="38"/>
      <c r="U69" s="38"/>
      <c r="V69" s="131">
        <f t="shared" ref="V69:V79" si="9">SUM(R69:U69)</f>
        <v>0</v>
      </c>
      <c r="W69" s="38"/>
      <c r="X69" s="129">
        <f t="shared" ref="X69:X79" si="10">O69+V69</f>
        <v>1</v>
      </c>
      <c r="Y69" s="38"/>
      <c r="Z69" s="61">
        <f t="shared" ref="Z69:Z79" si="11">IFERROR(AB69+AA69,"")</f>
        <v>0</v>
      </c>
      <c r="AA69" s="38">
        <f>IFERROR(VLOOKUP($D69,'NRCS Physical Effects'!$D$3:$BF$173,AA$3,FALSE),"")</f>
        <v>0</v>
      </c>
      <c r="AB69" s="38">
        <f>IFERROR(VLOOKUP($D69,'NRCS Physical Effects'!$D$3:$BF$173,AB$3,FALSE),"")</f>
        <v>0</v>
      </c>
      <c r="AC69" s="38">
        <f>IFERROR(VLOOKUP($D69,'NRCS Physical Effects'!$D$3:$BF$173,AC$3,FALSE),"")</f>
        <v>0</v>
      </c>
      <c r="AD69" s="38">
        <f>IFERROR(VLOOKUP($D69,'NRCS Physical Effects'!$D$3:$BF$173,AD$3,FALSE),"")</f>
        <v>0</v>
      </c>
      <c r="AE69" s="38">
        <f>IFERROR(VLOOKUP($D69,'NRCS Physical Effects'!$D$3:$BF$173,AE$3,FALSE),"")</f>
        <v>2</v>
      </c>
      <c r="AF69" s="38">
        <f>IFERROR(VLOOKUP($D69,'NRCS Physical Effects'!$D$3:$BF$173,AF$3,FALSE),"")</f>
        <v>-1</v>
      </c>
      <c r="AG69" s="38">
        <f>IFERROR(VLOOKUP($D69,'NRCS Physical Effects'!$D$3:$BF$173,AG$3,FALSE),"")</f>
        <v>0</v>
      </c>
      <c r="AH69" s="38">
        <f>IFERROR(VLOOKUP($D69,'NRCS Physical Effects'!$D$3:$BF$173,AH$3,FALSE),"")</f>
        <v>0</v>
      </c>
      <c r="AI69" s="87">
        <f>IFERROR(VLOOKUP($D69,'NRCS Physical Effects'!$D$3:$BF$173,AI$3,FALSE),"")</f>
        <v>21</v>
      </c>
      <c r="AJ69" s="38">
        <f>IFERROR(VLOOKUP($D69,'NRCS Physical Effects'!$D$3:$BF$173,AJ$3,FALSE),"")</f>
        <v>6</v>
      </c>
      <c r="AK69" s="38">
        <f>IFERROR(VLOOKUP($D69,'NRCS Physical Effects'!$D$3:$BF$173,AK$3,FALSE),"")</f>
        <v>13</v>
      </c>
      <c r="AL69" s="38">
        <f>IFERROR(VLOOKUP($D69,'NRCS Physical Effects'!$D$3:$BF$173,AL$3,FALSE),"")</f>
        <v>0</v>
      </c>
      <c r="AM69" s="38">
        <f>IFERROR(VLOOKUP($D69,'NRCS Physical Effects'!$D$3:$BF$173,AM$3,FALSE),"")</f>
        <v>0</v>
      </c>
      <c r="AN69" s="38">
        <f>IFERROR(VLOOKUP($D69,'NRCS Physical Effects'!$D$3:$BF$173,AN$3,FALSE),"")</f>
        <v>2</v>
      </c>
      <c r="AO69" s="38">
        <f>IFERROR(VLOOKUP($D69,'NRCS Physical Effects'!$D$3:$BF$173,AO$3,FALSE),"")</f>
        <v>0</v>
      </c>
    </row>
    <row r="70" spans="1:41" x14ac:dyDescent="0.2">
      <c r="A70" s="105" t="s">
        <v>513</v>
      </c>
      <c r="B70" s="117" t="s">
        <v>516</v>
      </c>
      <c r="C70" s="52" t="s">
        <v>242</v>
      </c>
      <c r="D70" s="38">
        <v>420</v>
      </c>
      <c r="E70" s="146" t="str">
        <f>IFERROR(VLOOKUP(D70,'NRCS Practice Descriptions'!$B$2:$C$174,2,FALSE),"")</f>
        <v/>
      </c>
      <c r="G70" s="155">
        <v>0</v>
      </c>
      <c r="H70" s="154">
        <v>0</v>
      </c>
      <c r="I70" s="154">
        <v>1</v>
      </c>
      <c r="J70" s="154">
        <v>1</v>
      </c>
      <c r="K70" s="155">
        <v>1</v>
      </c>
      <c r="L70" s="155">
        <v>0</v>
      </c>
      <c r="M70" s="155">
        <v>5</v>
      </c>
      <c r="N70" s="155">
        <v>2</v>
      </c>
      <c r="O70" s="132">
        <f t="shared" si="8"/>
        <v>10</v>
      </c>
      <c r="V70" s="131">
        <f t="shared" si="9"/>
        <v>0</v>
      </c>
      <c r="X70" s="129">
        <f t="shared" si="10"/>
        <v>10</v>
      </c>
      <c r="Z70" s="61">
        <f t="shared" si="11"/>
        <v>0</v>
      </c>
      <c r="AA70" s="38">
        <f>IFERROR(VLOOKUP($D70,'NRCS Physical Effects'!$D$3:$BF$173,AA$3,FALSE),"")</f>
        <v>0</v>
      </c>
      <c r="AB70" s="38">
        <f>IFERROR(VLOOKUP($D70,'NRCS Physical Effects'!$D$3:$BF$173,AB$3,FALSE),"")</f>
        <v>0</v>
      </c>
      <c r="AC70" s="38">
        <f>IFERROR(VLOOKUP($D70,'NRCS Physical Effects'!$D$3:$BF$173,AC$3,FALSE),"")</f>
        <v>1</v>
      </c>
      <c r="AD70" s="38">
        <f>IFERROR(VLOOKUP($D70,'NRCS Physical Effects'!$D$3:$BF$173,AD$3,FALSE),"")</f>
        <v>1</v>
      </c>
      <c r="AE70" s="38">
        <f>IFERROR(VLOOKUP($D70,'NRCS Physical Effects'!$D$3:$BF$173,AE$3,FALSE),"")</f>
        <v>1</v>
      </c>
      <c r="AF70" s="38">
        <f>IFERROR(VLOOKUP($D70,'NRCS Physical Effects'!$D$3:$BF$173,AF$3,FALSE),"")</f>
        <v>0</v>
      </c>
      <c r="AG70" s="38">
        <f>IFERROR(VLOOKUP($D70,'NRCS Physical Effects'!$D$3:$BF$173,AG$3,FALSE),"")</f>
        <v>5</v>
      </c>
      <c r="AH70" s="38">
        <f>IFERROR(VLOOKUP($D70,'NRCS Physical Effects'!$D$3:$BF$173,AH$3,FALSE),"")</f>
        <v>2</v>
      </c>
      <c r="AI70" s="87">
        <f>IFERROR(VLOOKUP($D70,'NRCS Physical Effects'!$D$3:$BF$173,AI$3,FALSE),"")</f>
        <v>22</v>
      </c>
      <c r="AJ70" s="38">
        <f>IFERROR(VLOOKUP($D70,'NRCS Physical Effects'!$D$3:$BF$173,AJ$3,FALSE),"")</f>
        <v>4</v>
      </c>
      <c r="AK70" s="38">
        <f>IFERROR(VLOOKUP($D70,'NRCS Physical Effects'!$D$3:$BF$173,AK$3,FALSE),"")</f>
        <v>8</v>
      </c>
      <c r="AL70" s="38">
        <f>IFERROR(VLOOKUP($D70,'NRCS Physical Effects'!$D$3:$BF$173,AL$3,FALSE),"")</f>
        <v>0</v>
      </c>
      <c r="AM70" s="38">
        <f>IFERROR(VLOOKUP($D70,'NRCS Physical Effects'!$D$3:$BF$173,AM$3,FALSE),"")</f>
        <v>3</v>
      </c>
      <c r="AN70" s="38">
        <f>IFERROR(VLOOKUP($D70,'NRCS Physical Effects'!$D$3:$BF$173,AN$3,FALSE),"")</f>
        <v>7</v>
      </c>
      <c r="AO70" s="38">
        <f>IFERROR(VLOOKUP($D70,'NRCS Physical Effects'!$D$3:$BF$173,AO$3,FALSE),"")</f>
        <v>0</v>
      </c>
    </row>
    <row r="71" spans="1:41" x14ac:dyDescent="0.2">
      <c r="A71" s="105" t="s">
        <v>513</v>
      </c>
      <c r="B71" s="117" t="s">
        <v>516</v>
      </c>
      <c r="C71" s="52" t="s">
        <v>244</v>
      </c>
      <c r="D71" s="38">
        <v>604</v>
      </c>
      <c r="E71" s="146" t="str">
        <f>IFERROR(VLOOKUP(D71,'NRCS Practice Descriptions'!$B$2:$C$174,2,FALSE),"")</f>
        <v>A subsurface, perforated distribution pipe is used to divert and spread drainage system discharge to a vegetated area to increase soil saturation.</v>
      </c>
      <c r="G71" s="155">
        <v>0</v>
      </c>
      <c r="H71" s="154">
        <v>0</v>
      </c>
      <c r="I71" s="154">
        <v>0</v>
      </c>
      <c r="J71" s="154">
        <v>0</v>
      </c>
      <c r="K71" s="155">
        <v>5</v>
      </c>
      <c r="L71" s="155">
        <v>0</v>
      </c>
      <c r="M71" s="155">
        <v>0</v>
      </c>
      <c r="N71" s="155">
        <v>0</v>
      </c>
      <c r="O71" s="132">
        <f t="shared" si="8"/>
        <v>5</v>
      </c>
      <c r="V71" s="131">
        <f t="shared" si="9"/>
        <v>0</v>
      </c>
      <c r="X71" s="129">
        <f t="shared" si="10"/>
        <v>5</v>
      </c>
      <c r="Z71" s="61">
        <f t="shared" si="11"/>
        <v>0</v>
      </c>
      <c r="AA71" s="38">
        <f>IFERROR(VLOOKUP($D71,'NRCS Physical Effects'!$D$3:$BF$173,AA$3,FALSE),"")</f>
        <v>0</v>
      </c>
      <c r="AB71" s="38">
        <f>IFERROR(VLOOKUP($D71,'NRCS Physical Effects'!$D$3:$BF$173,AB$3,FALSE),"")</f>
        <v>0</v>
      </c>
      <c r="AC71" s="38">
        <f>IFERROR(VLOOKUP($D71,'NRCS Physical Effects'!$D$3:$BF$173,AC$3,FALSE),"")</f>
        <v>0</v>
      </c>
      <c r="AD71" s="38">
        <f>IFERROR(VLOOKUP($D71,'NRCS Physical Effects'!$D$3:$BF$173,AD$3,FALSE),"")</f>
        <v>0</v>
      </c>
      <c r="AE71" s="38">
        <f>IFERROR(VLOOKUP($D71,'NRCS Physical Effects'!$D$3:$BF$173,AE$3,FALSE),"")</f>
        <v>5</v>
      </c>
      <c r="AF71" s="38">
        <f>IFERROR(VLOOKUP($D71,'NRCS Physical Effects'!$D$3:$BF$173,AF$3,FALSE),"")</f>
        <v>0</v>
      </c>
      <c r="AG71" s="38">
        <f>IFERROR(VLOOKUP($D71,'NRCS Physical Effects'!$D$3:$BF$173,AG$3,FALSE),"")</f>
        <v>0</v>
      </c>
      <c r="AH71" s="38">
        <f>IFERROR(VLOOKUP($D71,'NRCS Physical Effects'!$D$3:$BF$173,AH$3,FALSE),"")</f>
        <v>0</v>
      </c>
      <c r="AI71" s="87">
        <f>IFERROR(VLOOKUP($D71,'NRCS Physical Effects'!$D$3:$BF$173,AI$3,FALSE),"")</f>
        <v>5</v>
      </c>
      <c r="AJ71" s="38">
        <f>IFERROR(VLOOKUP($D71,'NRCS Physical Effects'!$D$3:$BF$173,AJ$3,FALSE),"")</f>
        <v>0</v>
      </c>
      <c r="AK71" s="38">
        <f>IFERROR(VLOOKUP($D71,'NRCS Physical Effects'!$D$3:$BF$173,AK$3,FALSE),"")</f>
        <v>5</v>
      </c>
      <c r="AL71" s="38">
        <f>IFERROR(VLOOKUP($D71,'NRCS Physical Effects'!$D$3:$BF$173,AL$3,FALSE),"")</f>
        <v>0</v>
      </c>
      <c r="AM71" s="38">
        <f>IFERROR(VLOOKUP($D71,'NRCS Physical Effects'!$D$3:$BF$173,AM$3,FALSE),"")</f>
        <v>0</v>
      </c>
      <c r="AN71" s="38">
        <f>IFERROR(VLOOKUP($D71,'NRCS Physical Effects'!$D$3:$BF$173,AN$3,FALSE),"")</f>
        <v>0</v>
      </c>
      <c r="AO71" s="38">
        <f>IFERROR(VLOOKUP($D71,'NRCS Physical Effects'!$D$3:$BF$173,AO$3,FALSE),"")</f>
        <v>0</v>
      </c>
    </row>
    <row r="72" spans="1:41" x14ac:dyDescent="0.2">
      <c r="A72" s="105"/>
      <c r="B72" s="106" t="s">
        <v>505</v>
      </c>
      <c r="C72" s="52" t="s">
        <v>252</v>
      </c>
      <c r="D72" s="38">
        <v>633</v>
      </c>
      <c r="E72" s="146" t="str">
        <f>IFERROR(VLOOKUP(D72,'NRCS Practice Descriptions'!$B$2:$C$174,2,FALSE),"")</f>
        <v>The use of the by-products of agricultural production or the agricultural use of non-agricultural by-products.</v>
      </c>
      <c r="G72" s="155">
        <v>-1</v>
      </c>
      <c r="H72" s="154">
        <v>1</v>
      </c>
      <c r="I72" s="154">
        <v>0</v>
      </c>
      <c r="J72" s="154">
        <v>0</v>
      </c>
      <c r="K72" s="155">
        <v>2</v>
      </c>
      <c r="L72" s="155">
        <v>0</v>
      </c>
      <c r="M72" s="155">
        <v>0</v>
      </c>
      <c r="N72" s="155">
        <v>0</v>
      </c>
      <c r="O72" s="132">
        <f t="shared" si="8"/>
        <v>2</v>
      </c>
      <c r="V72" s="131">
        <f t="shared" si="9"/>
        <v>0</v>
      </c>
      <c r="X72" s="129">
        <f t="shared" si="10"/>
        <v>2</v>
      </c>
      <c r="Z72" s="61">
        <f t="shared" si="11"/>
        <v>0</v>
      </c>
      <c r="AA72" s="38">
        <f>IFERROR(VLOOKUP($D72,'NRCS Physical Effects'!$D$3:$BF$173,AA$3,FALSE),"")</f>
        <v>-1</v>
      </c>
      <c r="AB72" s="38">
        <f>IFERROR(VLOOKUP($D72,'NRCS Physical Effects'!$D$3:$BF$173,AB$3,FALSE),"")</f>
        <v>1</v>
      </c>
      <c r="AC72" s="38">
        <f>IFERROR(VLOOKUP($D72,'NRCS Physical Effects'!$D$3:$BF$173,AC$3,FALSE),"")</f>
        <v>0</v>
      </c>
      <c r="AD72" s="38">
        <f>IFERROR(VLOOKUP($D72,'NRCS Physical Effects'!$D$3:$BF$173,AD$3,FALSE),"")</f>
        <v>0</v>
      </c>
      <c r="AE72" s="38">
        <f>IFERROR(VLOOKUP($D72,'NRCS Physical Effects'!$D$3:$BF$173,AE$3,FALSE),"")</f>
        <v>2</v>
      </c>
      <c r="AF72" s="38">
        <f>IFERROR(VLOOKUP($D72,'NRCS Physical Effects'!$D$3:$BF$173,AF$3,FALSE),"")</f>
        <v>0</v>
      </c>
      <c r="AG72" s="38">
        <f>IFERROR(VLOOKUP($D72,'NRCS Physical Effects'!$D$3:$BF$173,AG$3,FALSE),"")</f>
        <v>0</v>
      </c>
      <c r="AH72" s="38">
        <f>IFERROR(VLOOKUP($D72,'NRCS Physical Effects'!$D$3:$BF$173,AH$3,FALSE),"")</f>
        <v>0</v>
      </c>
      <c r="AI72" s="87">
        <f>IFERROR(VLOOKUP($D72,'NRCS Physical Effects'!$D$3:$BF$173,AI$3,FALSE),"")</f>
        <v>13</v>
      </c>
      <c r="AJ72" s="38">
        <f>IFERROR(VLOOKUP($D72,'NRCS Physical Effects'!$D$3:$BF$173,AJ$3,FALSE),"")</f>
        <v>1</v>
      </c>
      <c r="AK72" s="38">
        <f>IFERROR(VLOOKUP($D72,'NRCS Physical Effects'!$D$3:$BF$173,AK$3,FALSE),"")</f>
        <v>12</v>
      </c>
      <c r="AL72" s="38">
        <f>IFERROR(VLOOKUP($D72,'NRCS Physical Effects'!$D$3:$BF$173,AL$3,FALSE),"")</f>
        <v>-5</v>
      </c>
      <c r="AM72" s="38">
        <f>IFERROR(VLOOKUP($D72,'NRCS Physical Effects'!$D$3:$BF$173,AM$3,FALSE),"")</f>
        <v>4</v>
      </c>
      <c r="AN72" s="38">
        <f>IFERROR(VLOOKUP($D72,'NRCS Physical Effects'!$D$3:$BF$173,AN$3,FALSE),"")</f>
        <v>1</v>
      </c>
      <c r="AO72" s="38">
        <f>IFERROR(VLOOKUP($D72,'NRCS Physical Effects'!$D$3:$BF$173,AO$3,FALSE),"")</f>
        <v>0</v>
      </c>
    </row>
    <row r="73" spans="1:41" x14ac:dyDescent="0.2">
      <c r="A73" s="105"/>
      <c r="B73" s="106" t="s">
        <v>505</v>
      </c>
      <c r="C73" s="52" t="s">
        <v>253</v>
      </c>
      <c r="D73" s="38">
        <v>313</v>
      </c>
      <c r="E73" s="146" t="str">
        <f>IFERROR(VLOOKUP(D73,'NRCS Practice Descriptions'!$B$2:$C$174,2,FALSE),"")</f>
        <v>A waste storage impoundment made by constructing an embankment and/or excavating a pit or dugout, or by fabricating a structure.</v>
      </c>
      <c r="G73" s="155">
        <v>-1</v>
      </c>
      <c r="H73" s="154">
        <v>1</v>
      </c>
      <c r="I73" s="154">
        <v>0</v>
      </c>
      <c r="J73" s="154">
        <v>0</v>
      </c>
      <c r="K73" s="155">
        <v>4</v>
      </c>
      <c r="L73" s="155">
        <v>0</v>
      </c>
      <c r="M73" s="155">
        <v>0</v>
      </c>
      <c r="N73" s="155">
        <v>0</v>
      </c>
      <c r="O73" s="132">
        <f t="shared" si="8"/>
        <v>4</v>
      </c>
      <c r="V73" s="131">
        <f t="shared" si="9"/>
        <v>0</v>
      </c>
      <c r="X73" s="129">
        <f t="shared" si="10"/>
        <v>4</v>
      </c>
      <c r="Z73" s="61">
        <f t="shared" si="11"/>
        <v>0</v>
      </c>
      <c r="AA73" s="38">
        <f>IFERROR(VLOOKUP($D73,'NRCS Physical Effects'!$D$3:$BF$173,AA$3,FALSE),"")</f>
        <v>-1</v>
      </c>
      <c r="AB73" s="38">
        <f>IFERROR(VLOOKUP($D73,'NRCS Physical Effects'!$D$3:$BF$173,AB$3,FALSE),"")</f>
        <v>1</v>
      </c>
      <c r="AC73" s="38">
        <f>IFERROR(VLOOKUP($D73,'NRCS Physical Effects'!$D$3:$BF$173,AC$3,FALSE),"")</f>
        <v>0</v>
      </c>
      <c r="AD73" s="38">
        <f>IFERROR(VLOOKUP($D73,'NRCS Physical Effects'!$D$3:$BF$173,AD$3,FALSE),"")</f>
        <v>0</v>
      </c>
      <c r="AE73" s="38">
        <f>IFERROR(VLOOKUP($D73,'NRCS Physical Effects'!$D$3:$BF$173,AE$3,FALSE),"")</f>
        <v>4</v>
      </c>
      <c r="AF73" s="38">
        <f>IFERROR(VLOOKUP($D73,'NRCS Physical Effects'!$D$3:$BF$173,AF$3,FALSE),"")</f>
        <v>0</v>
      </c>
      <c r="AG73" s="38">
        <f>IFERROR(VLOOKUP($D73,'NRCS Physical Effects'!$D$3:$BF$173,AG$3,FALSE),"")</f>
        <v>0</v>
      </c>
      <c r="AH73" s="38">
        <f>IFERROR(VLOOKUP($D73,'NRCS Physical Effects'!$D$3:$BF$173,AH$3,FALSE),"")</f>
        <v>0</v>
      </c>
      <c r="AI73" s="87">
        <f>IFERROR(VLOOKUP($D73,'NRCS Physical Effects'!$D$3:$BF$173,AI$3,FALSE),"")</f>
        <v>14</v>
      </c>
      <c r="AJ73" s="38">
        <f>IFERROR(VLOOKUP($D73,'NRCS Physical Effects'!$D$3:$BF$173,AJ$3,FALSE),"")</f>
        <v>3</v>
      </c>
      <c r="AK73" s="38">
        <f>IFERROR(VLOOKUP($D73,'NRCS Physical Effects'!$D$3:$BF$173,AK$3,FALSE),"")</f>
        <v>15</v>
      </c>
      <c r="AL73" s="38">
        <f>IFERROR(VLOOKUP($D73,'NRCS Physical Effects'!$D$3:$BF$173,AL$3,FALSE),"")</f>
        <v>-6</v>
      </c>
      <c r="AM73" s="38">
        <f>IFERROR(VLOOKUP($D73,'NRCS Physical Effects'!$D$3:$BF$173,AM$3,FALSE),"")</f>
        <v>2</v>
      </c>
      <c r="AN73" s="38">
        <f>IFERROR(VLOOKUP($D73,'NRCS Physical Effects'!$D$3:$BF$173,AN$3,FALSE),"")</f>
        <v>0</v>
      </c>
      <c r="AO73" s="38">
        <f>IFERROR(VLOOKUP($D73,'NRCS Physical Effects'!$D$3:$BF$173,AO$3,FALSE),"")</f>
        <v>0</v>
      </c>
    </row>
    <row r="74" spans="1:41" ht="14.5" customHeight="1" x14ac:dyDescent="0.2">
      <c r="A74" s="105"/>
      <c r="B74" s="106" t="s">
        <v>505</v>
      </c>
      <c r="C74" s="52" t="s">
        <v>263</v>
      </c>
      <c r="D74" s="38">
        <v>318</v>
      </c>
      <c r="E74" s="146" t="str">
        <f>IFERROR(VLOOKUP(D74,'NRCS Practice Descriptions'!$B$2:$C$174,2,FALSE),"")</f>
        <v>Temporary, non-structural measures used to store solid or semi-solid, organic agricultural waste or manure (stackable livestock and poultry manure, bedding, litter, spilled feed, or soil mixed with manure) on a short-term basis between collection and utilization.</v>
      </c>
      <c r="G74" s="155">
        <v>-1</v>
      </c>
      <c r="H74" s="154">
        <v>1</v>
      </c>
      <c r="I74" s="154">
        <v>0</v>
      </c>
      <c r="J74" s="154">
        <v>0</v>
      </c>
      <c r="K74" s="155">
        <v>4</v>
      </c>
      <c r="L74" s="155">
        <v>0</v>
      </c>
      <c r="M74" s="155">
        <v>0</v>
      </c>
      <c r="N74" s="155">
        <v>0</v>
      </c>
      <c r="O74" s="132">
        <f t="shared" si="8"/>
        <v>4</v>
      </c>
      <c r="V74" s="131">
        <f t="shared" si="9"/>
        <v>0</v>
      </c>
      <c r="X74" s="129">
        <f t="shared" si="10"/>
        <v>4</v>
      </c>
      <c r="Z74" s="61">
        <f t="shared" si="11"/>
        <v>0</v>
      </c>
      <c r="AA74" s="38">
        <f>IFERROR(VLOOKUP($D74,'NRCS Physical Effects'!$D$3:$BF$173,AA$3,FALSE),"")</f>
        <v>-1</v>
      </c>
      <c r="AB74" s="38">
        <f>IFERROR(VLOOKUP($D74,'NRCS Physical Effects'!$D$3:$BF$173,AB$3,FALSE),"")</f>
        <v>1</v>
      </c>
      <c r="AC74" s="38">
        <f>IFERROR(VLOOKUP($D74,'NRCS Physical Effects'!$D$3:$BF$173,AC$3,FALSE),"")</f>
        <v>0</v>
      </c>
      <c r="AD74" s="38">
        <f>IFERROR(VLOOKUP($D74,'NRCS Physical Effects'!$D$3:$BF$173,AD$3,FALSE),"")</f>
        <v>0</v>
      </c>
      <c r="AE74" s="38">
        <f>IFERROR(VLOOKUP($D74,'NRCS Physical Effects'!$D$3:$BF$173,AE$3,FALSE),"")</f>
        <v>4</v>
      </c>
      <c r="AF74" s="38">
        <f>IFERROR(VLOOKUP($D74,'NRCS Physical Effects'!$D$3:$BF$173,AF$3,FALSE),"")</f>
        <v>0</v>
      </c>
      <c r="AG74" s="38">
        <f>IFERROR(VLOOKUP($D74,'NRCS Physical Effects'!$D$3:$BF$173,AG$3,FALSE),"")</f>
        <v>0</v>
      </c>
      <c r="AH74" s="38">
        <f>IFERROR(VLOOKUP($D74,'NRCS Physical Effects'!$D$3:$BF$173,AH$3,FALSE),"")</f>
        <v>0</v>
      </c>
      <c r="AI74" s="87">
        <f>IFERROR(VLOOKUP($D74,'NRCS Physical Effects'!$D$3:$BF$173,AI$3,FALSE),"")</f>
        <v>12</v>
      </c>
      <c r="AJ74" s="38">
        <f>IFERROR(VLOOKUP($D74,'NRCS Physical Effects'!$D$3:$BF$173,AJ$3,FALSE),"")</f>
        <v>2</v>
      </c>
      <c r="AK74" s="38">
        <f>IFERROR(VLOOKUP($D74,'NRCS Physical Effects'!$D$3:$BF$173,AK$3,FALSE),"")</f>
        <v>14</v>
      </c>
      <c r="AL74" s="38">
        <f>IFERROR(VLOOKUP($D74,'NRCS Physical Effects'!$D$3:$BF$173,AL$3,FALSE),"")</f>
        <v>-6</v>
      </c>
      <c r="AM74" s="38">
        <f>IFERROR(VLOOKUP($D74,'NRCS Physical Effects'!$D$3:$BF$173,AM$3,FALSE),"")</f>
        <v>2</v>
      </c>
      <c r="AN74" s="38">
        <f>IFERROR(VLOOKUP($D74,'NRCS Physical Effects'!$D$3:$BF$173,AN$3,FALSE),"")</f>
        <v>0</v>
      </c>
      <c r="AO74" s="38">
        <f>IFERROR(VLOOKUP($D74,'NRCS Physical Effects'!$D$3:$BF$173,AO$3,FALSE),"")</f>
        <v>0</v>
      </c>
    </row>
    <row r="75" spans="1:41" x14ac:dyDescent="0.2">
      <c r="A75" s="105"/>
      <c r="B75" s="106" t="s">
        <v>505</v>
      </c>
      <c r="C75" s="52" t="s">
        <v>250</v>
      </c>
      <c r="D75" s="38">
        <v>605</v>
      </c>
      <c r="E75" s="146" t="str">
        <f>IFERROR(VLOOKUP(D75,'NRCS Practice Descriptions'!$B$2:$C$174,2,FALSE),"")</f>
        <v>A structure containing a carbon source, installed to reduce the concentration of nitrate nitrogen in subsurface agricultural drainage flow via enhanced denitrification.</v>
      </c>
      <c r="G75" s="155">
        <v>-1</v>
      </c>
      <c r="H75" s="154">
        <v>0</v>
      </c>
      <c r="I75" s="154">
        <v>0</v>
      </c>
      <c r="J75" s="154">
        <v>0</v>
      </c>
      <c r="K75" s="155">
        <v>3</v>
      </c>
      <c r="L75" s="155">
        <v>0</v>
      </c>
      <c r="M75" s="155">
        <v>0</v>
      </c>
      <c r="N75" s="155">
        <v>0</v>
      </c>
      <c r="O75" s="132">
        <f t="shared" si="8"/>
        <v>2</v>
      </c>
      <c r="V75" s="131">
        <f t="shared" si="9"/>
        <v>0</v>
      </c>
      <c r="X75" s="129">
        <f t="shared" si="10"/>
        <v>2</v>
      </c>
      <c r="Z75" s="61">
        <f t="shared" si="11"/>
        <v>-1</v>
      </c>
      <c r="AA75" s="38">
        <f>IFERROR(VLOOKUP($D75,'NRCS Physical Effects'!$D$3:$BF$173,AA$3,FALSE),"")</f>
        <v>-1</v>
      </c>
      <c r="AB75" s="38">
        <f>IFERROR(VLOOKUP($D75,'NRCS Physical Effects'!$D$3:$BF$173,AB$3,FALSE),"")</f>
        <v>0</v>
      </c>
      <c r="AC75" s="38">
        <f>IFERROR(VLOOKUP($D75,'NRCS Physical Effects'!$D$3:$BF$173,AC$3,FALSE),"")</f>
        <v>0</v>
      </c>
      <c r="AD75" s="38">
        <f>IFERROR(VLOOKUP($D75,'NRCS Physical Effects'!$D$3:$BF$173,AD$3,FALSE),"")</f>
        <v>0</v>
      </c>
      <c r="AE75" s="38">
        <f>IFERROR(VLOOKUP($D75,'NRCS Physical Effects'!$D$3:$BF$173,AE$3,FALSE),"")</f>
        <v>3</v>
      </c>
      <c r="AF75" s="38">
        <f>IFERROR(VLOOKUP($D75,'NRCS Physical Effects'!$D$3:$BF$173,AF$3,FALSE),"")</f>
        <v>0</v>
      </c>
      <c r="AG75" s="38">
        <f>IFERROR(VLOOKUP($D75,'NRCS Physical Effects'!$D$3:$BF$173,AG$3,FALSE),"")</f>
        <v>0</v>
      </c>
      <c r="AH75" s="38">
        <f>IFERROR(VLOOKUP($D75,'NRCS Physical Effects'!$D$3:$BF$173,AH$3,FALSE),"")</f>
        <v>0</v>
      </c>
      <c r="AI75" s="87">
        <f>IFERROR(VLOOKUP($D75,'NRCS Physical Effects'!$D$3:$BF$173,AI$3,FALSE),"")</f>
        <v>3</v>
      </c>
      <c r="AJ75" s="38">
        <f>IFERROR(VLOOKUP($D75,'NRCS Physical Effects'!$D$3:$BF$173,AJ$3,FALSE),"")</f>
        <v>0</v>
      </c>
      <c r="AK75" s="38">
        <f>IFERROR(VLOOKUP($D75,'NRCS Physical Effects'!$D$3:$BF$173,AK$3,FALSE),"")</f>
        <v>4</v>
      </c>
      <c r="AL75" s="38">
        <f>IFERROR(VLOOKUP($D75,'NRCS Physical Effects'!$D$3:$BF$173,AL$3,FALSE),"")</f>
        <v>-1</v>
      </c>
      <c r="AM75" s="38">
        <f>IFERROR(VLOOKUP($D75,'NRCS Physical Effects'!$D$3:$BF$173,AM$3,FALSE),"")</f>
        <v>0</v>
      </c>
      <c r="AN75" s="38">
        <f>IFERROR(VLOOKUP($D75,'NRCS Physical Effects'!$D$3:$BF$173,AN$3,FALSE),"")</f>
        <v>0</v>
      </c>
      <c r="AO75" s="38">
        <f>IFERROR(VLOOKUP($D75,'NRCS Physical Effects'!$D$3:$BF$173,AO$3,FALSE),"")</f>
        <v>0</v>
      </c>
    </row>
    <row r="76" spans="1:41" x14ac:dyDescent="0.2">
      <c r="A76" s="103" t="s">
        <v>509</v>
      </c>
      <c r="B76" s="104" t="s">
        <v>196</v>
      </c>
      <c r="C76" s="121" t="s">
        <v>518</v>
      </c>
      <c r="D76" s="38">
        <v>606</v>
      </c>
      <c r="E76" s="146" t="str">
        <f>IFERROR(VLOOKUP(D76,'NRCS Practice Descriptions'!$B$2:$C$174,2,FALSE),"")</f>
        <v>A conduit installed beneath the ground surface to collect and/or convey excess water.</v>
      </c>
      <c r="G76" s="155">
        <v>0</v>
      </c>
      <c r="H76" s="154">
        <v>-2</v>
      </c>
      <c r="I76" s="154">
        <v>0</v>
      </c>
      <c r="J76" s="154">
        <v>0</v>
      </c>
      <c r="K76" s="155">
        <v>-2</v>
      </c>
      <c r="L76" s="155">
        <v>4</v>
      </c>
      <c r="M76" s="155">
        <v>0</v>
      </c>
      <c r="N76" s="155">
        <v>0</v>
      </c>
      <c r="O76" s="132">
        <f t="shared" si="8"/>
        <v>0</v>
      </c>
      <c r="P76" s="38"/>
      <c r="Q76" s="38"/>
      <c r="R76" s="38"/>
      <c r="S76" s="38"/>
      <c r="T76" s="38"/>
      <c r="U76" s="38"/>
      <c r="V76" s="131">
        <f t="shared" si="9"/>
        <v>0</v>
      </c>
      <c r="W76" s="38"/>
      <c r="X76" s="129">
        <f t="shared" si="10"/>
        <v>0</v>
      </c>
      <c r="Y76" s="38"/>
      <c r="Z76" s="61">
        <f t="shared" si="11"/>
        <v>-2</v>
      </c>
      <c r="AA76" s="38">
        <f>IFERROR(VLOOKUP($D76,'NRCS Physical Effects'!$D$3:$BF$173,AA$3,FALSE),"")</f>
        <v>0</v>
      </c>
      <c r="AB76" s="38">
        <f>IFERROR(VLOOKUP($D76,'NRCS Physical Effects'!$D$3:$BF$173,AB$3,FALSE),"")</f>
        <v>-2</v>
      </c>
      <c r="AC76" s="38">
        <f>IFERROR(VLOOKUP($D76,'NRCS Physical Effects'!$D$3:$BF$173,AC$3,FALSE),"")</f>
        <v>0</v>
      </c>
      <c r="AD76" s="38">
        <f>IFERROR(VLOOKUP($D76,'NRCS Physical Effects'!$D$3:$BF$173,AD$3,FALSE),"")</f>
        <v>0</v>
      </c>
      <c r="AE76" s="38">
        <f>IFERROR(VLOOKUP($D76,'NRCS Physical Effects'!$D$3:$BF$173,AE$3,FALSE),"")</f>
        <v>-2</v>
      </c>
      <c r="AF76" s="38">
        <f>IFERROR(VLOOKUP($D76,'NRCS Physical Effects'!$D$3:$BF$173,AF$3,FALSE),"")</f>
        <v>4</v>
      </c>
      <c r="AG76" s="38">
        <f>IFERROR(VLOOKUP($D76,'NRCS Physical Effects'!$D$3:$BF$173,AG$3,FALSE),"")</f>
        <v>0</v>
      </c>
      <c r="AH76" s="38">
        <f>IFERROR(VLOOKUP($D76,'NRCS Physical Effects'!$D$3:$BF$173,AH$3,FALSE),"")</f>
        <v>0</v>
      </c>
      <c r="AI76" s="87">
        <f>IFERROR(VLOOKUP($D76,'NRCS Physical Effects'!$D$3:$BF$173,AI$3,FALSE),"")</f>
        <v>37</v>
      </c>
      <c r="AJ76" s="38">
        <f>IFERROR(VLOOKUP($D76,'NRCS Physical Effects'!$D$3:$BF$173,AJ$3,FALSE),"")</f>
        <v>9</v>
      </c>
      <c r="AK76" s="38">
        <f>IFERROR(VLOOKUP($D76,'NRCS Physical Effects'!$D$3:$BF$173,AK$3,FALSE),"")</f>
        <v>22</v>
      </c>
      <c r="AL76" s="38">
        <f>IFERROR(VLOOKUP($D76,'NRCS Physical Effects'!$D$3:$BF$173,AL$3,FALSE),"")</f>
        <v>0</v>
      </c>
      <c r="AM76" s="38">
        <f>IFERROR(VLOOKUP($D76,'NRCS Physical Effects'!$D$3:$BF$173,AM$3,FALSE),"")</f>
        <v>2</v>
      </c>
      <c r="AN76" s="38">
        <f>IFERROR(VLOOKUP($D76,'NRCS Physical Effects'!$D$3:$BF$173,AN$3,FALSE),"")</f>
        <v>4</v>
      </c>
      <c r="AO76" s="38">
        <f>IFERROR(VLOOKUP($D76,'NRCS Physical Effects'!$D$3:$BF$173,AO$3,FALSE),"")</f>
        <v>0</v>
      </c>
    </row>
    <row r="77" spans="1:41" x14ac:dyDescent="0.2">
      <c r="A77" s="105"/>
      <c r="B77" s="106" t="s">
        <v>505</v>
      </c>
      <c r="C77" s="52" t="s">
        <v>254</v>
      </c>
      <c r="D77" s="38">
        <v>359</v>
      </c>
      <c r="E77" s="146" t="str">
        <f>IFERROR(VLOOKUP(D77,'NRCS Practice Descriptions'!$B$2:$C$174,2,FALSE),"")</f>
        <v>A waste treatment impoundment made by constructing an embankment and/or excavating a pit or dugout.</v>
      </c>
      <c r="G77" s="155">
        <v>-3</v>
      </c>
      <c r="H77" s="154">
        <v>1</v>
      </c>
      <c r="I77" s="154">
        <v>0</v>
      </c>
      <c r="J77" s="154">
        <v>0</v>
      </c>
      <c r="K77" s="155">
        <v>4</v>
      </c>
      <c r="L77" s="155">
        <v>0</v>
      </c>
      <c r="M77" s="155">
        <v>0</v>
      </c>
      <c r="N77" s="155">
        <v>0</v>
      </c>
      <c r="O77" s="132">
        <f t="shared" si="8"/>
        <v>2</v>
      </c>
      <c r="V77" s="131">
        <f t="shared" si="9"/>
        <v>0</v>
      </c>
      <c r="X77" s="129">
        <f t="shared" si="10"/>
        <v>2</v>
      </c>
      <c r="Z77" s="61">
        <f t="shared" si="11"/>
        <v>-2</v>
      </c>
      <c r="AA77" s="38">
        <f>IFERROR(VLOOKUP($D77,'NRCS Physical Effects'!$D$3:$BF$173,AA$3,FALSE),"")</f>
        <v>-3</v>
      </c>
      <c r="AB77" s="38">
        <f>IFERROR(VLOOKUP($D77,'NRCS Physical Effects'!$D$3:$BF$173,AB$3,FALSE),"")</f>
        <v>1</v>
      </c>
      <c r="AC77" s="38">
        <f>IFERROR(VLOOKUP($D77,'NRCS Physical Effects'!$D$3:$BF$173,AC$3,FALSE),"")</f>
        <v>0</v>
      </c>
      <c r="AD77" s="38">
        <f>IFERROR(VLOOKUP($D77,'NRCS Physical Effects'!$D$3:$BF$173,AD$3,FALSE),"")</f>
        <v>0</v>
      </c>
      <c r="AE77" s="38">
        <f>IFERROR(VLOOKUP($D77,'NRCS Physical Effects'!$D$3:$BF$173,AE$3,FALSE),"")</f>
        <v>4</v>
      </c>
      <c r="AF77" s="38">
        <f>IFERROR(VLOOKUP($D77,'NRCS Physical Effects'!$D$3:$BF$173,AF$3,FALSE),"")</f>
        <v>0</v>
      </c>
      <c r="AG77" s="38">
        <f>IFERROR(VLOOKUP($D77,'NRCS Physical Effects'!$D$3:$BF$173,AG$3,FALSE),"")</f>
        <v>0</v>
      </c>
      <c r="AH77" s="38">
        <f>IFERROR(VLOOKUP($D77,'NRCS Physical Effects'!$D$3:$BF$173,AH$3,FALSE),"")</f>
        <v>0</v>
      </c>
      <c r="AI77" s="87">
        <f>IFERROR(VLOOKUP($D77,'NRCS Physical Effects'!$D$3:$BF$173,AI$3,FALSE),"")</f>
        <v>16</v>
      </c>
      <c r="AJ77" s="38">
        <f>IFERROR(VLOOKUP($D77,'NRCS Physical Effects'!$D$3:$BF$173,AJ$3,FALSE),"")</f>
        <v>2</v>
      </c>
      <c r="AK77" s="38">
        <f>IFERROR(VLOOKUP($D77,'NRCS Physical Effects'!$D$3:$BF$173,AK$3,FALSE),"")</f>
        <v>17</v>
      </c>
      <c r="AL77" s="38">
        <f>IFERROR(VLOOKUP($D77,'NRCS Physical Effects'!$D$3:$BF$173,AL$3,FALSE),"")</f>
        <v>-5</v>
      </c>
      <c r="AM77" s="38">
        <f>IFERROR(VLOOKUP($D77,'NRCS Physical Effects'!$D$3:$BF$173,AM$3,FALSE),"")</f>
        <v>2</v>
      </c>
      <c r="AN77" s="38">
        <f>IFERROR(VLOOKUP($D77,'NRCS Physical Effects'!$D$3:$BF$173,AN$3,FALSE),"")</f>
        <v>0</v>
      </c>
      <c r="AO77" s="38">
        <f>IFERROR(VLOOKUP($D77,'NRCS Physical Effects'!$D$3:$BF$173,AO$3,FALSE),"")</f>
        <v>0</v>
      </c>
    </row>
    <row r="78" spans="1:41" x14ac:dyDescent="0.2">
      <c r="A78" s="105"/>
      <c r="B78" s="106" t="s">
        <v>505</v>
      </c>
      <c r="C78" s="52" t="s">
        <v>251</v>
      </c>
      <c r="D78" s="38">
        <v>460</v>
      </c>
      <c r="E78" s="146" t="str">
        <f>IFERROR(VLOOKUP(D78,'NRCS Practice Descriptions'!$B$2:$C$174,2,FALSE),"")</f>
        <v>Removing trees, stumps, and other vegetation from wooded areas to achieve a conservation objective.</v>
      </c>
      <c r="G78" s="155">
        <v>-1</v>
      </c>
      <c r="H78" s="154">
        <v>-3</v>
      </c>
      <c r="I78" s="154">
        <v>-3</v>
      </c>
      <c r="J78" s="154">
        <v>-4</v>
      </c>
      <c r="K78" s="155">
        <v>-1</v>
      </c>
      <c r="L78" s="155">
        <v>-1</v>
      </c>
      <c r="M78" s="155">
        <v>-2</v>
      </c>
      <c r="N78" s="155">
        <v>-1</v>
      </c>
      <c r="O78" s="132">
        <f t="shared" si="8"/>
        <v>-16</v>
      </c>
      <c r="V78" s="131">
        <f t="shared" si="9"/>
        <v>0</v>
      </c>
      <c r="X78" s="129">
        <f t="shared" si="10"/>
        <v>-16</v>
      </c>
      <c r="Z78" s="61">
        <f t="shared" si="11"/>
        <v>-4</v>
      </c>
      <c r="AA78" s="38">
        <f>IFERROR(VLOOKUP($D78,'NRCS Physical Effects'!$D$3:$BF$173,AA$3,FALSE),"")</f>
        <v>-1</v>
      </c>
      <c r="AB78" s="38">
        <f>IFERROR(VLOOKUP($D78,'NRCS Physical Effects'!$D$3:$BF$173,AB$3,FALSE),"")</f>
        <v>-3</v>
      </c>
      <c r="AC78" s="38">
        <f>IFERROR(VLOOKUP($D78,'NRCS Physical Effects'!$D$3:$BF$173,AC$3,FALSE),"")</f>
        <v>-4</v>
      </c>
      <c r="AD78" s="38">
        <f>IFERROR(VLOOKUP($D78,'NRCS Physical Effects'!$D$3:$BF$173,AD$3,FALSE),"")</f>
        <v>-3</v>
      </c>
      <c r="AE78" s="38">
        <f>IFERROR(VLOOKUP($D78,'NRCS Physical Effects'!$D$3:$BF$173,AE$3,FALSE),"")</f>
        <v>-1</v>
      </c>
      <c r="AF78" s="38">
        <f>IFERROR(VLOOKUP($D78,'NRCS Physical Effects'!$D$3:$BF$173,AF$3,FALSE),"")</f>
        <v>-1</v>
      </c>
      <c r="AG78" s="38">
        <f>IFERROR(VLOOKUP($D78,'NRCS Physical Effects'!$D$3:$BF$173,AG$3,FALSE),"")</f>
        <v>-2</v>
      </c>
      <c r="AH78" s="38">
        <f>IFERROR(VLOOKUP($D78,'NRCS Physical Effects'!$D$3:$BF$173,AH$3,FALSE),"")</f>
        <v>-1</v>
      </c>
      <c r="AI78" s="87">
        <f>IFERROR(VLOOKUP($D78,'NRCS Physical Effects'!$D$3:$BF$173,AI$3,FALSE),"")</f>
        <v>-22</v>
      </c>
      <c r="AJ78" s="38">
        <f>IFERROR(VLOOKUP($D78,'NRCS Physical Effects'!$D$3:$BF$173,AJ$3,FALSE),"")</f>
        <v>-11</v>
      </c>
      <c r="AK78" s="38">
        <f>IFERROR(VLOOKUP($D78,'NRCS Physical Effects'!$D$3:$BF$173,AK$3,FALSE),"")</f>
        <v>-9</v>
      </c>
      <c r="AL78" s="38">
        <f>IFERROR(VLOOKUP($D78,'NRCS Physical Effects'!$D$3:$BF$173,AL$3,FALSE),"")</f>
        <v>-2</v>
      </c>
      <c r="AM78" s="38">
        <f>IFERROR(VLOOKUP($D78,'NRCS Physical Effects'!$D$3:$BF$173,AM$3,FALSE),"")</f>
        <v>4</v>
      </c>
      <c r="AN78" s="38">
        <f>IFERROR(VLOOKUP($D78,'NRCS Physical Effects'!$D$3:$BF$173,AN$3,FALSE),"")</f>
        <v>-5</v>
      </c>
      <c r="AO78" s="38">
        <f>IFERROR(VLOOKUP($D78,'NRCS Physical Effects'!$D$3:$BF$173,AO$3,FALSE),"")</f>
        <v>1</v>
      </c>
    </row>
    <row r="79" spans="1:41" x14ac:dyDescent="0.2">
      <c r="A79" s="105"/>
      <c r="B79" s="106" t="s">
        <v>505</v>
      </c>
      <c r="C79" s="52" t="s">
        <v>249</v>
      </c>
      <c r="D79" s="38">
        <v>324</v>
      </c>
      <c r="E79" s="146" t="str">
        <f>IFERROR(VLOOKUP(D79,'NRCS Practice Descriptions'!$B$2:$C$174,2,FALSE),"")</f>
        <v>Performing tillage operations below the normal tillage depth to modify adverse physical or chemical properties of a soil.</v>
      </c>
      <c r="G79" s="155">
        <v>-1</v>
      </c>
      <c r="H79" s="154">
        <v>-4</v>
      </c>
      <c r="I79" s="154">
        <v>1</v>
      </c>
      <c r="J79" s="154">
        <v>1</v>
      </c>
      <c r="K79" s="155">
        <v>1</v>
      </c>
      <c r="L79" s="155">
        <v>0</v>
      </c>
      <c r="M79" s="155">
        <v>0</v>
      </c>
      <c r="N79" s="155">
        <v>0</v>
      </c>
      <c r="O79" s="132">
        <f t="shared" si="8"/>
        <v>-2</v>
      </c>
      <c r="V79" s="131">
        <f t="shared" si="9"/>
        <v>0</v>
      </c>
      <c r="X79" s="129">
        <f t="shared" si="10"/>
        <v>-2</v>
      </c>
      <c r="Z79" s="61">
        <f t="shared" si="11"/>
        <v>-5</v>
      </c>
      <c r="AA79" s="38">
        <f>IFERROR(VLOOKUP($D79,'NRCS Physical Effects'!$D$3:$BF$173,AA$3,FALSE),"")</f>
        <v>-1</v>
      </c>
      <c r="AB79" s="38">
        <f>IFERROR(VLOOKUP($D79,'NRCS Physical Effects'!$D$3:$BF$173,AB$3,FALSE),"")</f>
        <v>-4</v>
      </c>
      <c r="AC79" s="38">
        <f>IFERROR(VLOOKUP($D79,'NRCS Physical Effects'!$D$3:$BF$173,AC$3,FALSE),"")</f>
        <v>1</v>
      </c>
      <c r="AD79" s="38">
        <f>IFERROR(VLOOKUP($D79,'NRCS Physical Effects'!$D$3:$BF$173,AD$3,FALSE),"")</f>
        <v>1</v>
      </c>
      <c r="AE79" s="38">
        <f>IFERROR(VLOOKUP($D79,'NRCS Physical Effects'!$D$3:$BF$173,AE$3,FALSE),"")</f>
        <v>1</v>
      </c>
      <c r="AF79" s="38">
        <f>IFERROR(VLOOKUP($D79,'NRCS Physical Effects'!$D$3:$BF$173,AF$3,FALSE),"")</f>
        <v>0</v>
      </c>
      <c r="AG79" s="38">
        <f>IFERROR(VLOOKUP($D79,'NRCS Physical Effects'!$D$3:$BF$173,AG$3,FALSE),"")</f>
        <v>0</v>
      </c>
      <c r="AH79" s="38">
        <f>IFERROR(VLOOKUP($D79,'NRCS Physical Effects'!$D$3:$BF$173,AH$3,FALSE),"")</f>
        <v>0</v>
      </c>
      <c r="AI79" s="87">
        <f>IFERROR(VLOOKUP($D79,'NRCS Physical Effects'!$D$3:$BF$173,AI$3,FALSE),"")</f>
        <v>8</v>
      </c>
      <c r="AJ79" s="38">
        <f>IFERROR(VLOOKUP($D79,'NRCS Physical Effects'!$D$3:$BF$173,AJ$3,FALSE),"")</f>
        <v>5</v>
      </c>
      <c r="AK79" s="38">
        <f>IFERROR(VLOOKUP($D79,'NRCS Physical Effects'!$D$3:$BF$173,AK$3,FALSE),"")</f>
        <v>4</v>
      </c>
      <c r="AL79" s="38">
        <f>IFERROR(VLOOKUP($D79,'NRCS Physical Effects'!$D$3:$BF$173,AL$3,FALSE),"")</f>
        <v>-5</v>
      </c>
      <c r="AM79" s="38">
        <f>IFERROR(VLOOKUP($D79,'NRCS Physical Effects'!$D$3:$BF$173,AM$3,FALSE),"")</f>
        <v>2</v>
      </c>
      <c r="AN79" s="38">
        <f>IFERROR(VLOOKUP($D79,'NRCS Physical Effects'!$D$3:$BF$173,AN$3,FALSE),"")</f>
        <v>2</v>
      </c>
      <c r="AO79" s="38">
        <f>IFERROR(VLOOKUP($D79,'NRCS Physical Effects'!$D$3:$BF$173,AO$3,FALSE),"")</f>
        <v>0</v>
      </c>
    </row>
    <row r="80" spans="1:41" x14ac:dyDescent="0.2">
      <c r="A80" s="105"/>
      <c r="B80" s="106"/>
      <c r="E80" s="146" t="str">
        <f>IFERROR(VLOOKUP(D80,'NRCS Practice Descriptions'!$B$2:$C$174,2,FALSE),"")</f>
        <v/>
      </c>
      <c r="O80" s="132">
        <f t="shared" si="8"/>
        <v>0</v>
      </c>
      <c r="V80" s="131">
        <f t="shared" ref="V80:V114" si="12">SUM(R80:U80)</f>
        <v>0</v>
      </c>
      <c r="X80" s="129">
        <f t="shared" ref="X80:X114" si="13">O80+V80</f>
        <v>0</v>
      </c>
      <c r="Z80" s="61"/>
      <c r="AI80" s="87"/>
    </row>
    <row r="81" spans="1:41" x14ac:dyDescent="0.2">
      <c r="A81" s="103" t="s">
        <v>156</v>
      </c>
      <c r="B81" s="103" t="s">
        <v>173</v>
      </c>
      <c r="C81" s="52" t="s">
        <v>175</v>
      </c>
      <c r="E81" s="146" t="str">
        <f>IFERROR(VLOOKUP(D81,'NRCS Practice Descriptions'!$B$2:$C$174,2,FALSE),"")</f>
        <v/>
      </c>
      <c r="H81" s="38"/>
      <c r="I81" s="38"/>
      <c r="J81" s="38"/>
      <c r="K81" s="38"/>
      <c r="L81" s="38"/>
      <c r="M81" s="38"/>
      <c r="N81" s="38"/>
      <c r="O81" s="132">
        <f t="shared" si="8"/>
        <v>0</v>
      </c>
      <c r="P81" s="38"/>
      <c r="Q81" s="38"/>
      <c r="R81" s="38"/>
      <c r="S81" s="38"/>
      <c r="T81" s="38"/>
      <c r="U81" s="38"/>
      <c r="V81" s="131">
        <f t="shared" si="12"/>
        <v>0</v>
      </c>
      <c r="W81" s="38"/>
      <c r="X81" s="129">
        <f t="shared" si="13"/>
        <v>0</v>
      </c>
      <c r="Y81" s="38"/>
      <c r="Z81" s="61"/>
      <c r="AA81" s="38" t="str">
        <f>IFERROR(VLOOKUP($D81,'NRCS Physical Effects'!$D$3:$BF$173,AA$3,FALSE),"")</f>
        <v/>
      </c>
      <c r="AB81" s="38" t="str">
        <f>IFERROR(VLOOKUP($D81,'NRCS Physical Effects'!$D$3:$BF$173,AB$3,FALSE),"")</f>
        <v/>
      </c>
      <c r="AD81" s="38" t="str">
        <f>IFERROR(VLOOKUP($D81,'NRCS Physical Effects'!$D$3:$BF$173,AD$3,FALSE),"")</f>
        <v/>
      </c>
      <c r="AE81" s="38" t="str">
        <f>IFERROR(VLOOKUP($D81,'NRCS Physical Effects'!$D$3:$BF$173,AE$3,FALSE),"")</f>
        <v/>
      </c>
      <c r="AF81" s="38" t="str">
        <f>IFERROR(VLOOKUP($D81,'NRCS Physical Effects'!$D$3:$BF$173,AF$3,FALSE),"")</f>
        <v/>
      </c>
      <c r="AG81" s="38" t="str">
        <f>IFERROR(VLOOKUP($D81,'NRCS Physical Effects'!$D$3:$BF$173,AG$3,FALSE),"")</f>
        <v/>
      </c>
      <c r="AH81" s="38" t="str">
        <f>IFERROR(VLOOKUP($D81,'NRCS Physical Effects'!$D$3:$BF$173,AH$3,FALSE),"")</f>
        <v/>
      </c>
      <c r="AI81" s="87" t="str">
        <f>IFERROR(VLOOKUP($D81,'NRCS Physical Effects'!$D$3:$BF$173,AI$3,FALSE),"")</f>
        <v/>
      </c>
      <c r="AJ81" s="38" t="str">
        <f>IFERROR(VLOOKUP($D81,'NRCS Physical Effects'!$D$3:$BF$173,AJ$3,FALSE),"")</f>
        <v/>
      </c>
      <c r="AK81" s="38" t="str">
        <f>IFERROR(VLOOKUP($D81,'NRCS Physical Effects'!$D$3:$BF$173,AK$3,FALSE),"")</f>
        <v/>
      </c>
      <c r="AL81" s="38" t="str">
        <f>IFERROR(VLOOKUP($D81,'NRCS Physical Effects'!$D$3:$BF$173,AL$3,FALSE),"")</f>
        <v/>
      </c>
      <c r="AM81" s="38" t="str">
        <f>IFERROR(VLOOKUP($D81,'NRCS Physical Effects'!$D$3:$BF$173,AM$3,FALSE),"")</f>
        <v/>
      </c>
      <c r="AN81" s="38" t="str">
        <f>IFERROR(VLOOKUP($D81,'NRCS Physical Effects'!$D$3:$BF$173,AN$3,FALSE),"")</f>
        <v/>
      </c>
      <c r="AO81" s="38" t="str">
        <f>IFERROR(VLOOKUP($D81,'NRCS Physical Effects'!$D$3:$BF$173,AO$3,FALSE),"")</f>
        <v/>
      </c>
    </row>
    <row r="82" spans="1:41" x14ac:dyDescent="0.2">
      <c r="A82" s="103" t="s">
        <v>156</v>
      </c>
      <c r="B82" s="103" t="s">
        <v>173</v>
      </c>
      <c r="C82" s="52" t="s">
        <v>176</v>
      </c>
      <c r="E82" s="146" t="str">
        <f>IFERROR(VLOOKUP(D82,'NRCS Practice Descriptions'!$B$2:$C$174,2,FALSE),"")</f>
        <v/>
      </c>
      <c r="H82" s="38"/>
      <c r="I82" s="38"/>
      <c r="J82" s="38"/>
      <c r="K82" s="38"/>
      <c r="L82" s="38"/>
      <c r="M82" s="38"/>
      <c r="N82" s="38"/>
      <c r="O82" s="132">
        <f t="shared" si="8"/>
        <v>0</v>
      </c>
      <c r="P82" s="38"/>
      <c r="Q82" s="38"/>
      <c r="R82" s="38"/>
      <c r="S82" s="38"/>
      <c r="T82" s="38"/>
      <c r="U82" s="38"/>
      <c r="V82" s="131">
        <f t="shared" si="12"/>
        <v>0</v>
      </c>
      <c r="W82" s="38"/>
      <c r="X82" s="129">
        <f t="shared" si="13"/>
        <v>0</v>
      </c>
      <c r="Y82" s="38"/>
      <c r="Z82" s="61"/>
      <c r="AA82" s="38" t="str">
        <f>IFERROR(VLOOKUP($D82,'NRCS Physical Effects'!$D$3:$BF$173,AA$3,FALSE),"")</f>
        <v/>
      </c>
      <c r="AB82" s="38" t="str">
        <f>IFERROR(VLOOKUP($D82,'NRCS Physical Effects'!$D$3:$BF$173,AB$3,FALSE),"")</f>
        <v/>
      </c>
      <c r="AD82" s="38" t="str">
        <f>IFERROR(VLOOKUP($D82,'NRCS Physical Effects'!$D$3:$BF$173,AD$3,FALSE),"")</f>
        <v/>
      </c>
      <c r="AE82" s="38" t="str">
        <f>IFERROR(VLOOKUP($D82,'NRCS Physical Effects'!$D$3:$BF$173,AE$3,FALSE),"")</f>
        <v/>
      </c>
      <c r="AF82" s="38" t="str">
        <f>IFERROR(VLOOKUP($D82,'NRCS Physical Effects'!$D$3:$BF$173,AF$3,FALSE),"")</f>
        <v/>
      </c>
      <c r="AG82" s="38" t="str">
        <f>IFERROR(VLOOKUP($D82,'NRCS Physical Effects'!$D$3:$BF$173,AG$3,FALSE),"")</f>
        <v/>
      </c>
      <c r="AH82" s="38" t="str">
        <f>IFERROR(VLOOKUP($D82,'NRCS Physical Effects'!$D$3:$BF$173,AH$3,FALSE),"")</f>
        <v/>
      </c>
      <c r="AI82" s="87" t="str">
        <f>IFERROR(VLOOKUP($D82,'NRCS Physical Effects'!$D$3:$BF$173,AI$3,FALSE),"")</f>
        <v/>
      </c>
      <c r="AJ82" s="38" t="str">
        <f>IFERROR(VLOOKUP($D82,'NRCS Physical Effects'!$D$3:$BF$173,AJ$3,FALSE),"")</f>
        <v/>
      </c>
      <c r="AK82" s="38" t="str">
        <f>IFERROR(VLOOKUP($D82,'NRCS Physical Effects'!$D$3:$BF$173,AK$3,FALSE),"")</f>
        <v/>
      </c>
      <c r="AL82" s="38" t="str">
        <f>IFERROR(VLOOKUP($D82,'NRCS Physical Effects'!$D$3:$BF$173,AL$3,FALSE),"")</f>
        <v/>
      </c>
      <c r="AM82" s="38" t="str">
        <f>IFERROR(VLOOKUP($D82,'NRCS Physical Effects'!$D$3:$BF$173,AM$3,FALSE),"")</f>
        <v/>
      </c>
      <c r="AN82" s="38" t="str">
        <f>IFERROR(VLOOKUP($D82,'NRCS Physical Effects'!$D$3:$BF$173,AN$3,FALSE),"")</f>
        <v/>
      </c>
      <c r="AO82" s="38" t="str">
        <f>IFERROR(VLOOKUP($D82,'NRCS Physical Effects'!$D$3:$BF$173,AO$3,FALSE),"")</f>
        <v/>
      </c>
    </row>
    <row r="83" spans="1:41" x14ac:dyDescent="0.2">
      <c r="A83" s="103" t="s">
        <v>156</v>
      </c>
      <c r="B83" s="103" t="s">
        <v>173</v>
      </c>
      <c r="C83" s="52" t="s">
        <v>179</v>
      </c>
      <c r="E83" s="146" t="str">
        <f>IFERROR(VLOOKUP(D83,'NRCS Practice Descriptions'!$B$2:$C$174,2,FALSE),"")</f>
        <v/>
      </c>
      <c r="H83" s="38"/>
      <c r="I83" s="38"/>
      <c r="J83" s="38"/>
      <c r="K83" s="38"/>
      <c r="L83" s="38"/>
      <c r="M83" s="38"/>
      <c r="N83" s="38"/>
      <c r="O83" s="132">
        <f t="shared" si="8"/>
        <v>0</v>
      </c>
      <c r="P83" s="38"/>
      <c r="Q83" s="38"/>
      <c r="R83" s="38"/>
      <c r="S83" s="38"/>
      <c r="T83" s="38"/>
      <c r="U83" s="38"/>
      <c r="V83" s="131">
        <f t="shared" si="12"/>
        <v>0</v>
      </c>
      <c r="W83" s="38"/>
      <c r="X83" s="129">
        <f t="shared" si="13"/>
        <v>0</v>
      </c>
      <c r="Y83" s="38"/>
      <c r="Z83" s="61"/>
      <c r="AA83" s="38" t="str">
        <f>IFERROR(VLOOKUP($D83,'NRCS Physical Effects'!$D$3:$BF$173,AA$3,FALSE),"")</f>
        <v/>
      </c>
      <c r="AB83" s="38" t="str">
        <f>IFERROR(VLOOKUP($D83,'NRCS Physical Effects'!$D$3:$BF$173,AB$3,FALSE),"")</f>
        <v/>
      </c>
      <c r="AD83" s="38" t="str">
        <f>IFERROR(VLOOKUP($D83,'NRCS Physical Effects'!$D$3:$BF$173,AD$3,FALSE),"")</f>
        <v/>
      </c>
      <c r="AE83" s="38" t="str">
        <f>IFERROR(VLOOKUP($D83,'NRCS Physical Effects'!$D$3:$BF$173,AE$3,FALSE),"")</f>
        <v/>
      </c>
      <c r="AF83" s="38" t="str">
        <f>IFERROR(VLOOKUP($D83,'NRCS Physical Effects'!$D$3:$BF$173,AF$3,FALSE),"")</f>
        <v/>
      </c>
      <c r="AG83" s="38" t="str">
        <f>IFERROR(VLOOKUP($D83,'NRCS Physical Effects'!$D$3:$BF$173,AG$3,FALSE),"")</f>
        <v/>
      </c>
      <c r="AH83" s="38" t="str">
        <f>IFERROR(VLOOKUP($D83,'NRCS Physical Effects'!$D$3:$BF$173,AH$3,FALSE),"")</f>
        <v/>
      </c>
      <c r="AI83" s="87" t="str">
        <f>IFERROR(VLOOKUP($D83,'NRCS Physical Effects'!$D$3:$BF$173,AI$3,FALSE),"")</f>
        <v/>
      </c>
      <c r="AJ83" s="38" t="str">
        <f>IFERROR(VLOOKUP($D83,'NRCS Physical Effects'!$D$3:$BF$173,AJ$3,FALSE),"")</f>
        <v/>
      </c>
      <c r="AK83" s="38" t="str">
        <f>IFERROR(VLOOKUP($D83,'NRCS Physical Effects'!$D$3:$BF$173,AK$3,FALSE),"")</f>
        <v/>
      </c>
      <c r="AL83" s="38" t="str">
        <f>IFERROR(VLOOKUP($D83,'NRCS Physical Effects'!$D$3:$BF$173,AL$3,FALSE),"")</f>
        <v/>
      </c>
      <c r="AM83" s="38" t="str">
        <f>IFERROR(VLOOKUP($D83,'NRCS Physical Effects'!$D$3:$BF$173,AM$3,FALSE),"")</f>
        <v/>
      </c>
      <c r="AN83" s="38" t="str">
        <f>IFERROR(VLOOKUP($D83,'NRCS Physical Effects'!$D$3:$BF$173,AN$3,FALSE),"")</f>
        <v/>
      </c>
      <c r="AO83" s="38" t="str">
        <f>IFERROR(VLOOKUP($D83,'NRCS Physical Effects'!$D$3:$BF$173,AO$3,FALSE),"")</f>
        <v/>
      </c>
    </row>
    <row r="84" spans="1:41" x14ac:dyDescent="0.2">
      <c r="A84" s="103" t="s">
        <v>156</v>
      </c>
      <c r="B84" s="103" t="s">
        <v>173</v>
      </c>
      <c r="C84" s="117" t="s">
        <v>261</v>
      </c>
      <c r="D84" s="38">
        <v>782</v>
      </c>
      <c r="E84" s="146" t="str">
        <f>IFERROR(VLOOKUP(D84,'NRCS Practice Descriptions'!$B$2:$C$174,2,FALSE),"")</f>
        <v/>
      </c>
      <c r="H84" s="38"/>
      <c r="I84" s="38"/>
      <c r="J84" s="38"/>
      <c r="K84" s="38"/>
      <c r="L84" s="38"/>
      <c r="M84" s="38"/>
      <c r="N84" s="38"/>
      <c r="O84" s="132">
        <f t="shared" si="8"/>
        <v>0</v>
      </c>
      <c r="P84" s="38"/>
      <c r="Q84" s="38"/>
      <c r="R84" s="38"/>
      <c r="S84" s="38"/>
      <c r="T84" s="38"/>
      <c r="U84" s="38"/>
      <c r="V84" s="131">
        <f t="shared" si="12"/>
        <v>0</v>
      </c>
      <c r="W84" s="38"/>
      <c r="X84" s="129">
        <f t="shared" si="13"/>
        <v>0</v>
      </c>
      <c r="Y84" s="38"/>
      <c r="Z84" s="61"/>
      <c r="AA84" s="38" t="str">
        <f>IFERROR(VLOOKUP($D84,'NRCS Physical Effects'!$D$3:$BF$173,AA$3,FALSE),"")</f>
        <v/>
      </c>
      <c r="AB84" s="38" t="str">
        <f>IFERROR(VLOOKUP($D84,'NRCS Physical Effects'!$D$3:$BF$173,AB$3,FALSE),"")</f>
        <v/>
      </c>
      <c r="AD84" s="38" t="str">
        <f>IFERROR(VLOOKUP($D84,'NRCS Physical Effects'!$D$3:$BF$173,AD$3,FALSE),"")</f>
        <v/>
      </c>
      <c r="AE84" s="38" t="str">
        <f>IFERROR(VLOOKUP($D84,'NRCS Physical Effects'!$D$3:$BF$173,AE$3,FALSE),"")</f>
        <v/>
      </c>
      <c r="AF84" s="38" t="str">
        <f>IFERROR(VLOOKUP($D84,'NRCS Physical Effects'!$D$3:$BF$173,AF$3,FALSE),"")</f>
        <v/>
      </c>
      <c r="AG84" s="38" t="str">
        <f>IFERROR(VLOOKUP($D84,'NRCS Physical Effects'!$D$3:$BF$173,AG$3,FALSE),"")</f>
        <v/>
      </c>
      <c r="AH84" s="38" t="str">
        <f>IFERROR(VLOOKUP($D84,'NRCS Physical Effects'!$D$3:$BF$173,AH$3,FALSE),"")</f>
        <v/>
      </c>
      <c r="AI84" s="87" t="str">
        <f>IFERROR(VLOOKUP($D84,'NRCS Physical Effects'!$D$3:$BF$173,AI$3,FALSE),"")</f>
        <v/>
      </c>
      <c r="AJ84" s="38" t="str">
        <f>IFERROR(VLOOKUP($D84,'NRCS Physical Effects'!$D$3:$BF$173,AJ$3,FALSE),"")</f>
        <v/>
      </c>
      <c r="AK84" s="38" t="str">
        <f>IFERROR(VLOOKUP($D84,'NRCS Physical Effects'!$D$3:$BF$173,AK$3,FALSE),"")</f>
        <v/>
      </c>
      <c r="AL84" s="38" t="str">
        <f>IFERROR(VLOOKUP($D84,'NRCS Physical Effects'!$D$3:$BF$173,AL$3,FALSE),"")</f>
        <v/>
      </c>
      <c r="AM84" s="38" t="str">
        <f>IFERROR(VLOOKUP($D84,'NRCS Physical Effects'!$D$3:$BF$173,AM$3,FALSE),"")</f>
        <v/>
      </c>
      <c r="AN84" s="38" t="str">
        <f>IFERROR(VLOOKUP($D84,'NRCS Physical Effects'!$D$3:$BF$173,AN$3,FALSE),"")</f>
        <v/>
      </c>
      <c r="AO84" s="38" t="str">
        <f>IFERROR(VLOOKUP($D84,'NRCS Physical Effects'!$D$3:$BF$173,AO$3,FALSE),"")</f>
        <v/>
      </c>
    </row>
    <row r="85" spans="1:41" ht="14.5" customHeight="1" x14ac:dyDescent="0.2">
      <c r="A85" s="103"/>
      <c r="B85" s="103"/>
      <c r="E85" s="146" t="str">
        <f>IFERROR(VLOOKUP(D85,'NRCS Practice Descriptions'!$B$2:$C$174,2,FALSE),"")</f>
        <v/>
      </c>
      <c r="H85" s="38"/>
      <c r="I85" s="38"/>
      <c r="J85" s="38"/>
      <c r="K85" s="38"/>
      <c r="L85" s="38"/>
      <c r="M85" s="38"/>
      <c r="N85" s="38"/>
      <c r="O85" s="132">
        <f t="shared" si="8"/>
        <v>0</v>
      </c>
      <c r="P85" s="38"/>
      <c r="Q85" s="38"/>
      <c r="R85" s="38"/>
      <c r="S85" s="38"/>
      <c r="T85" s="38"/>
      <c r="U85" s="38"/>
      <c r="V85" s="131">
        <f t="shared" si="12"/>
        <v>0</v>
      </c>
      <c r="W85" s="38"/>
      <c r="X85" s="129">
        <f t="shared" si="13"/>
        <v>0</v>
      </c>
      <c r="Y85" s="38"/>
      <c r="Z85" s="61"/>
      <c r="AA85" s="38" t="str">
        <f>IFERROR(VLOOKUP($D85,'NRCS Physical Effects'!$D$3:$BF$173,AA$3,FALSE),"")</f>
        <v/>
      </c>
      <c r="AB85" s="38" t="str">
        <f>IFERROR(VLOOKUP($D85,'NRCS Physical Effects'!$D$3:$BF$173,AB$3,FALSE),"")</f>
        <v/>
      </c>
      <c r="AD85" s="38" t="str">
        <f>IFERROR(VLOOKUP($D85,'NRCS Physical Effects'!$D$3:$BF$173,AD$3,FALSE),"")</f>
        <v/>
      </c>
      <c r="AE85" s="38" t="str">
        <f>IFERROR(VLOOKUP($D85,'NRCS Physical Effects'!$D$3:$BF$173,AE$3,FALSE),"")</f>
        <v/>
      </c>
      <c r="AF85" s="38" t="str">
        <f>IFERROR(VLOOKUP($D85,'NRCS Physical Effects'!$D$3:$BF$173,AF$3,FALSE),"")</f>
        <v/>
      </c>
      <c r="AG85" s="38" t="str">
        <f>IFERROR(VLOOKUP($D85,'NRCS Physical Effects'!$D$3:$BF$173,AG$3,FALSE),"")</f>
        <v/>
      </c>
      <c r="AH85" s="38" t="str">
        <f>IFERROR(VLOOKUP($D85,'NRCS Physical Effects'!$D$3:$BF$173,AH$3,FALSE),"")</f>
        <v/>
      </c>
      <c r="AI85" s="87" t="str">
        <f>IFERROR(VLOOKUP($D85,'NRCS Physical Effects'!$D$3:$BF$173,AI$3,FALSE),"")</f>
        <v/>
      </c>
      <c r="AJ85" s="38" t="str">
        <f>IFERROR(VLOOKUP($D85,'NRCS Physical Effects'!$D$3:$BF$173,AJ$3,FALSE),"")</f>
        <v/>
      </c>
      <c r="AK85" s="38" t="str">
        <f>IFERROR(VLOOKUP($D85,'NRCS Physical Effects'!$D$3:$BF$173,AK$3,FALSE),"")</f>
        <v/>
      </c>
      <c r="AL85" s="38" t="str">
        <f>IFERROR(VLOOKUP($D85,'NRCS Physical Effects'!$D$3:$BF$173,AL$3,FALSE),"")</f>
        <v/>
      </c>
      <c r="AM85" s="38" t="str">
        <f>IFERROR(VLOOKUP($D85,'NRCS Physical Effects'!$D$3:$BF$173,AM$3,FALSE),"")</f>
        <v/>
      </c>
      <c r="AN85" s="38" t="str">
        <f>IFERROR(VLOOKUP($D85,'NRCS Physical Effects'!$D$3:$BF$173,AN$3,FALSE),"")</f>
        <v/>
      </c>
      <c r="AO85" s="38" t="str">
        <f>IFERROR(VLOOKUP($D85,'NRCS Physical Effects'!$D$3:$BF$173,AO$3,FALSE),"")</f>
        <v/>
      </c>
    </row>
    <row r="86" spans="1:41" x14ac:dyDescent="0.2">
      <c r="A86" s="103" t="s">
        <v>156</v>
      </c>
      <c r="B86" s="103" t="s">
        <v>7</v>
      </c>
      <c r="C86" s="52" t="s">
        <v>180</v>
      </c>
      <c r="E86" s="146" t="str">
        <f>IFERROR(VLOOKUP(D86,'NRCS Practice Descriptions'!$B$2:$C$174,2,FALSE),"")</f>
        <v/>
      </c>
      <c r="H86" s="38"/>
      <c r="I86" s="38"/>
      <c r="J86" s="38"/>
      <c r="K86" s="38"/>
      <c r="L86" s="38"/>
      <c r="M86" s="38"/>
      <c r="N86" s="38"/>
      <c r="O86" s="132">
        <f t="shared" si="8"/>
        <v>0</v>
      </c>
      <c r="P86" s="38"/>
      <c r="Q86" s="38"/>
      <c r="R86" s="38"/>
      <c r="S86" s="38"/>
      <c r="T86" s="38"/>
      <c r="U86" s="38"/>
      <c r="V86" s="131">
        <f t="shared" si="12"/>
        <v>0</v>
      </c>
      <c r="W86" s="38"/>
      <c r="X86" s="129">
        <f t="shared" si="13"/>
        <v>0</v>
      </c>
      <c r="Y86" s="38"/>
      <c r="Z86" s="61"/>
      <c r="AA86" s="38" t="str">
        <f>IFERROR(VLOOKUP($D86,'NRCS Physical Effects'!$D$3:$BF$173,AA$3,FALSE),"")</f>
        <v/>
      </c>
      <c r="AB86" s="38" t="str">
        <f>IFERROR(VLOOKUP($D86,'NRCS Physical Effects'!$D$3:$BF$173,AB$3,FALSE),"")</f>
        <v/>
      </c>
      <c r="AD86" s="38" t="str">
        <f>IFERROR(VLOOKUP($D86,'NRCS Physical Effects'!$D$3:$BF$173,AD$3,FALSE),"")</f>
        <v/>
      </c>
      <c r="AE86" s="38" t="str">
        <f>IFERROR(VLOOKUP($D86,'NRCS Physical Effects'!$D$3:$BF$173,AE$3,FALSE),"")</f>
        <v/>
      </c>
      <c r="AF86" s="38" t="str">
        <f>IFERROR(VLOOKUP($D86,'NRCS Physical Effects'!$D$3:$BF$173,AF$3,FALSE),"")</f>
        <v/>
      </c>
      <c r="AG86" s="38" t="str">
        <f>IFERROR(VLOOKUP($D86,'NRCS Physical Effects'!$D$3:$BF$173,AG$3,FALSE),"")</f>
        <v/>
      </c>
      <c r="AH86" s="38" t="str">
        <f>IFERROR(VLOOKUP($D86,'NRCS Physical Effects'!$D$3:$BF$173,AH$3,FALSE),"")</f>
        <v/>
      </c>
      <c r="AI86" s="87" t="str">
        <f>IFERROR(VLOOKUP($D86,'NRCS Physical Effects'!$D$3:$BF$173,AI$3,FALSE),"")</f>
        <v/>
      </c>
      <c r="AJ86" s="38" t="str">
        <f>IFERROR(VLOOKUP($D86,'NRCS Physical Effects'!$D$3:$BF$173,AJ$3,FALSE),"")</f>
        <v/>
      </c>
      <c r="AK86" s="38" t="str">
        <f>IFERROR(VLOOKUP($D86,'NRCS Physical Effects'!$D$3:$BF$173,AK$3,FALSE),"")</f>
        <v/>
      </c>
      <c r="AL86" s="38" t="str">
        <f>IFERROR(VLOOKUP($D86,'NRCS Physical Effects'!$D$3:$BF$173,AL$3,FALSE),"")</f>
        <v/>
      </c>
      <c r="AM86" s="38" t="str">
        <f>IFERROR(VLOOKUP($D86,'NRCS Physical Effects'!$D$3:$BF$173,AM$3,FALSE),"")</f>
        <v/>
      </c>
      <c r="AN86" s="38" t="str">
        <f>IFERROR(VLOOKUP($D86,'NRCS Physical Effects'!$D$3:$BF$173,AN$3,FALSE),"")</f>
        <v/>
      </c>
      <c r="AO86" s="38" t="str">
        <f>IFERROR(VLOOKUP($D86,'NRCS Physical Effects'!$D$3:$BF$173,AO$3,FALSE),"")</f>
        <v/>
      </c>
    </row>
    <row r="87" spans="1:41" x14ac:dyDescent="0.2">
      <c r="A87" s="103" t="s">
        <v>156</v>
      </c>
      <c r="B87" s="103" t="s">
        <v>7</v>
      </c>
      <c r="C87" s="121" t="s">
        <v>181</v>
      </c>
      <c r="D87" s="51"/>
      <c r="E87" s="146" t="str">
        <f>IFERROR(VLOOKUP(D87,'NRCS Practice Descriptions'!$B$2:$C$174,2,FALSE),"")</f>
        <v/>
      </c>
      <c r="H87" s="38"/>
      <c r="I87" s="38"/>
      <c r="J87" s="38"/>
      <c r="K87" s="38"/>
      <c r="L87" s="38"/>
      <c r="M87" s="38"/>
      <c r="N87" s="38"/>
      <c r="O87" s="132">
        <f t="shared" si="8"/>
        <v>0</v>
      </c>
      <c r="P87" s="38"/>
      <c r="Q87" s="38"/>
      <c r="R87" s="38"/>
      <c r="S87" s="38"/>
      <c r="T87" s="38"/>
      <c r="U87" s="38"/>
      <c r="V87" s="131">
        <f t="shared" si="12"/>
        <v>0</v>
      </c>
      <c r="W87" s="38"/>
      <c r="X87" s="129">
        <f t="shared" si="13"/>
        <v>0</v>
      </c>
      <c r="Y87" s="38"/>
      <c r="Z87" s="61"/>
      <c r="AA87" s="38" t="str">
        <f>IFERROR(VLOOKUP($D87,'NRCS Physical Effects'!$D$3:$BF$173,AA$3,FALSE),"")</f>
        <v/>
      </c>
      <c r="AB87" s="38" t="str">
        <f>IFERROR(VLOOKUP($D87,'NRCS Physical Effects'!$D$3:$BF$173,AB$3,FALSE),"")</f>
        <v/>
      </c>
      <c r="AD87" s="38" t="str">
        <f>IFERROR(VLOOKUP($D87,'NRCS Physical Effects'!$D$3:$BF$173,AD$3,FALSE),"")</f>
        <v/>
      </c>
      <c r="AE87" s="38" t="str">
        <f>IFERROR(VLOOKUP($D87,'NRCS Physical Effects'!$D$3:$BF$173,AE$3,FALSE),"")</f>
        <v/>
      </c>
      <c r="AF87" s="38" t="str">
        <f>IFERROR(VLOOKUP($D87,'NRCS Physical Effects'!$D$3:$BF$173,AF$3,FALSE),"")</f>
        <v/>
      </c>
      <c r="AG87" s="38" t="str">
        <f>IFERROR(VLOOKUP($D87,'NRCS Physical Effects'!$D$3:$BF$173,AG$3,FALSE),"")</f>
        <v/>
      </c>
      <c r="AH87" s="38" t="str">
        <f>IFERROR(VLOOKUP($D87,'NRCS Physical Effects'!$D$3:$BF$173,AH$3,FALSE),"")</f>
        <v/>
      </c>
      <c r="AI87" s="87" t="str">
        <f>IFERROR(VLOOKUP($D87,'NRCS Physical Effects'!$D$3:$BF$173,AI$3,FALSE),"")</f>
        <v/>
      </c>
      <c r="AJ87" s="38" t="str">
        <f>IFERROR(VLOOKUP($D87,'NRCS Physical Effects'!$D$3:$BF$173,AJ$3,FALSE),"")</f>
        <v/>
      </c>
      <c r="AK87" s="38" t="str">
        <f>IFERROR(VLOOKUP($D87,'NRCS Physical Effects'!$D$3:$BF$173,AK$3,FALSE),"")</f>
        <v/>
      </c>
      <c r="AL87" s="38" t="str">
        <f>IFERROR(VLOOKUP($D87,'NRCS Physical Effects'!$D$3:$BF$173,AL$3,FALSE),"")</f>
        <v/>
      </c>
      <c r="AM87" s="38" t="str">
        <f>IFERROR(VLOOKUP($D87,'NRCS Physical Effects'!$D$3:$BF$173,AM$3,FALSE),"")</f>
        <v/>
      </c>
      <c r="AN87" s="38" t="str">
        <f>IFERROR(VLOOKUP($D87,'NRCS Physical Effects'!$D$3:$BF$173,AN$3,FALSE),"")</f>
        <v/>
      </c>
      <c r="AO87" s="38" t="str">
        <f>IFERROR(VLOOKUP($D87,'NRCS Physical Effects'!$D$3:$BF$173,AO$3,FALSE),"")</f>
        <v/>
      </c>
    </row>
    <row r="88" spans="1:41" x14ac:dyDescent="0.2">
      <c r="A88" s="103" t="s">
        <v>156</v>
      </c>
      <c r="B88" s="103" t="s">
        <v>7</v>
      </c>
      <c r="C88" s="52" t="s">
        <v>182</v>
      </c>
      <c r="E88" s="146" t="str">
        <f>IFERROR(VLOOKUP(D88,'NRCS Practice Descriptions'!$B$2:$C$174,2,FALSE),"")</f>
        <v/>
      </c>
      <c r="H88" s="38"/>
      <c r="I88" s="38"/>
      <c r="J88" s="38"/>
      <c r="K88" s="38"/>
      <c r="L88" s="38"/>
      <c r="M88" s="38"/>
      <c r="N88" s="38"/>
      <c r="O88" s="132">
        <f t="shared" si="8"/>
        <v>0</v>
      </c>
      <c r="P88" s="38"/>
      <c r="Q88" s="38"/>
      <c r="R88" s="38"/>
      <c r="S88" s="38"/>
      <c r="T88" s="38"/>
      <c r="U88" s="38"/>
      <c r="V88" s="131">
        <f t="shared" si="12"/>
        <v>0</v>
      </c>
      <c r="W88" s="38"/>
      <c r="X88" s="129">
        <f t="shared" si="13"/>
        <v>0</v>
      </c>
      <c r="Y88" s="38"/>
      <c r="Z88" s="61"/>
      <c r="AA88" s="38" t="str">
        <f>IFERROR(VLOOKUP($D88,'NRCS Physical Effects'!$D$3:$BF$173,AA$3,FALSE),"")</f>
        <v/>
      </c>
      <c r="AB88" s="38" t="str">
        <f>IFERROR(VLOOKUP($D88,'NRCS Physical Effects'!$D$3:$BF$173,AB$3,FALSE),"")</f>
        <v/>
      </c>
      <c r="AD88" s="38" t="str">
        <f>IFERROR(VLOOKUP($D88,'NRCS Physical Effects'!$D$3:$BF$173,AD$3,FALSE),"")</f>
        <v/>
      </c>
      <c r="AE88" s="38" t="str">
        <f>IFERROR(VLOOKUP($D88,'NRCS Physical Effects'!$D$3:$BF$173,AE$3,FALSE),"")</f>
        <v/>
      </c>
      <c r="AF88" s="38" t="str">
        <f>IFERROR(VLOOKUP($D88,'NRCS Physical Effects'!$D$3:$BF$173,AF$3,FALSE),"")</f>
        <v/>
      </c>
      <c r="AG88" s="38" t="str">
        <f>IFERROR(VLOOKUP($D88,'NRCS Physical Effects'!$D$3:$BF$173,AG$3,FALSE),"")</f>
        <v/>
      </c>
      <c r="AH88" s="38" t="str">
        <f>IFERROR(VLOOKUP($D88,'NRCS Physical Effects'!$D$3:$BF$173,AH$3,FALSE),"")</f>
        <v/>
      </c>
      <c r="AI88" s="87" t="str">
        <f>IFERROR(VLOOKUP($D88,'NRCS Physical Effects'!$D$3:$BF$173,AI$3,FALSE),"")</f>
        <v/>
      </c>
      <c r="AJ88" s="38" t="str">
        <f>IFERROR(VLOOKUP($D88,'NRCS Physical Effects'!$D$3:$BF$173,AJ$3,FALSE),"")</f>
        <v/>
      </c>
      <c r="AK88" s="38" t="str">
        <f>IFERROR(VLOOKUP($D88,'NRCS Physical Effects'!$D$3:$BF$173,AK$3,FALSE),"")</f>
        <v/>
      </c>
      <c r="AL88" s="38" t="str">
        <f>IFERROR(VLOOKUP($D88,'NRCS Physical Effects'!$D$3:$BF$173,AL$3,FALSE),"")</f>
        <v/>
      </c>
      <c r="AM88" s="38" t="str">
        <f>IFERROR(VLOOKUP($D88,'NRCS Physical Effects'!$D$3:$BF$173,AM$3,FALSE),"")</f>
        <v/>
      </c>
      <c r="AN88" s="38" t="str">
        <f>IFERROR(VLOOKUP($D88,'NRCS Physical Effects'!$D$3:$BF$173,AN$3,FALSE),"")</f>
        <v/>
      </c>
      <c r="AO88" s="38" t="str">
        <f>IFERROR(VLOOKUP($D88,'NRCS Physical Effects'!$D$3:$BF$173,AO$3,FALSE),"")</f>
        <v/>
      </c>
    </row>
    <row r="89" spans="1:41" x14ac:dyDescent="0.2">
      <c r="A89" s="103"/>
      <c r="B89" s="103"/>
      <c r="E89" s="146" t="str">
        <f>IFERROR(VLOOKUP(D89,'NRCS Practice Descriptions'!$B$2:$C$174,2,FALSE),"")</f>
        <v/>
      </c>
      <c r="H89" s="38"/>
      <c r="I89" s="38"/>
      <c r="J89" s="38"/>
      <c r="K89" s="38"/>
      <c r="L89" s="38"/>
      <c r="M89" s="38"/>
      <c r="N89" s="38"/>
      <c r="O89" s="132">
        <f t="shared" si="8"/>
        <v>0</v>
      </c>
      <c r="P89" s="38"/>
      <c r="Q89" s="38"/>
      <c r="R89" s="38"/>
      <c r="S89" s="38"/>
      <c r="T89" s="38"/>
      <c r="U89" s="38"/>
      <c r="V89" s="131">
        <f t="shared" si="12"/>
        <v>0</v>
      </c>
      <c r="W89" s="38"/>
      <c r="X89" s="129">
        <f t="shared" si="13"/>
        <v>0</v>
      </c>
      <c r="Y89" s="38"/>
      <c r="Z89" s="61"/>
      <c r="AA89" s="38" t="str">
        <f>IFERROR(VLOOKUP($D89,'NRCS Physical Effects'!$D$3:$BF$173,AA$3,FALSE),"")</f>
        <v/>
      </c>
      <c r="AB89" s="38" t="str">
        <f>IFERROR(VLOOKUP($D89,'NRCS Physical Effects'!$D$3:$BF$173,AB$3,FALSE),"")</f>
        <v/>
      </c>
      <c r="AD89" s="38" t="str">
        <f>IFERROR(VLOOKUP($D89,'NRCS Physical Effects'!$D$3:$BF$173,AD$3,FALSE),"")</f>
        <v/>
      </c>
      <c r="AE89" s="38" t="str">
        <f>IFERROR(VLOOKUP($D89,'NRCS Physical Effects'!$D$3:$BF$173,AE$3,FALSE),"")</f>
        <v/>
      </c>
      <c r="AF89" s="38" t="str">
        <f>IFERROR(VLOOKUP($D89,'NRCS Physical Effects'!$D$3:$BF$173,AF$3,FALSE),"")</f>
        <v/>
      </c>
      <c r="AG89" s="38" t="str">
        <f>IFERROR(VLOOKUP($D89,'NRCS Physical Effects'!$D$3:$BF$173,AG$3,FALSE),"")</f>
        <v/>
      </c>
      <c r="AH89" s="38" t="str">
        <f>IFERROR(VLOOKUP($D89,'NRCS Physical Effects'!$D$3:$BF$173,AH$3,FALSE),"")</f>
        <v/>
      </c>
      <c r="AI89" s="87" t="str">
        <f>IFERROR(VLOOKUP($D89,'NRCS Physical Effects'!$D$3:$BF$173,AI$3,FALSE),"")</f>
        <v/>
      </c>
      <c r="AJ89" s="38" t="str">
        <f>IFERROR(VLOOKUP($D89,'NRCS Physical Effects'!$D$3:$BF$173,AJ$3,FALSE),"")</f>
        <v/>
      </c>
      <c r="AK89" s="38" t="str">
        <f>IFERROR(VLOOKUP($D89,'NRCS Physical Effects'!$D$3:$BF$173,AK$3,FALSE),"")</f>
        <v/>
      </c>
      <c r="AL89" s="38" t="str">
        <f>IFERROR(VLOOKUP($D89,'NRCS Physical Effects'!$D$3:$BF$173,AL$3,FALSE),"")</f>
        <v/>
      </c>
      <c r="AM89" s="38" t="str">
        <f>IFERROR(VLOOKUP($D89,'NRCS Physical Effects'!$D$3:$BF$173,AM$3,FALSE),"")</f>
        <v/>
      </c>
      <c r="AN89" s="38" t="str">
        <f>IFERROR(VLOOKUP($D89,'NRCS Physical Effects'!$D$3:$BF$173,AN$3,FALSE),"")</f>
        <v/>
      </c>
      <c r="AO89" s="38" t="str">
        <f>IFERROR(VLOOKUP($D89,'NRCS Physical Effects'!$D$3:$BF$173,AO$3,FALSE),"")</f>
        <v/>
      </c>
    </row>
    <row r="90" spans="1:41" x14ac:dyDescent="0.2">
      <c r="A90" s="103" t="s">
        <v>509</v>
      </c>
      <c r="B90" s="103" t="s">
        <v>511</v>
      </c>
      <c r="C90" s="52" t="s">
        <v>81</v>
      </c>
      <c r="D90" s="38" t="s">
        <v>259</v>
      </c>
      <c r="E90" s="146" t="str">
        <f>IFERROR(VLOOKUP(D90,'NRCS Practice Descriptions'!$B$2:$C$174,2,FALSE),"")</f>
        <v/>
      </c>
      <c r="F90" s="42" t="s">
        <v>29</v>
      </c>
      <c r="H90" s="38"/>
      <c r="I90" s="38"/>
      <c r="J90" s="38"/>
      <c r="K90" s="38"/>
      <c r="L90" s="38"/>
      <c r="M90" s="38"/>
      <c r="N90" s="38"/>
      <c r="O90" s="132">
        <f t="shared" si="8"/>
        <v>0</v>
      </c>
      <c r="P90" s="38"/>
      <c r="Q90" s="38"/>
      <c r="R90" s="38"/>
      <c r="S90" s="38"/>
      <c r="T90" s="38"/>
      <c r="U90" s="38"/>
      <c r="V90" s="131">
        <f t="shared" si="12"/>
        <v>0</v>
      </c>
      <c r="W90" s="38"/>
      <c r="X90" s="129">
        <f t="shared" si="13"/>
        <v>0</v>
      </c>
      <c r="Y90" s="38"/>
      <c r="Z90" s="61"/>
      <c r="AA90" s="38" t="str">
        <f>IFERROR(VLOOKUP($D90,'NRCS Physical Effects'!$D$3:$BF$173,AA$3,FALSE),"")</f>
        <v/>
      </c>
      <c r="AB90" s="38" t="str">
        <f>IFERROR(VLOOKUP($D90,'NRCS Physical Effects'!$D$3:$BF$173,AB$3,FALSE),"")</f>
        <v/>
      </c>
      <c r="AD90" s="38" t="str">
        <f>IFERROR(VLOOKUP($D90,'NRCS Physical Effects'!$D$3:$BF$173,AD$3,FALSE),"")</f>
        <v/>
      </c>
      <c r="AE90" s="38" t="str">
        <f>IFERROR(VLOOKUP($D90,'NRCS Physical Effects'!$D$3:$BF$173,AE$3,FALSE),"")</f>
        <v/>
      </c>
      <c r="AF90" s="38" t="str">
        <f>IFERROR(VLOOKUP($D90,'NRCS Physical Effects'!$D$3:$BF$173,AF$3,FALSE),"")</f>
        <v/>
      </c>
      <c r="AG90" s="38" t="str">
        <f>IFERROR(VLOOKUP($D90,'NRCS Physical Effects'!$D$3:$BF$173,AG$3,FALSE),"")</f>
        <v/>
      </c>
      <c r="AH90" s="38" t="str">
        <f>IFERROR(VLOOKUP($D90,'NRCS Physical Effects'!$D$3:$BF$173,AH$3,FALSE),"")</f>
        <v/>
      </c>
      <c r="AI90" s="87" t="str">
        <f>IFERROR(VLOOKUP($D90,'NRCS Physical Effects'!$D$3:$BF$173,AI$3,FALSE),"")</f>
        <v/>
      </c>
      <c r="AJ90" s="38" t="str">
        <f>IFERROR(VLOOKUP($D90,'NRCS Physical Effects'!$D$3:$BF$173,AJ$3,FALSE),"")</f>
        <v/>
      </c>
      <c r="AK90" s="38" t="str">
        <f>IFERROR(VLOOKUP($D90,'NRCS Physical Effects'!$D$3:$BF$173,AK$3,FALSE),"")</f>
        <v/>
      </c>
      <c r="AL90" s="38" t="str">
        <f>IFERROR(VLOOKUP($D90,'NRCS Physical Effects'!$D$3:$BF$173,AL$3,FALSE),"")</f>
        <v/>
      </c>
      <c r="AM90" s="38" t="str">
        <f>IFERROR(VLOOKUP($D90,'NRCS Physical Effects'!$D$3:$BF$173,AM$3,FALSE),"")</f>
        <v/>
      </c>
      <c r="AN90" s="38" t="str">
        <f>IFERROR(VLOOKUP($D90,'NRCS Physical Effects'!$D$3:$BF$173,AN$3,FALSE),"")</f>
        <v/>
      </c>
      <c r="AO90" s="38" t="str">
        <f>IFERROR(VLOOKUP($D90,'NRCS Physical Effects'!$D$3:$BF$173,AO$3,FALSE),"")</f>
        <v/>
      </c>
    </row>
    <row r="91" spans="1:41" x14ac:dyDescent="0.2">
      <c r="A91" s="103" t="s">
        <v>509</v>
      </c>
      <c r="B91" s="103" t="s">
        <v>512</v>
      </c>
      <c r="C91" s="52" t="s">
        <v>191</v>
      </c>
      <c r="D91" s="38" t="s">
        <v>257</v>
      </c>
      <c r="E91" s="146" t="str">
        <f>IFERROR(VLOOKUP(D91,'NRCS Practice Descriptions'!$B$2:$C$174,2,FALSE),"")</f>
        <v/>
      </c>
      <c r="H91" s="38"/>
      <c r="I91" s="40"/>
      <c r="J91" s="40"/>
      <c r="O91" s="132">
        <f t="shared" si="8"/>
        <v>0</v>
      </c>
      <c r="S91" s="38"/>
      <c r="T91" s="38"/>
      <c r="U91" s="38"/>
      <c r="V91" s="131">
        <f t="shared" si="12"/>
        <v>0</v>
      </c>
      <c r="W91" s="38"/>
      <c r="X91" s="129">
        <f t="shared" si="13"/>
        <v>0</v>
      </c>
      <c r="Y91" s="38"/>
      <c r="Z91" s="61"/>
      <c r="AA91" s="38" t="str">
        <f>IFERROR(VLOOKUP($D91,'NRCS Physical Effects'!$D$3:$BF$173,AA$3,FALSE),"")</f>
        <v/>
      </c>
      <c r="AB91" s="38" t="str">
        <f>IFERROR(VLOOKUP($D91,'NRCS Physical Effects'!$D$3:$BF$173,AB$3,FALSE),"")</f>
        <v/>
      </c>
      <c r="AD91" s="38" t="str">
        <f>IFERROR(VLOOKUP($D91,'NRCS Physical Effects'!$D$3:$BF$173,AD$3,FALSE),"")</f>
        <v/>
      </c>
      <c r="AE91" s="38" t="str">
        <f>IFERROR(VLOOKUP($D91,'NRCS Physical Effects'!$D$3:$BF$173,AE$3,FALSE),"")</f>
        <v/>
      </c>
      <c r="AF91" s="38" t="str">
        <f>IFERROR(VLOOKUP($D91,'NRCS Physical Effects'!$D$3:$BF$173,AF$3,FALSE),"")</f>
        <v/>
      </c>
      <c r="AG91" s="38" t="str">
        <f>IFERROR(VLOOKUP($D91,'NRCS Physical Effects'!$D$3:$BF$173,AG$3,FALSE),"")</f>
        <v/>
      </c>
      <c r="AH91" s="38" t="str">
        <f>IFERROR(VLOOKUP($D91,'NRCS Physical Effects'!$D$3:$BF$173,AH$3,FALSE),"")</f>
        <v/>
      </c>
      <c r="AI91" s="87" t="str">
        <f>IFERROR(VLOOKUP($D91,'NRCS Physical Effects'!$D$3:$BF$173,AI$3,FALSE),"")</f>
        <v/>
      </c>
      <c r="AJ91" s="38" t="str">
        <f>IFERROR(VLOOKUP($D91,'NRCS Physical Effects'!$D$3:$BF$173,AJ$3,FALSE),"")</f>
        <v/>
      </c>
      <c r="AK91" s="38" t="str">
        <f>IFERROR(VLOOKUP($D91,'NRCS Physical Effects'!$D$3:$BF$173,AK$3,FALSE),"")</f>
        <v/>
      </c>
      <c r="AL91" s="38" t="str">
        <f>IFERROR(VLOOKUP($D91,'NRCS Physical Effects'!$D$3:$BF$173,AL$3,FALSE),"")</f>
        <v/>
      </c>
      <c r="AM91" s="38" t="str">
        <f>IFERROR(VLOOKUP($D91,'NRCS Physical Effects'!$D$3:$BF$173,AM$3,FALSE),"")</f>
        <v/>
      </c>
      <c r="AN91" s="38" t="str">
        <f>IFERROR(VLOOKUP($D91,'NRCS Physical Effects'!$D$3:$BF$173,AN$3,FALSE),"")</f>
        <v/>
      </c>
      <c r="AO91" s="38" t="str">
        <f>IFERROR(VLOOKUP($D91,'NRCS Physical Effects'!$D$3:$BF$173,AO$3,FALSE),"")</f>
        <v/>
      </c>
    </row>
    <row r="92" spans="1:41" x14ac:dyDescent="0.2">
      <c r="A92" s="103" t="s">
        <v>509</v>
      </c>
      <c r="B92" s="103" t="s">
        <v>512</v>
      </c>
      <c r="C92" s="52" t="s">
        <v>42</v>
      </c>
      <c r="D92" s="38" t="s">
        <v>260</v>
      </c>
      <c r="E92" s="146" t="str">
        <f>IFERROR(VLOOKUP(D92,'NRCS Practice Descriptions'!$B$2:$C$174,2,FALSE),"")</f>
        <v/>
      </c>
      <c r="H92" s="38"/>
      <c r="I92" s="38"/>
      <c r="J92" s="38"/>
      <c r="K92" s="38"/>
      <c r="L92" s="38"/>
      <c r="M92" s="38"/>
      <c r="N92" s="38"/>
      <c r="O92" s="132">
        <f t="shared" si="8"/>
        <v>0</v>
      </c>
      <c r="P92" s="38"/>
      <c r="Q92" s="38"/>
      <c r="R92" s="38"/>
      <c r="S92" s="38"/>
      <c r="T92" s="38"/>
      <c r="U92" s="38"/>
      <c r="V92" s="131">
        <f t="shared" si="12"/>
        <v>0</v>
      </c>
      <c r="W92" s="38"/>
      <c r="X92" s="129">
        <f t="shared" si="13"/>
        <v>0</v>
      </c>
      <c r="Y92" s="38"/>
      <c r="Z92" s="61"/>
      <c r="AA92" s="38" t="str">
        <f>IFERROR(VLOOKUP($D92,'NRCS Physical Effects'!$D$3:$BF$173,AA$3,FALSE),"")</f>
        <v/>
      </c>
      <c r="AB92" s="38" t="str">
        <f>IFERROR(VLOOKUP($D92,'NRCS Physical Effects'!$D$3:$BF$173,AB$3,FALSE),"")</f>
        <v/>
      </c>
      <c r="AD92" s="38" t="str">
        <f>IFERROR(VLOOKUP($D92,'NRCS Physical Effects'!$D$3:$BF$173,AD$3,FALSE),"")</f>
        <v/>
      </c>
      <c r="AE92" s="38" t="str">
        <f>IFERROR(VLOOKUP($D92,'NRCS Physical Effects'!$D$3:$BF$173,AE$3,FALSE),"")</f>
        <v/>
      </c>
      <c r="AF92" s="38" t="str">
        <f>IFERROR(VLOOKUP($D92,'NRCS Physical Effects'!$D$3:$BF$173,AF$3,FALSE),"")</f>
        <v/>
      </c>
      <c r="AG92" s="38" t="str">
        <f>IFERROR(VLOOKUP($D92,'NRCS Physical Effects'!$D$3:$BF$173,AG$3,FALSE),"")</f>
        <v/>
      </c>
      <c r="AH92" s="38" t="str">
        <f>IFERROR(VLOOKUP($D92,'NRCS Physical Effects'!$D$3:$BF$173,AH$3,FALSE),"")</f>
        <v/>
      </c>
      <c r="AI92" s="87" t="str">
        <f>IFERROR(VLOOKUP($D92,'NRCS Physical Effects'!$D$3:$BF$173,AI$3,FALSE),"")</f>
        <v/>
      </c>
      <c r="AJ92" s="38" t="str">
        <f>IFERROR(VLOOKUP($D92,'NRCS Physical Effects'!$D$3:$BF$173,AJ$3,FALSE),"")</f>
        <v/>
      </c>
      <c r="AK92" s="38" t="str">
        <f>IFERROR(VLOOKUP($D92,'NRCS Physical Effects'!$D$3:$BF$173,AK$3,FALSE),"")</f>
        <v/>
      </c>
      <c r="AL92" s="38" t="str">
        <f>IFERROR(VLOOKUP($D92,'NRCS Physical Effects'!$D$3:$BF$173,AL$3,FALSE),"")</f>
        <v/>
      </c>
      <c r="AM92" s="38" t="str">
        <f>IFERROR(VLOOKUP($D92,'NRCS Physical Effects'!$D$3:$BF$173,AM$3,FALSE),"")</f>
        <v/>
      </c>
      <c r="AN92" s="38" t="str">
        <f>IFERROR(VLOOKUP($D92,'NRCS Physical Effects'!$D$3:$BF$173,AN$3,FALSE),"")</f>
        <v/>
      </c>
      <c r="AO92" s="38" t="str">
        <f>IFERROR(VLOOKUP($D92,'NRCS Physical Effects'!$D$3:$BF$173,AO$3,FALSE),"")</f>
        <v/>
      </c>
    </row>
    <row r="93" spans="1:41" x14ac:dyDescent="0.2">
      <c r="A93" s="103" t="s">
        <v>509</v>
      </c>
      <c r="B93" s="103" t="s">
        <v>61</v>
      </c>
      <c r="C93" s="122" t="s">
        <v>185</v>
      </c>
      <c r="E93" s="146" t="str">
        <f>IFERROR(VLOOKUP(D93,'NRCS Practice Descriptions'!$B$2:$C$174,2,FALSE),"")</f>
        <v/>
      </c>
      <c r="F93" s="42" t="s">
        <v>206</v>
      </c>
      <c r="H93" s="38"/>
      <c r="I93" s="38"/>
      <c r="J93" s="38"/>
      <c r="K93" s="38"/>
      <c r="L93" s="38"/>
      <c r="M93" s="38"/>
      <c r="N93" s="38"/>
      <c r="O93" s="132">
        <f t="shared" si="8"/>
        <v>0</v>
      </c>
      <c r="P93" s="38"/>
      <c r="Q93" s="38"/>
      <c r="R93" s="38"/>
      <c r="S93" s="38"/>
      <c r="T93" s="38"/>
      <c r="U93" s="38"/>
      <c r="V93" s="131">
        <f t="shared" si="12"/>
        <v>0</v>
      </c>
      <c r="W93" s="38"/>
      <c r="X93" s="129">
        <f t="shared" si="13"/>
        <v>0</v>
      </c>
      <c r="Y93" s="38"/>
      <c r="Z93" s="61"/>
      <c r="AA93" s="38" t="str">
        <f>IFERROR(VLOOKUP($D93,'NRCS Physical Effects'!$D$3:$BF$173,AA$3,FALSE),"")</f>
        <v/>
      </c>
      <c r="AB93" s="38" t="str">
        <f>IFERROR(VLOOKUP($D93,'NRCS Physical Effects'!$D$3:$BF$173,AB$3,FALSE),"")</f>
        <v/>
      </c>
      <c r="AD93" s="38" t="str">
        <f>IFERROR(VLOOKUP($D93,'NRCS Physical Effects'!$D$3:$BF$173,AD$3,FALSE),"")</f>
        <v/>
      </c>
      <c r="AE93" s="38" t="str">
        <f>IFERROR(VLOOKUP($D93,'NRCS Physical Effects'!$D$3:$BF$173,AE$3,FALSE),"")</f>
        <v/>
      </c>
      <c r="AF93" s="38" t="str">
        <f>IFERROR(VLOOKUP($D93,'NRCS Physical Effects'!$D$3:$BF$173,AF$3,FALSE),"")</f>
        <v/>
      </c>
      <c r="AG93" s="38" t="str">
        <f>IFERROR(VLOOKUP($D93,'NRCS Physical Effects'!$D$3:$BF$173,AG$3,FALSE),"")</f>
        <v/>
      </c>
      <c r="AH93" s="38" t="str">
        <f>IFERROR(VLOOKUP($D93,'NRCS Physical Effects'!$D$3:$BF$173,AH$3,FALSE),"")</f>
        <v/>
      </c>
      <c r="AI93" s="87" t="str">
        <f>IFERROR(VLOOKUP($D93,'NRCS Physical Effects'!$D$3:$BF$173,AI$3,FALSE),"")</f>
        <v/>
      </c>
      <c r="AJ93" s="38" t="str">
        <f>IFERROR(VLOOKUP($D93,'NRCS Physical Effects'!$D$3:$BF$173,AJ$3,FALSE),"")</f>
        <v/>
      </c>
      <c r="AK93" s="38" t="str">
        <f>IFERROR(VLOOKUP($D93,'NRCS Physical Effects'!$D$3:$BF$173,AK$3,FALSE),"")</f>
        <v/>
      </c>
      <c r="AL93" s="38" t="str">
        <f>IFERROR(VLOOKUP($D93,'NRCS Physical Effects'!$D$3:$BF$173,AL$3,FALSE),"")</f>
        <v/>
      </c>
      <c r="AM93" s="38" t="str">
        <f>IFERROR(VLOOKUP($D93,'NRCS Physical Effects'!$D$3:$BF$173,AM$3,FALSE),"")</f>
        <v/>
      </c>
      <c r="AN93" s="38" t="str">
        <f>IFERROR(VLOOKUP($D93,'NRCS Physical Effects'!$D$3:$BF$173,AN$3,FALSE),"")</f>
        <v/>
      </c>
      <c r="AO93" s="38" t="str">
        <f>IFERROR(VLOOKUP($D93,'NRCS Physical Effects'!$D$3:$BF$173,AO$3,FALSE),"")</f>
        <v/>
      </c>
    </row>
    <row r="94" spans="1:41" x14ac:dyDescent="0.2">
      <c r="A94" s="103" t="s">
        <v>509</v>
      </c>
      <c r="B94" s="103" t="s">
        <v>61</v>
      </c>
      <c r="C94" s="122" t="s">
        <v>186</v>
      </c>
      <c r="E94" s="146" t="str">
        <f>IFERROR(VLOOKUP(D94,'NRCS Practice Descriptions'!$B$2:$C$174,2,FALSE),"")</f>
        <v/>
      </c>
      <c r="H94" s="38"/>
      <c r="I94" s="38"/>
      <c r="J94" s="38"/>
      <c r="K94" s="38"/>
      <c r="L94" s="38"/>
      <c r="M94" s="38"/>
      <c r="N94" s="38"/>
      <c r="O94" s="132">
        <f t="shared" si="8"/>
        <v>0</v>
      </c>
      <c r="P94" s="38"/>
      <c r="Q94" s="38"/>
      <c r="R94" s="38"/>
      <c r="S94" s="38"/>
      <c r="T94" s="38"/>
      <c r="U94" s="38"/>
      <c r="V94" s="131">
        <f t="shared" si="12"/>
        <v>0</v>
      </c>
      <c r="W94" s="38"/>
      <c r="X94" s="129">
        <f t="shared" si="13"/>
        <v>0</v>
      </c>
      <c r="Y94" s="38"/>
      <c r="Z94" s="61"/>
      <c r="AA94" s="38" t="str">
        <f>IFERROR(VLOOKUP($D94,'NRCS Physical Effects'!$D$3:$BF$173,AA$3,FALSE),"")</f>
        <v/>
      </c>
      <c r="AB94" s="38" t="str">
        <f>IFERROR(VLOOKUP($D94,'NRCS Physical Effects'!$D$3:$BF$173,AB$3,FALSE),"")</f>
        <v/>
      </c>
      <c r="AD94" s="38" t="str">
        <f>IFERROR(VLOOKUP($D94,'NRCS Physical Effects'!$D$3:$BF$173,AD$3,FALSE),"")</f>
        <v/>
      </c>
      <c r="AE94" s="38" t="str">
        <f>IFERROR(VLOOKUP($D94,'NRCS Physical Effects'!$D$3:$BF$173,AE$3,FALSE),"")</f>
        <v/>
      </c>
      <c r="AF94" s="38" t="str">
        <f>IFERROR(VLOOKUP($D94,'NRCS Physical Effects'!$D$3:$BF$173,AF$3,FALSE),"")</f>
        <v/>
      </c>
      <c r="AG94" s="38" t="str">
        <f>IFERROR(VLOOKUP($D94,'NRCS Physical Effects'!$D$3:$BF$173,AG$3,FALSE),"")</f>
        <v/>
      </c>
      <c r="AH94" s="38" t="str">
        <f>IFERROR(VLOOKUP($D94,'NRCS Physical Effects'!$D$3:$BF$173,AH$3,FALSE),"")</f>
        <v/>
      </c>
      <c r="AI94" s="87" t="str">
        <f>IFERROR(VLOOKUP($D94,'NRCS Physical Effects'!$D$3:$BF$173,AI$3,FALSE),"")</f>
        <v/>
      </c>
      <c r="AJ94" s="38" t="str">
        <f>IFERROR(VLOOKUP($D94,'NRCS Physical Effects'!$D$3:$BF$173,AJ$3,FALSE),"")</f>
        <v/>
      </c>
      <c r="AK94" s="38" t="str">
        <f>IFERROR(VLOOKUP($D94,'NRCS Physical Effects'!$D$3:$BF$173,AK$3,FALSE),"")</f>
        <v/>
      </c>
      <c r="AL94" s="38" t="str">
        <f>IFERROR(VLOOKUP($D94,'NRCS Physical Effects'!$D$3:$BF$173,AL$3,FALSE),"")</f>
        <v/>
      </c>
      <c r="AM94" s="38" t="str">
        <f>IFERROR(VLOOKUP($D94,'NRCS Physical Effects'!$D$3:$BF$173,AM$3,FALSE),"")</f>
        <v/>
      </c>
      <c r="AN94" s="38" t="str">
        <f>IFERROR(VLOOKUP($D94,'NRCS Physical Effects'!$D$3:$BF$173,AN$3,FALSE),"")</f>
        <v/>
      </c>
      <c r="AO94" s="38" t="str">
        <f>IFERROR(VLOOKUP($D94,'NRCS Physical Effects'!$D$3:$BF$173,AO$3,FALSE),"")</f>
        <v/>
      </c>
    </row>
    <row r="95" spans="1:41" ht="14.5" customHeight="1" x14ac:dyDescent="0.2">
      <c r="A95" s="103" t="s">
        <v>509</v>
      </c>
      <c r="B95" s="103" t="s">
        <v>61</v>
      </c>
      <c r="C95" s="52" t="s">
        <v>62</v>
      </c>
      <c r="D95" s="38" t="s">
        <v>258</v>
      </c>
      <c r="E95" s="146" t="str">
        <f>IFERROR(VLOOKUP(D95,'NRCS Practice Descriptions'!$B$2:$C$174,2,FALSE),"")</f>
        <v/>
      </c>
      <c r="H95" s="38"/>
      <c r="I95" s="38"/>
      <c r="J95" s="38"/>
      <c r="K95" s="38"/>
      <c r="L95" s="38"/>
      <c r="M95" s="38"/>
      <c r="N95" s="38"/>
      <c r="O95" s="132">
        <f t="shared" si="8"/>
        <v>0</v>
      </c>
      <c r="P95" s="38"/>
      <c r="Q95" s="38"/>
      <c r="R95" s="38"/>
      <c r="S95" s="38"/>
      <c r="T95" s="38"/>
      <c r="U95" s="38"/>
      <c r="V95" s="131">
        <f t="shared" si="12"/>
        <v>0</v>
      </c>
      <c r="W95" s="38"/>
      <c r="X95" s="129">
        <f t="shared" si="13"/>
        <v>0</v>
      </c>
      <c r="Y95" s="38"/>
      <c r="Z95" s="61"/>
      <c r="AA95" s="38" t="str">
        <f>IFERROR(VLOOKUP($D95,'NRCS Physical Effects'!$D$3:$BF$173,AA$3,FALSE),"")</f>
        <v/>
      </c>
      <c r="AB95" s="38" t="str">
        <f>IFERROR(VLOOKUP($D95,'NRCS Physical Effects'!$D$3:$BF$173,AB$3,FALSE),"")</f>
        <v/>
      </c>
      <c r="AD95" s="38" t="str">
        <f>IFERROR(VLOOKUP($D95,'NRCS Physical Effects'!$D$3:$BF$173,AD$3,FALSE),"")</f>
        <v/>
      </c>
      <c r="AE95" s="38" t="str">
        <f>IFERROR(VLOOKUP($D95,'NRCS Physical Effects'!$D$3:$BF$173,AE$3,FALSE),"")</f>
        <v/>
      </c>
      <c r="AF95" s="38" t="str">
        <f>IFERROR(VLOOKUP($D95,'NRCS Physical Effects'!$D$3:$BF$173,AF$3,FALSE),"")</f>
        <v/>
      </c>
      <c r="AG95" s="38" t="str">
        <f>IFERROR(VLOOKUP($D95,'NRCS Physical Effects'!$D$3:$BF$173,AG$3,FALSE),"")</f>
        <v/>
      </c>
      <c r="AH95" s="38" t="str">
        <f>IFERROR(VLOOKUP($D95,'NRCS Physical Effects'!$D$3:$BF$173,AH$3,FALSE),"")</f>
        <v/>
      </c>
      <c r="AI95" s="87" t="str">
        <f>IFERROR(VLOOKUP($D95,'NRCS Physical Effects'!$D$3:$BF$173,AI$3,FALSE),"")</f>
        <v/>
      </c>
      <c r="AJ95" s="38" t="str">
        <f>IFERROR(VLOOKUP($D95,'NRCS Physical Effects'!$D$3:$BF$173,AJ$3,FALSE),"")</f>
        <v/>
      </c>
      <c r="AK95" s="38" t="str">
        <f>IFERROR(VLOOKUP($D95,'NRCS Physical Effects'!$D$3:$BF$173,AK$3,FALSE),"")</f>
        <v/>
      </c>
      <c r="AL95" s="38" t="str">
        <f>IFERROR(VLOOKUP($D95,'NRCS Physical Effects'!$D$3:$BF$173,AL$3,FALSE),"")</f>
        <v/>
      </c>
      <c r="AM95" s="38" t="str">
        <f>IFERROR(VLOOKUP($D95,'NRCS Physical Effects'!$D$3:$BF$173,AM$3,FALSE),"")</f>
        <v/>
      </c>
      <c r="AN95" s="38" t="str">
        <f>IFERROR(VLOOKUP($D95,'NRCS Physical Effects'!$D$3:$BF$173,AN$3,FALSE),"")</f>
        <v/>
      </c>
      <c r="AO95" s="38" t="str">
        <f>IFERROR(VLOOKUP($D95,'NRCS Physical Effects'!$D$3:$BF$173,AO$3,FALSE),"")</f>
        <v/>
      </c>
    </row>
    <row r="96" spans="1:41" x14ac:dyDescent="0.2">
      <c r="A96" s="103" t="s">
        <v>509</v>
      </c>
      <c r="B96" s="103" t="s">
        <v>61</v>
      </c>
      <c r="C96" s="122" t="s">
        <v>187</v>
      </c>
      <c r="E96" s="146" t="str">
        <f>IFERROR(VLOOKUP(D96,'NRCS Practice Descriptions'!$B$2:$C$174,2,FALSE),"")</f>
        <v/>
      </c>
      <c r="H96" s="38"/>
      <c r="I96" s="38"/>
      <c r="J96" s="38"/>
      <c r="K96" s="38"/>
      <c r="L96" s="38"/>
      <c r="M96" s="38"/>
      <c r="N96" s="38"/>
      <c r="O96" s="132">
        <f t="shared" si="8"/>
        <v>0</v>
      </c>
      <c r="P96" s="38"/>
      <c r="Q96" s="38"/>
      <c r="R96" s="38"/>
      <c r="S96" s="38"/>
      <c r="T96" s="38"/>
      <c r="U96" s="38"/>
      <c r="V96" s="131">
        <f t="shared" si="12"/>
        <v>0</v>
      </c>
      <c r="W96" s="38"/>
      <c r="X96" s="129">
        <f t="shared" si="13"/>
        <v>0</v>
      </c>
      <c r="Y96" s="38"/>
      <c r="Z96" s="61"/>
      <c r="AA96" s="38" t="str">
        <f>IFERROR(VLOOKUP($D96,'NRCS Physical Effects'!$D$3:$BF$173,AA$3,FALSE),"")</f>
        <v/>
      </c>
      <c r="AB96" s="38" t="str">
        <f>IFERROR(VLOOKUP($D96,'NRCS Physical Effects'!$D$3:$BF$173,AB$3,FALSE),"")</f>
        <v/>
      </c>
      <c r="AD96" s="38" t="str">
        <f>IFERROR(VLOOKUP($D96,'NRCS Physical Effects'!$D$3:$BF$173,AD$3,FALSE),"")</f>
        <v/>
      </c>
      <c r="AE96" s="38" t="str">
        <f>IFERROR(VLOOKUP($D96,'NRCS Physical Effects'!$D$3:$BF$173,AE$3,FALSE),"")</f>
        <v/>
      </c>
      <c r="AF96" s="38" t="str">
        <f>IFERROR(VLOOKUP($D96,'NRCS Physical Effects'!$D$3:$BF$173,AF$3,FALSE),"")</f>
        <v/>
      </c>
      <c r="AG96" s="38" t="str">
        <f>IFERROR(VLOOKUP($D96,'NRCS Physical Effects'!$D$3:$BF$173,AG$3,FALSE),"")</f>
        <v/>
      </c>
      <c r="AH96" s="38" t="str">
        <f>IFERROR(VLOOKUP($D96,'NRCS Physical Effects'!$D$3:$BF$173,AH$3,FALSE),"")</f>
        <v/>
      </c>
      <c r="AI96" s="87" t="str">
        <f>IFERROR(VLOOKUP($D96,'NRCS Physical Effects'!$D$3:$BF$173,AI$3,FALSE),"")</f>
        <v/>
      </c>
      <c r="AJ96" s="38" t="str">
        <f>IFERROR(VLOOKUP($D96,'NRCS Physical Effects'!$D$3:$BF$173,AJ$3,FALSE),"")</f>
        <v/>
      </c>
      <c r="AK96" s="38" t="str">
        <f>IFERROR(VLOOKUP($D96,'NRCS Physical Effects'!$D$3:$BF$173,AK$3,FALSE),"")</f>
        <v/>
      </c>
      <c r="AL96" s="38" t="str">
        <f>IFERROR(VLOOKUP($D96,'NRCS Physical Effects'!$D$3:$BF$173,AL$3,FALSE),"")</f>
        <v/>
      </c>
      <c r="AM96" s="38" t="str">
        <f>IFERROR(VLOOKUP($D96,'NRCS Physical Effects'!$D$3:$BF$173,AM$3,FALSE),"")</f>
        <v/>
      </c>
      <c r="AN96" s="38" t="str">
        <f>IFERROR(VLOOKUP($D96,'NRCS Physical Effects'!$D$3:$BF$173,AN$3,FALSE),"")</f>
        <v/>
      </c>
      <c r="AO96" s="38" t="str">
        <f>IFERROR(VLOOKUP($D96,'NRCS Physical Effects'!$D$3:$BF$173,AO$3,FALSE),"")</f>
        <v/>
      </c>
    </row>
    <row r="97" spans="1:41" x14ac:dyDescent="0.2">
      <c r="A97" s="103" t="s">
        <v>509</v>
      </c>
      <c r="B97" s="103" t="s">
        <v>61</v>
      </c>
      <c r="C97" s="122" t="s">
        <v>188</v>
      </c>
      <c r="E97" s="146" t="str">
        <f>IFERROR(VLOOKUP(D97,'NRCS Practice Descriptions'!$B$2:$C$174,2,FALSE),"")</f>
        <v/>
      </c>
      <c r="H97" s="38"/>
      <c r="I97" s="38"/>
      <c r="J97" s="38"/>
      <c r="K97" s="38"/>
      <c r="L97" s="38"/>
      <c r="M97" s="38"/>
      <c r="N97" s="38"/>
      <c r="O97" s="132">
        <f t="shared" si="8"/>
        <v>0</v>
      </c>
      <c r="P97" s="38"/>
      <c r="Q97" s="38"/>
      <c r="R97" s="38"/>
      <c r="S97" s="38"/>
      <c r="T97" s="38"/>
      <c r="U97" s="38"/>
      <c r="V97" s="131">
        <f t="shared" si="12"/>
        <v>0</v>
      </c>
      <c r="W97" s="38"/>
      <c r="X97" s="129">
        <f t="shared" si="13"/>
        <v>0</v>
      </c>
      <c r="Y97" s="38"/>
      <c r="Z97" s="61"/>
      <c r="AA97" s="38" t="str">
        <f>IFERROR(VLOOKUP($D97,'NRCS Physical Effects'!$D$3:$BF$173,AA$3,FALSE),"")</f>
        <v/>
      </c>
      <c r="AB97" s="38" t="str">
        <f>IFERROR(VLOOKUP($D97,'NRCS Physical Effects'!$D$3:$BF$173,AB$3,FALSE),"")</f>
        <v/>
      </c>
      <c r="AD97" s="38" t="str">
        <f>IFERROR(VLOOKUP($D97,'NRCS Physical Effects'!$D$3:$BF$173,AD$3,FALSE),"")</f>
        <v/>
      </c>
      <c r="AE97" s="38" t="str">
        <f>IFERROR(VLOOKUP($D97,'NRCS Physical Effects'!$D$3:$BF$173,AE$3,FALSE),"")</f>
        <v/>
      </c>
      <c r="AF97" s="38" t="str">
        <f>IFERROR(VLOOKUP($D97,'NRCS Physical Effects'!$D$3:$BF$173,AF$3,FALSE),"")</f>
        <v/>
      </c>
      <c r="AG97" s="38" t="str">
        <f>IFERROR(VLOOKUP($D97,'NRCS Physical Effects'!$D$3:$BF$173,AG$3,FALSE),"")</f>
        <v/>
      </c>
      <c r="AH97" s="38" t="str">
        <f>IFERROR(VLOOKUP($D97,'NRCS Physical Effects'!$D$3:$BF$173,AH$3,FALSE),"")</f>
        <v/>
      </c>
      <c r="AI97" s="87" t="str">
        <f>IFERROR(VLOOKUP($D97,'NRCS Physical Effects'!$D$3:$BF$173,AI$3,FALSE),"")</f>
        <v/>
      </c>
      <c r="AJ97" s="38" t="str">
        <f>IFERROR(VLOOKUP($D97,'NRCS Physical Effects'!$D$3:$BF$173,AJ$3,FALSE),"")</f>
        <v/>
      </c>
      <c r="AK97" s="38" t="str">
        <f>IFERROR(VLOOKUP($D97,'NRCS Physical Effects'!$D$3:$BF$173,AK$3,FALSE),"")</f>
        <v/>
      </c>
      <c r="AL97" s="38" t="str">
        <f>IFERROR(VLOOKUP($D97,'NRCS Physical Effects'!$D$3:$BF$173,AL$3,FALSE),"")</f>
        <v/>
      </c>
      <c r="AM97" s="38" t="str">
        <f>IFERROR(VLOOKUP($D97,'NRCS Physical Effects'!$D$3:$BF$173,AM$3,FALSE),"")</f>
        <v/>
      </c>
      <c r="AN97" s="38" t="str">
        <f>IFERROR(VLOOKUP($D97,'NRCS Physical Effects'!$D$3:$BF$173,AN$3,FALSE),"")</f>
        <v/>
      </c>
      <c r="AO97" s="38" t="str">
        <f>IFERROR(VLOOKUP($D97,'NRCS Physical Effects'!$D$3:$BF$173,AO$3,FALSE),"")</f>
        <v/>
      </c>
    </row>
    <row r="98" spans="1:41" x14ac:dyDescent="0.2">
      <c r="A98" s="103" t="s">
        <v>509</v>
      </c>
      <c r="B98" s="103" t="s">
        <v>61</v>
      </c>
      <c r="C98" s="122" t="s">
        <v>39</v>
      </c>
      <c r="E98" s="146" t="str">
        <f>IFERROR(VLOOKUP(D98,'NRCS Practice Descriptions'!$B$2:$C$174,2,FALSE),"")</f>
        <v/>
      </c>
      <c r="H98" s="38"/>
      <c r="I98" s="38"/>
      <c r="J98" s="38"/>
      <c r="K98" s="38"/>
      <c r="L98" s="38"/>
      <c r="M98" s="38"/>
      <c r="N98" s="38"/>
      <c r="O98" s="132">
        <f t="shared" si="8"/>
        <v>0</v>
      </c>
      <c r="P98" s="38"/>
      <c r="Q98" s="38"/>
      <c r="R98" s="38"/>
      <c r="S98" s="38"/>
      <c r="T98" s="38"/>
      <c r="U98" s="38"/>
      <c r="V98" s="131">
        <f t="shared" si="12"/>
        <v>0</v>
      </c>
      <c r="W98" s="38"/>
      <c r="X98" s="129">
        <f t="shared" si="13"/>
        <v>0</v>
      </c>
      <c r="Y98" s="38"/>
      <c r="Z98" s="61"/>
      <c r="AA98" s="38" t="str">
        <f>IFERROR(VLOOKUP($D98,'NRCS Physical Effects'!$D$3:$BF$173,AA$3,FALSE),"")</f>
        <v/>
      </c>
      <c r="AB98" s="38" t="str">
        <f>IFERROR(VLOOKUP($D98,'NRCS Physical Effects'!$D$3:$BF$173,AB$3,FALSE),"")</f>
        <v/>
      </c>
      <c r="AD98" s="38" t="str">
        <f>IFERROR(VLOOKUP($D98,'NRCS Physical Effects'!$D$3:$BF$173,AD$3,FALSE),"")</f>
        <v/>
      </c>
      <c r="AE98" s="38" t="str">
        <f>IFERROR(VLOOKUP($D98,'NRCS Physical Effects'!$D$3:$BF$173,AE$3,FALSE),"")</f>
        <v/>
      </c>
      <c r="AF98" s="38" t="str">
        <f>IFERROR(VLOOKUP($D98,'NRCS Physical Effects'!$D$3:$BF$173,AF$3,FALSE),"")</f>
        <v/>
      </c>
      <c r="AG98" s="38" t="str">
        <f>IFERROR(VLOOKUP($D98,'NRCS Physical Effects'!$D$3:$BF$173,AG$3,FALSE),"")</f>
        <v/>
      </c>
      <c r="AH98" s="38" t="str">
        <f>IFERROR(VLOOKUP($D98,'NRCS Physical Effects'!$D$3:$BF$173,AH$3,FALSE),"")</f>
        <v/>
      </c>
      <c r="AI98" s="87" t="str">
        <f>IFERROR(VLOOKUP($D98,'NRCS Physical Effects'!$D$3:$BF$173,AI$3,FALSE),"")</f>
        <v/>
      </c>
      <c r="AJ98" s="38" t="str">
        <f>IFERROR(VLOOKUP($D98,'NRCS Physical Effects'!$D$3:$BF$173,AJ$3,FALSE),"")</f>
        <v/>
      </c>
      <c r="AK98" s="38" t="str">
        <f>IFERROR(VLOOKUP($D98,'NRCS Physical Effects'!$D$3:$BF$173,AK$3,FALSE),"")</f>
        <v/>
      </c>
      <c r="AL98" s="38" t="str">
        <f>IFERROR(VLOOKUP($D98,'NRCS Physical Effects'!$D$3:$BF$173,AL$3,FALSE),"")</f>
        <v/>
      </c>
      <c r="AM98" s="38" t="str">
        <f>IFERROR(VLOOKUP($D98,'NRCS Physical Effects'!$D$3:$BF$173,AM$3,FALSE),"")</f>
        <v/>
      </c>
      <c r="AN98" s="38" t="str">
        <f>IFERROR(VLOOKUP($D98,'NRCS Physical Effects'!$D$3:$BF$173,AN$3,FALSE),"")</f>
        <v/>
      </c>
      <c r="AO98" s="38" t="str">
        <f>IFERROR(VLOOKUP($D98,'NRCS Physical Effects'!$D$3:$BF$173,AO$3,FALSE),"")</f>
        <v/>
      </c>
    </row>
    <row r="99" spans="1:41" x14ac:dyDescent="0.2">
      <c r="A99" s="103" t="s">
        <v>509</v>
      </c>
      <c r="B99" s="103" t="s">
        <v>61</v>
      </c>
      <c r="C99" s="122" t="s">
        <v>189</v>
      </c>
      <c r="E99" s="146" t="str">
        <f>IFERROR(VLOOKUP(D99,'NRCS Practice Descriptions'!$B$2:$C$174,2,FALSE),"")</f>
        <v/>
      </c>
      <c r="H99" s="38"/>
      <c r="I99" s="38"/>
      <c r="J99" s="38"/>
      <c r="K99" s="38"/>
      <c r="L99" s="38"/>
      <c r="M99" s="38"/>
      <c r="N99" s="38"/>
      <c r="O99" s="132">
        <f t="shared" si="8"/>
        <v>0</v>
      </c>
      <c r="P99" s="38"/>
      <c r="Q99" s="38"/>
      <c r="R99" s="38"/>
      <c r="S99" s="38"/>
      <c r="T99" s="38"/>
      <c r="U99" s="38"/>
      <c r="V99" s="131">
        <f t="shared" si="12"/>
        <v>0</v>
      </c>
      <c r="W99" s="38"/>
      <c r="X99" s="129">
        <f t="shared" si="13"/>
        <v>0</v>
      </c>
      <c r="Y99" s="38"/>
      <c r="Z99" s="61"/>
      <c r="AA99" s="38" t="str">
        <f>IFERROR(VLOOKUP($D99,'NRCS Physical Effects'!$D$3:$BF$173,AA$3,FALSE),"")</f>
        <v/>
      </c>
      <c r="AB99" s="38" t="str">
        <f>IFERROR(VLOOKUP($D99,'NRCS Physical Effects'!$D$3:$BF$173,AB$3,FALSE),"")</f>
        <v/>
      </c>
      <c r="AD99" s="38" t="str">
        <f>IFERROR(VLOOKUP($D99,'NRCS Physical Effects'!$D$3:$BF$173,AD$3,FALSE),"")</f>
        <v/>
      </c>
      <c r="AE99" s="38" t="str">
        <f>IFERROR(VLOOKUP($D99,'NRCS Physical Effects'!$D$3:$BF$173,AE$3,FALSE),"")</f>
        <v/>
      </c>
      <c r="AF99" s="38" t="str">
        <f>IFERROR(VLOOKUP($D99,'NRCS Physical Effects'!$D$3:$BF$173,AF$3,FALSE),"")</f>
        <v/>
      </c>
      <c r="AG99" s="38" t="str">
        <f>IFERROR(VLOOKUP($D99,'NRCS Physical Effects'!$D$3:$BF$173,AG$3,FALSE),"")</f>
        <v/>
      </c>
      <c r="AH99" s="38" t="str">
        <f>IFERROR(VLOOKUP($D99,'NRCS Physical Effects'!$D$3:$BF$173,AH$3,FALSE),"")</f>
        <v/>
      </c>
      <c r="AI99" s="87" t="str">
        <f>IFERROR(VLOOKUP($D99,'NRCS Physical Effects'!$D$3:$BF$173,AI$3,FALSE),"")</f>
        <v/>
      </c>
      <c r="AJ99" s="38" t="str">
        <f>IFERROR(VLOOKUP($D99,'NRCS Physical Effects'!$D$3:$BF$173,AJ$3,FALSE),"")</f>
        <v/>
      </c>
      <c r="AK99" s="38" t="str">
        <f>IFERROR(VLOOKUP($D99,'NRCS Physical Effects'!$D$3:$BF$173,AK$3,FALSE),"")</f>
        <v/>
      </c>
      <c r="AL99" s="38" t="str">
        <f>IFERROR(VLOOKUP($D99,'NRCS Physical Effects'!$D$3:$BF$173,AL$3,FALSE),"")</f>
        <v/>
      </c>
      <c r="AM99" s="38" t="str">
        <f>IFERROR(VLOOKUP($D99,'NRCS Physical Effects'!$D$3:$BF$173,AM$3,FALSE),"")</f>
        <v/>
      </c>
      <c r="AN99" s="38" t="str">
        <f>IFERROR(VLOOKUP($D99,'NRCS Physical Effects'!$D$3:$BF$173,AN$3,FALSE),"")</f>
        <v/>
      </c>
      <c r="AO99" s="38" t="str">
        <f>IFERROR(VLOOKUP($D99,'NRCS Physical Effects'!$D$3:$BF$173,AO$3,FALSE),"")</f>
        <v/>
      </c>
    </row>
    <row r="100" spans="1:41" x14ac:dyDescent="0.2">
      <c r="A100" s="103" t="s">
        <v>509</v>
      </c>
      <c r="B100" s="103" t="s">
        <v>61</v>
      </c>
      <c r="C100" s="122" t="s">
        <v>190</v>
      </c>
      <c r="E100" s="146" t="str">
        <f>IFERROR(VLOOKUP(D100,'NRCS Practice Descriptions'!$B$2:$C$174,2,FALSE),"")</f>
        <v/>
      </c>
      <c r="F100" s="42" t="s">
        <v>95</v>
      </c>
      <c r="H100" s="38"/>
      <c r="I100" s="38"/>
      <c r="J100" s="38"/>
      <c r="K100" s="38"/>
      <c r="L100" s="38"/>
      <c r="M100" s="38"/>
      <c r="N100" s="38"/>
      <c r="O100" s="132">
        <f t="shared" si="8"/>
        <v>0</v>
      </c>
      <c r="P100" s="38"/>
      <c r="Q100" s="38"/>
      <c r="R100" s="38"/>
      <c r="S100" s="38"/>
      <c r="T100" s="38"/>
      <c r="U100" s="38"/>
      <c r="V100" s="131">
        <f t="shared" si="12"/>
        <v>0</v>
      </c>
      <c r="W100" s="38"/>
      <c r="X100" s="129">
        <f t="shared" si="13"/>
        <v>0</v>
      </c>
      <c r="Y100" s="38"/>
      <c r="Z100" s="61"/>
      <c r="AA100" s="38" t="str">
        <f>IFERROR(VLOOKUP($D100,'NRCS Physical Effects'!$D$3:$BF$173,AA$3,FALSE),"")</f>
        <v/>
      </c>
      <c r="AB100" s="38" t="str">
        <f>IFERROR(VLOOKUP($D100,'NRCS Physical Effects'!$D$3:$BF$173,AB$3,FALSE),"")</f>
        <v/>
      </c>
      <c r="AD100" s="38" t="str">
        <f>IFERROR(VLOOKUP($D100,'NRCS Physical Effects'!$D$3:$BF$173,AD$3,FALSE),"")</f>
        <v/>
      </c>
      <c r="AE100" s="38" t="str">
        <f>IFERROR(VLOOKUP($D100,'NRCS Physical Effects'!$D$3:$BF$173,AE$3,FALSE),"")</f>
        <v/>
      </c>
      <c r="AF100" s="38" t="str">
        <f>IFERROR(VLOOKUP($D100,'NRCS Physical Effects'!$D$3:$BF$173,AF$3,FALSE),"")</f>
        <v/>
      </c>
      <c r="AG100" s="38" t="str">
        <f>IFERROR(VLOOKUP($D100,'NRCS Physical Effects'!$D$3:$BF$173,AG$3,FALSE),"")</f>
        <v/>
      </c>
      <c r="AH100" s="38" t="str">
        <f>IFERROR(VLOOKUP($D100,'NRCS Physical Effects'!$D$3:$BF$173,AH$3,FALSE),"")</f>
        <v/>
      </c>
      <c r="AI100" s="87" t="str">
        <f>IFERROR(VLOOKUP($D100,'NRCS Physical Effects'!$D$3:$BF$173,AI$3,FALSE),"")</f>
        <v/>
      </c>
      <c r="AJ100" s="38" t="str">
        <f>IFERROR(VLOOKUP($D100,'NRCS Physical Effects'!$D$3:$BF$173,AJ$3,FALSE),"")</f>
        <v/>
      </c>
      <c r="AK100" s="38" t="str">
        <f>IFERROR(VLOOKUP($D100,'NRCS Physical Effects'!$D$3:$BF$173,AK$3,FALSE),"")</f>
        <v/>
      </c>
      <c r="AL100" s="38" t="str">
        <f>IFERROR(VLOOKUP($D100,'NRCS Physical Effects'!$D$3:$BF$173,AL$3,FALSE),"")</f>
        <v/>
      </c>
      <c r="AM100" s="38" t="str">
        <f>IFERROR(VLOOKUP($D100,'NRCS Physical Effects'!$D$3:$BF$173,AM$3,FALSE),"")</f>
        <v/>
      </c>
      <c r="AN100" s="38" t="str">
        <f>IFERROR(VLOOKUP($D100,'NRCS Physical Effects'!$D$3:$BF$173,AN$3,FALSE),"")</f>
        <v/>
      </c>
      <c r="AO100" s="38" t="str">
        <f>IFERROR(VLOOKUP($D100,'NRCS Physical Effects'!$D$3:$BF$173,AO$3,FALSE),"")</f>
        <v/>
      </c>
    </row>
    <row r="101" spans="1:41" x14ac:dyDescent="0.2">
      <c r="A101" s="103" t="s">
        <v>509</v>
      </c>
      <c r="B101" s="103" t="s">
        <v>61</v>
      </c>
      <c r="C101" s="122" t="s">
        <v>98</v>
      </c>
      <c r="E101" s="146" t="str">
        <f>IFERROR(VLOOKUP(D101,'NRCS Practice Descriptions'!$B$2:$C$174,2,FALSE),"")</f>
        <v/>
      </c>
      <c r="F101" s="42" t="s">
        <v>98</v>
      </c>
      <c r="H101" s="38"/>
      <c r="I101" s="38"/>
      <c r="J101" s="38"/>
      <c r="K101" s="38"/>
      <c r="L101" s="38"/>
      <c r="M101" s="38"/>
      <c r="N101" s="38"/>
      <c r="O101" s="132">
        <f t="shared" ref="O101:O114" si="14">SUM(G101:N101)</f>
        <v>0</v>
      </c>
      <c r="P101" s="38"/>
      <c r="Q101" s="38"/>
      <c r="R101" s="38"/>
      <c r="S101" s="38"/>
      <c r="T101" s="38"/>
      <c r="U101" s="38"/>
      <c r="V101" s="131">
        <f t="shared" si="12"/>
        <v>0</v>
      </c>
      <c r="W101" s="38"/>
      <c r="X101" s="129">
        <f t="shared" si="13"/>
        <v>0</v>
      </c>
      <c r="Y101" s="38"/>
      <c r="Z101" s="61"/>
      <c r="AA101" s="38" t="str">
        <f>IFERROR(VLOOKUP($D101,'NRCS Physical Effects'!$D$3:$BF$173,AA$3,FALSE),"")</f>
        <v/>
      </c>
      <c r="AB101" s="38" t="str">
        <f>IFERROR(VLOOKUP($D101,'NRCS Physical Effects'!$D$3:$BF$173,AB$3,FALSE),"")</f>
        <v/>
      </c>
      <c r="AD101" s="38" t="str">
        <f>IFERROR(VLOOKUP($D101,'NRCS Physical Effects'!$D$3:$BF$173,AD$3,FALSE),"")</f>
        <v/>
      </c>
      <c r="AE101" s="38" t="str">
        <f>IFERROR(VLOOKUP($D101,'NRCS Physical Effects'!$D$3:$BF$173,AE$3,FALSE),"")</f>
        <v/>
      </c>
      <c r="AF101" s="38" t="str">
        <f>IFERROR(VLOOKUP($D101,'NRCS Physical Effects'!$D$3:$BF$173,AF$3,FALSE),"")</f>
        <v/>
      </c>
      <c r="AG101" s="38" t="str">
        <f>IFERROR(VLOOKUP($D101,'NRCS Physical Effects'!$D$3:$BF$173,AG$3,FALSE),"")</f>
        <v/>
      </c>
      <c r="AH101" s="38" t="str">
        <f>IFERROR(VLOOKUP($D101,'NRCS Physical Effects'!$D$3:$BF$173,AH$3,FALSE),"")</f>
        <v/>
      </c>
      <c r="AI101" s="87" t="str">
        <f>IFERROR(VLOOKUP($D101,'NRCS Physical Effects'!$D$3:$BF$173,AI$3,FALSE),"")</f>
        <v/>
      </c>
      <c r="AJ101" s="38" t="str">
        <f>IFERROR(VLOOKUP($D101,'NRCS Physical Effects'!$D$3:$BF$173,AJ$3,FALSE),"")</f>
        <v/>
      </c>
      <c r="AK101" s="38" t="str">
        <f>IFERROR(VLOOKUP($D101,'NRCS Physical Effects'!$D$3:$BF$173,AK$3,FALSE),"")</f>
        <v/>
      </c>
      <c r="AL101" s="38" t="str">
        <f>IFERROR(VLOOKUP($D101,'NRCS Physical Effects'!$D$3:$BF$173,AL$3,FALSE),"")</f>
        <v/>
      </c>
      <c r="AM101" s="38" t="str">
        <f>IFERROR(VLOOKUP($D101,'NRCS Physical Effects'!$D$3:$BF$173,AM$3,FALSE),"")</f>
        <v/>
      </c>
      <c r="AN101" s="38" t="str">
        <f>IFERROR(VLOOKUP($D101,'NRCS Physical Effects'!$D$3:$BF$173,AN$3,FALSE),"")</f>
        <v/>
      </c>
      <c r="AO101" s="38" t="str">
        <f>IFERROR(VLOOKUP($D101,'NRCS Physical Effects'!$D$3:$BF$173,AO$3,FALSE),"")</f>
        <v/>
      </c>
    </row>
    <row r="102" spans="1:41" x14ac:dyDescent="0.2">
      <c r="A102" s="103" t="s">
        <v>509</v>
      </c>
      <c r="B102" s="104" t="s">
        <v>196</v>
      </c>
      <c r="C102" s="118" t="s">
        <v>88</v>
      </c>
      <c r="E102" s="146" t="str">
        <f>IFERROR(VLOOKUP(D102,'NRCS Practice Descriptions'!$B$2:$C$174,2,FALSE),"")</f>
        <v/>
      </c>
      <c r="H102" s="38"/>
      <c r="I102" s="38"/>
      <c r="J102" s="38"/>
      <c r="K102" s="38"/>
      <c r="L102" s="38"/>
      <c r="M102" s="38"/>
      <c r="N102" s="38"/>
      <c r="O102" s="132">
        <f t="shared" si="14"/>
        <v>0</v>
      </c>
      <c r="P102" s="38"/>
      <c r="Q102" s="38"/>
      <c r="R102" s="38"/>
      <c r="S102" s="38"/>
      <c r="T102" s="38"/>
      <c r="U102" s="38"/>
      <c r="V102" s="131">
        <f t="shared" si="12"/>
        <v>0</v>
      </c>
      <c r="W102" s="38"/>
      <c r="X102" s="129">
        <f t="shared" si="13"/>
        <v>0</v>
      </c>
      <c r="Y102" s="38"/>
      <c r="Z102" s="61"/>
      <c r="AA102" s="38" t="str">
        <f>IFERROR(VLOOKUP($D102,'NRCS Physical Effects'!$D$3:$BF$173,AA$3,FALSE),"")</f>
        <v/>
      </c>
      <c r="AB102" s="38" t="str">
        <f>IFERROR(VLOOKUP($D102,'NRCS Physical Effects'!$D$3:$BF$173,AB$3,FALSE),"")</f>
        <v/>
      </c>
      <c r="AD102" s="38" t="str">
        <f>IFERROR(VLOOKUP($D102,'NRCS Physical Effects'!$D$3:$BF$173,AD$3,FALSE),"")</f>
        <v/>
      </c>
      <c r="AE102" s="38" t="str">
        <f>IFERROR(VLOOKUP($D102,'NRCS Physical Effects'!$D$3:$BF$173,AE$3,FALSE),"")</f>
        <v/>
      </c>
      <c r="AF102" s="38" t="str">
        <f>IFERROR(VLOOKUP($D102,'NRCS Physical Effects'!$D$3:$BF$173,AF$3,FALSE),"")</f>
        <v/>
      </c>
      <c r="AG102" s="38" t="str">
        <f>IFERROR(VLOOKUP($D102,'NRCS Physical Effects'!$D$3:$BF$173,AG$3,FALSE),"")</f>
        <v/>
      </c>
      <c r="AH102" s="38" t="str">
        <f>IFERROR(VLOOKUP($D102,'NRCS Physical Effects'!$D$3:$BF$173,AH$3,FALSE),"")</f>
        <v/>
      </c>
      <c r="AI102" s="87" t="str">
        <f>IFERROR(VLOOKUP($D102,'NRCS Physical Effects'!$D$3:$BF$173,AI$3,FALSE),"")</f>
        <v/>
      </c>
      <c r="AJ102" s="38" t="str">
        <f>IFERROR(VLOOKUP($D102,'NRCS Physical Effects'!$D$3:$BF$173,AJ$3,FALSE),"")</f>
        <v/>
      </c>
      <c r="AK102" s="38" t="str">
        <f>IFERROR(VLOOKUP($D102,'NRCS Physical Effects'!$D$3:$BF$173,AK$3,FALSE),"")</f>
        <v/>
      </c>
      <c r="AL102" s="38" t="str">
        <f>IFERROR(VLOOKUP($D102,'NRCS Physical Effects'!$D$3:$BF$173,AL$3,FALSE),"")</f>
        <v/>
      </c>
      <c r="AM102" s="38" t="str">
        <f>IFERROR(VLOOKUP($D102,'NRCS Physical Effects'!$D$3:$BF$173,AM$3,FALSE),"")</f>
        <v/>
      </c>
      <c r="AN102" s="38" t="str">
        <f>IFERROR(VLOOKUP($D102,'NRCS Physical Effects'!$D$3:$BF$173,AN$3,FALSE),"")</f>
        <v/>
      </c>
      <c r="AO102" s="38" t="str">
        <f>IFERROR(VLOOKUP($D102,'NRCS Physical Effects'!$D$3:$BF$173,AO$3,FALSE),"")</f>
        <v/>
      </c>
    </row>
    <row r="103" spans="1:41" x14ac:dyDescent="0.2">
      <c r="A103" s="105"/>
      <c r="B103" s="105"/>
      <c r="C103" s="122"/>
      <c r="E103" s="146" t="str">
        <f>IFERROR(VLOOKUP(D103,'NRCS Practice Descriptions'!$B$2:$C$174,2,FALSE),"")</f>
        <v/>
      </c>
      <c r="H103" s="38"/>
      <c r="I103" s="38"/>
      <c r="J103" s="38"/>
      <c r="K103" s="38"/>
      <c r="L103" s="38"/>
      <c r="M103" s="38"/>
      <c r="N103" s="38"/>
      <c r="O103" s="132">
        <f t="shared" si="14"/>
        <v>0</v>
      </c>
      <c r="P103" s="38"/>
      <c r="Q103" s="38"/>
      <c r="R103" s="38"/>
      <c r="S103" s="38"/>
      <c r="T103" s="38"/>
      <c r="U103" s="38"/>
      <c r="V103" s="131">
        <f t="shared" si="12"/>
        <v>0</v>
      </c>
      <c r="W103" s="38"/>
      <c r="X103" s="129">
        <f t="shared" si="13"/>
        <v>0</v>
      </c>
      <c r="Y103" s="38"/>
      <c r="Z103" s="61"/>
      <c r="AA103" s="38" t="str">
        <f>IFERROR(VLOOKUP($D103,'NRCS Physical Effects'!$D$3:$BF$173,AA$3,FALSE),"")</f>
        <v/>
      </c>
      <c r="AB103" s="38" t="str">
        <f>IFERROR(VLOOKUP($D103,'NRCS Physical Effects'!$D$3:$BF$173,AB$3,FALSE),"")</f>
        <v/>
      </c>
      <c r="AD103" s="38" t="str">
        <f>IFERROR(VLOOKUP($D103,'NRCS Physical Effects'!$D$3:$BF$173,AD$3,FALSE),"")</f>
        <v/>
      </c>
      <c r="AE103" s="38" t="str">
        <f>IFERROR(VLOOKUP($D103,'NRCS Physical Effects'!$D$3:$BF$173,AE$3,FALSE),"")</f>
        <v/>
      </c>
      <c r="AF103" s="38" t="str">
        <f>IFERROR(VLOOKUP($D103,'NRCS Physical Effects'!$D$3:$BF$173,AF$3,FALSE),"")</f>
        <v/>
      </c>
      <c r="AG103" s="38" t="str">
        <f>IFERROR(VLOOKUP($D103,'NRCS Physical Effects'!$D$3:$BF$173,AG$3,FALSE),"")</f>
        <v/>
      </c>
      <c r="AH103" s="38" t="str">
        <f>IFERROR(VLOOKUP($D103,'NRCS Physical Effects'!$D$3:$BF$173,AH$3,FALSE),"")</f>
        <v/>
      </c>
      <c r="AI103" s="87" t="str">
        <f>IFERROR(VLOOKUP($D103,'NRCS Physical Effects'!$D$3:$BF$173,AI$3,FALSE),"")</f>
        <v/>
      </c>
      <c r="AJ103" s="38" t="str">
        <f>IFERROR(VLOOKUP($D103,'NRCS Physical Effects'!$D$3:$BF$173,AJ$3,FALSE),"")</f>
        <v/>
      </c>
      <c r="AK103" s="38" t="str">
        <f>IFERROR(VLOOKUP($D103,'NRCS Physical Effects'!$D$3:$BF$173,AK$3,FALSE),"")</f>
        <v/>
      </c>
      <c r="AL103" s="38" t="str">
        <f>IFERROR(VLOOKUP($D103,'NRCS Physical Effects'!$D$3:$BF$173,AL$3,FALSE),"")</f>
        <v/>
      </c>
      <c r="AM103" s="38" t="str">
        <f>IFERROR(VLOOKUP($D103,'NRCS Physical Effects'!$D$3:$BF$173,AM$3,FALSE),"")</f>
        <v/>
      </c>
      <c r="AN103" s="38" t="str">
        <f>IFERROR(VLOOKUP($D103,'NRCS Physical Effects'!$D$3:$BF$173,AN$3,FALSE),"")</f>
        <v/>
      </c>
      <c r="AO103" s="38" t="str">
        <f>IFERROR(VLOOKUP($D103,'NRCS Physical Effects'!$D$3:$BF$173,AO$3,FALSE),"")</f>
        <v/>
      </c>
    </row>
    <row r="104" spans="1:41" x14ac:dyDescent="0.2">
      <c r="A104" s="105" t="s">
        <v>44</v>
      </c>
      <c r="B104" s="105" t="s">
        <v>510</v>
      </c>
      <c r="C104" s="118" t="s">
        <v>247</v>
      </c>
      <c r="E104" s="146" t="str">
        <f>IFERROR(VLOOKUP(D104,'NRCS Practice Descriptions'!$B$2:$C$174,2,FALSE),"")</f>
        <v/>
      </c>
      <c r="H104" s="38"/>
      <c r="O104" s="132">
        <f t="shared" si="14"/>
        <v>0</v>
      </c>
      <c r="T104" s="38"/>
      <c r="U104" s="38"/>
      <c r="V104" s="131">
        <f t="shared" si="12"/>
        <v>0</v>
      </c>
      <c r="W104" s="38"/>
      <c r="X104" s="129">
        <f t="shared" si="13"/>
        <v>0</v>
      </c>
      <c r="Y104" s="38"/>
      <c r="Z104" s="61"/>
      <c r="AA104" s="38" t="str">
        <f>IFERROR(VLOOKUP($D104,'NRCS Physical Effects'!$D$3:$BF$173,AA$3,FALSE),"")</f>
        <v/>
      </c>
      <c r="AB104" s="38" t="str">
        <f>IFERROR(VLOOKUP($D104,'NRCS Physical Effects'!$D$3:$BF$173,AB$3,FALSE),"")</f>
        <v/>
      </c>
      <c r="AD104" s="38" t="str">
        <f>IFERROR(VLOOKUP($D104,'NRCS Physical Effects'!$D$3:$BF$173,AD$3,FALSE),"")</f>
        <v/>
      </c>
      <c r="AE104" s="38" t="str">
        <f>IFERROR(VLOOKUP($D104,'NRCS Physical Effects'!$D$3:$BF$173,AE$3,FALSE),"")</f>
        <v/>
      </c>
      <c r="AF104" s="38" t="str">
        <f>IFERROR(VLOOKUP($D104,'NRCS Physical Effects'!$D$3:$BF$173,AF$3,FALSE),"")</f>
        <v/>
      </c>
      <c r="AG104" s="38" t="str">
        <f>IFERROR(VLOOKUP($D104,'NRCS Physical Effects'!$D$3:$BF$173,AG$3,FALSE),"")</f>
        <v/>
      </c>
      <c r="AH104" s="38" t="str">
        <f>IFERROR(VLOOKUP($D104,'NRCS Physical Effects'!$D$3:$BF$173,AH$3,FALSE),"")</f>
        <v/>
      </c>
      <c r="AI104" s="87" t="str">
        <f>IFERROR(VLOOKUP($D104,'NRCS Physical Effects'!$D$3:$BF$173,AI$3,FALSE),"")</f>
        <v/>
      </c>
      <c r="AJ104" s="38" t="str">
        <f>IFERROR(VLOOKUP($D104,'NRCS Physical Effects'!$D$3:$BF$173,AJ$3,FALSE),"")</f>
        <v/>
      </c>
      <c r="AK104" s="38" t="str">
        <f>IFERROR(VLOOKUP($D104,'NRCS Physical Effects'!$D$3:$BF$173,AK$3,FALSE),"")</f>
        <v/>
      </c>
      <c r="AL104" s="38" t="str">
        <f>IFERROR(VLOOKUP($D104,'NRCS Physical Effects'!$D$3:$BF$173,AL$3,FALSE),"")</f>
        <v/>
      </c>
      <c r="AM104" s="38" t="str">
        <f>IFERROR(VLOOKUP($D104,'NRCS Physical Effects'!$D$3:$BF$173,AM$3,FALSE),"")</f>
        <v/>
      </c>
      <c r="AN104" s="38" t="str">
        <f>IFERROR(VLOOKUP($D104,'NRCS Physical Effects'!$D$3:$BF$173,AN$3,FALSE),"")</f>
        <v/>
      </c>
      <c r="AO104" s="38" t="str">
        <f>IFERROR(VLOOKUP($D104,'NRCS Physical Effects'!$D$3:$BF$173,AO$3,FALSE),"")</f>
        <v/>
      </c>
    </row>
    <row r="105" spans="1:41" x14ac:dyDescent="0.2">
      <c r="A105" s="105" t="s">
        <v>44</v>
      </c>
      <c r="B105" s="105" t="s">
        <v>510</v>
      </c>
      <c r="C105" s="52" t="s">
        <v>191</v>
      </c>
      <c r="D105" s="38" t="s">
        <v>257</v>
      </c>
      <c r="E105" s="146" t="str">
        <f>IFERROR(VLOOKUP(D105,'NRCS Practice Descriptions'!$B$2:$C$174,2,FALSE),"")</f>
        <v/>
      </c>
      <c r="H105" s="38"/>
      <c r="O105" s="132">
        <f t="shared" si="14"/>
        <v>0</v>
      </c>
      <c r="T105" s="38"/>
      <c r="U105" s="38"/>
      <c r="V105" s="131">
        <f t="shared" si="12"/>
        <v>0</v>
      </c>
      <c r="W105" s="38"/>
      <c r="X105" s="129">
        <f t="shared" si="13"/>
        <v>0</v>
      </c>
      <c r="Y105" s="38"/>
      <c r="Z105" s="61"/>
      <c r="AA105" s="38" t="str">
        <f>IFERROR(VLOOKUP($D105,'NRCS Physical Effects'!$D$3:$BF$173,AA$3,FALSE),"")</f>
        <v/>
      </c>
      <c r="AB105" s="38" t="str">
        <f>IFERROR(VLOOKUP($D105,'NRCS Physical Effects'!$D$3:$BF$173,AB$3,FALSE),"")</f>
        <v/>
      </c>
      <c r="AD105" s="38" t="str">
        <f>IFERROR(VLOOKUP($D105,'NRCS Physical Effects'!$D$3:$BF$173,AD$3,FALSE),"")</f>
        <v/>
      </c>
      <c r="AE105" s="38" t="str">
        <f>IFERROR(VLOOKUP($D105,'NRCS Physical Effects'!$D$3:$BF$173,AE$3,FALSE),"")</f>
        <v/>
      </c>
      <c r="AF105" s="38" t="str">
        <f>IFERROR(VLOOKUP($D105,'NRCS Physical Effects'!$D$3:$BF$173,AF$3,FALSE),"")</f>
        <v/>
      </c>
      <c r="AG105" s="38" t="str">
        <f>IFERROR(VLOOKUP($D105,'NRCS Physical Effects'!$D$3:$BF$173,AG$3,FALSE),"")</f>
        <v/>
      </c>
      <c r="AH105" s="38" t="str">
        <f>IFERROR(VLOOKUP($D105,'NRCS Physical Effects'!$D$3:$BF$173,AH$3,FALSE),"")</f>
        <v/>
      </c>
      <c r="AI105" s="87" t="str">
        <f>IFERROR(VLOOKUP($D105,'NRCS Physical Effects'!$D$3:$BF$173,AI$3,FALSE),"")</f>
        <v/>
      </c>
      <c r="AJ105" s="38" t="str">
        <f>IFERROR(VLOOKUP($D105,'NRCS Physical Effects'!$D$3:$BF$173,AJ$3,FALSE),"")</f>
        <v/>
      </c>
      <c r="AK105" s="38" t="str">
        <f>IFERROR(VLOOKUP($D105,'NRCS Physical Effects'!$D$3:$BF$173,AK$3,FALSE),"")</f>
        <v/>
      </c>
      <c r="AL105" s="38" t="str">
        <f>IFERROR(VLOOKUP($D105,'NRCS Physical Effects'!$D$3:$BF$173,AL$3,FALSE),"")</f>
        <v/>
      </c>
      <c r="AM105" s="38" t="str">
        <f>IFERROR(VLOOKUP($D105,'NRCS Physical Effects'!$D$3:$BF$173,AM$3,FALSE),"")</f>
        <v/>
      </c>
      <c r="AN105" s="38" t="str">
        <f>IFERROR(VLOOKUP($D105,'NRCS Physical Effects'!$D$3:$BF$173,AN$3,FALSE),"")</f>
        <v/>
      </c>
      <c r="AO105" s="38" t="str">
        <f>IFERROR(VLOOKUP($D105,'NRCS Physical Effects'!$D$3:$BF$173,AO$3,FALSE),"")</f>
        <v/>
      </c>
    </row>
    <row r="106" spans="1:41" x14ac:dyDescent="0.2">
      <c r="A106" s="105"/>
      <c r="B106" s="105"/>
      <c r="E106" s="146" t="str">
        <f>IFERROR(VLOOKUP(D106,'NRCS Practice Descriptions'!$B$2:$C$174,2,FALSE),"")</f>
        <v/>
      </c>
      <c r="H106" s="38"/>
      <c r="O106" s="132">
        <f t="shared" si="14"/>
        <v>0</v>
      </c>
      <c r="T106" s="38"/>
      <c r="U106" s="38"/>
      <c r="V106" s="131">
        <f t="shared" si="12"/>
        <v>0</v>
      </c>
      <c r="W106" s="38"/>
      <c r="X106" s="129">
        <f t="shared" si="13"/>
        <v>0</v>
      </c>
      <c r="Y106" s="38"/>
      <c r="Z106" s="61"/>
      <c r="AA106" s="38" t="str">
        <f>IFERROR(VLOOKUP($D106,'NRCS Physical Effects'!$D$3:$BF$173,AA$3,FALSE),"")</f>
        <v/>
      </c>
      <c r="AB106" s="38" t="str">
        <f>IFERROR(VLOOKUP($D106,'NRCS Physical Effects'!$D$3:$BF$173,AB$3,FALSE),"")</f>
        <v/>
      </c>
      <c r="AD106" s="38" t="str">
        <f>IFERROR(VLOOKUP($D106,'NRCS Physical Effects'!$D$3:$BF$173,AD$3,FALSE),"")</f>
        <v/>
      </c>
      <c r="AE106" s="38" t="str">
        <f>IFERROR(VLOOKUP($D106,'NRCS Physical Effects'!$D$3:$BF$173,AE$3,FALSE),"")</f>
        <v/>
      </c>
      <c r="AF106" s="38" t="str">
        <f>IFERROR(VLOOKUP($D106,'NRCS Physical Effects'!$D$3:$BF$173,AF$3,FALSE),"")</f>
        <v/>
      </c>
      <c r="AG106" s="38" t="str">
        <f>IFERROR(VLOOKUP($D106,'NRCS Physical Effects'!$D$3:$BF$173,AG$3,FALSE),"")</f>
        <v/>
      </c>
      <c r="AH106" s="38" t="str">
        <f>IFERROR(VLOOKUP($D106,'NRCS Physical Effects'!$D$3:$BF$173,AH$3,FALSE),"")</f>
        <v/>
      </c>
      <c r="AI106" s="87" t="str">
        <f>IFERROR(VLOOKUP($D106,'NRCS Physical Effects'!$D$3:$BF$173,AI$3,FALSE),"")</f>
        <v/>
      </c>
      <c r="AJ106" s="38" t="str">
        <f>IFERROR(VLOOKUP($D106,'NRCS Physical Effects'!$D$3:$BF$173,AJ$3,FALSE),"")</f>
        <v/>
      </c>
      <c r="AK106" s="38" t="str">
        <f>IFERROR(VLOOKUP($D106,'NRCS Physical Effects'!$D$3:$BF$173,AK$3,FALSE),"")</f>
        <v/>
      </c>
      <c r="AL106" s="38" t="str">
        <f>IFERROR(VLOOKUP($D106,'NRCS Physical Effects'!$D$3:$BF$173,AL$3,FALSE),"")</f>
        <v/>
      </c>
      <c r="AM106" s="38" t="str">
        <f>IFERROR(VLOOKUP($D106,'NRCS Physical Effects'!$D$3:$BF$173,AM$3,FALSE),"")</f>
        <v/>
      </c>
      <c r="AN106" s="38" t="str">
        <f>IFERROR(VLOOKUP($D106,'NRCS Physical Effects'!$D$3:$BF$173,AN$3,FALSE),"")</f>
        <v/>
      </c>
      <c r="AO106" s="38" t="str">
        <f>IFERROR(VLOOKUP($D106,'NRCS Physical Effects'!$D$3:$BF$173,AO$3,FALSE),"")</f>
        <v/>
      </c>
    </row>
    <row r="107" spans="1:41" x14ac:dyDescent="0.2">
      <c r="A107" s="105" t="s">
        <v>513</v>
      </c>
      <c r="B107" s="105" t="s">
        <v>178</v>
      </c>
      <c r="C107" s="118" t="s">
        <v>198</v>
      </c>
      <c r="E107" s="146" t="str">
        <f>IFERROR(VLOOKUP(D107,'NRCS Practice Descriptions'!$B$2:$C$174,2,FALSE),"")</f>
        <v/>
      </c>
      <c r="H107" s="38"/>
      <c r="I107" s="38"/>
      <c r="J107" s="38"/>
      <c r="K107" s="38"/>
      <c r="L107" s="38"/>
      <c r="M107" s="38"/>
      <c r="N107" s="38"/>
      <c r="O107" s="132">
        <f t="shared" si="14"/>
        <v>0</v>
      </c>
      <c r="P107" s="38"/>
      <c r="Q107" s="38"/>
      <c r="R107" s="38"/>
      <c r="S107" s="38"/>
      <c r="T107" s="38"/>
      <c r="U107" s="38"/>
      <c r="V107" s="131">
        <f t="shared" si="12"/>
        <v>0</v>
      </c>
      <c r="W107" s="38"/>
      <c r="X107" s="129">
        <f t="shared" si="13"/>
        <v>0</v>
      </c>
      <c r="Y107" s="38"/>
      <c r="Z107" s="61"/>
      <c r="AA107" s="38" t="str">
        <f>IFERROR(VLOOKUP($D107,'NRCS Physical Effects'!$D$3:$BF$173,AA$3,FALSE),"")</f>
        <v/>
      </c>
      <c r="AB107" s="38" t="str">
        <f>IFERROR(VLOOKUP($D107,'NRCS Physical Effects'!$D$3:$BF$173,AB$3,FALSE),"")</f>
        <v/>
      </c>
      <c r="AD107" s="38" t="str">
        <f>IFERROR(VLOOKUP($D107,'NRCS Physical Effects'!$D$3:$BF$173,AD$3,FALSE),"")</f>
        <v/>
      </c>
      <c r="AE107" s="38" t="str">
        <f>IFERROR(VLOOKUP($D107,'NRCS Physical Effects'!$D$3:$BF$173,AE$3,FALSE),"")</f>
        <v/>
      </c>
      <c r="AF107" s="38" t="str">
        <f>IFERROR(VLOOKUP($D107,'NRCS Physical Effects'!$D$3:$BF$173,AF$3,FALSE),"")</f>
        <v/>
      </c>
      <c r="AG107" s="38" t="str">
        <f>IFERROR(VLOOKUP($D107,'NRCS Physical Effects'!$D$3:$BF$173,AG$3,FALSE),"")</f>
        <v/>
      </c>
      <c r="AH107" s="38" t="str">
        <f>IFERROR(VLOOKUP($D107,'NRCS Physical Effects'!$D$3:$BF$173,AH$3,FALSE),"")</f>
        <v/>
      </c>
      <c r="AI107" s="87" t="str">
        <f>IFERROR(VLOOKUP($D107,'NRCS Physical Effects'!$D$3:$BF$173,AI$3,FALSE),"")</f>
        <v/>
      </c>
      <c r="AJ107" s="38" t="str">
        <f>IFERROR(VLOOKUP($D107,'NRCS Physical Effects'!$D$3:$BF$173,AJ$3,FALSE),"")</f>
        <v/>
      </c>
      <c r="AK107" s="38" t="str">
        <f>IFERROR(VLOOKUP($D107,'NRCS Physical Effects'!$D$3:$BF$173,AK$3,FALSE),"")</f>
        <v/>
      </c>
      <c r="AL107" s="38" t="str">
        <f>IFERROR(VLOOKUP($D107,'NRCS Physical Effects'!$D$3:$BF$173,AL$3,FALSE),"")</f>
        <v/>
      </c>
      <c r="AM107" s="38" t="str">
        <f>IFERROR(VLOOKUP($D107,'NRCS Physical Effects'!$D$3:$BF$173,AM$3,FALSE),"")</f>
        <v/>
      </c>
      <c r="AN107" s="38" t="str">
        <f>IFERROR(VLOOKUP($D107,'NRCS Physical Effects'!$D$3:$BF$173,AN$3,FALSE),"")</f>
        <v/>
      </c>
      <c r="AO107" s="38" t="str">
        <f>IFERROR(VLOOKUP($D107,'NRCS Physical Effects'!$D$3:$BF$173,AO$3,FALSE),"")</f>
        <v/>
      </c>
    </row>
    <row r="108" spans="1:41" x14ac:dyDescent="0.2">
      <c r="A108" s="105" t="s">
        <v>513</v>
      </c>
      <c r="B108" s="105" t="s">
        <v>178</v>
      </c>
      <c r="C108" s="118" t="s">
        <v>199</v>
      </c>
      <c r="E108" s="146" t="str">
        <f>IFERROR(VLOOKUP(D108,'NRCS Practice Descriptions'!$B$2:$C$174,2,FALSE),"")</f>
        <v/>
      </c>
      <c r="H108" s="38"/>
      <c r="I108" s="38"/>
      <c r="J108" s="38"/>
      <c r="K108" s="38"/>
      <c r="L108" s="38"/>
      <c r="M108" s="38"/>
      <c r="N108" s="38"/>
      <c r="O108" s="132">
        <f t="shared" si="14"/>
        <v>0</v>
      </c>
      <c r="P108" s="38"/>
      <c r="Q108" s="38"/>
      <c r="R108" s="38"/>
      <c r="S108" s="38"/>
      <c r="T108" s="38"/>
      <c r="U108" s="38"/>
      <c r="V108" s="131">
        <f t="shared" si="12"/>
        <v>0</v>
      </c>
      <c r="W108" s="38"/>
      <c r="X108" s="129">
        <f t="shared" si="13"/>
        <v>0</v>
      </c>
      <c r="Y108" s="38"/>
      <c r="Z108" s="61"/>
      <c r="AA108" s="38" t="str">
        <f>IFERROR(VLOOKUP($D108,'NRCS Physical Effects'!$D$3:$BF$173,AA$3,FALSE),"")</f>
        <v/>
      </c>
      <c r="AB108" s="38" t="str">
        <f>IFERROR(VLOOKUP($D108,'NRCS Physical Effects'!$D$3:$BF$173,AB$3,FALSE),"")</f>
        <v/>
      </c>
      <c r="AD108" s="38" t="str">
        <f>IFERROR(VLOOKUP($D108,'NRCS Physical Effects'!$D$3:$BF$173,AD$3,FALSE),"")</f>
        <v/>
      </c>
      <c r="AE108" s="38" t="str">
        <f>IFERROR(VLOOKUP($D108,'NRCS Physical Effects'!$D$3:$BF$173,AE$3,FALSE),"")</f>
        <v/>
      </c>
      <c r="AF108" s="38" t="str">
        <f>IFERROR(VLOOKUP($D108,'NRCS Physical Effects'!$D$3:$BF$173,AF$3,FALSE),"")</f>
        <v/>
      </c>
      <c r="AG108" s="38" t="str">
        <f>IFERROR(VLOOKUP($D108,'NRCS Physical Effects'!$D$3:$BF$173,AG$3,FALSE),"")</f>
        <v/>
      </c>
      <c r="AH108" s="38" t="str">
        <f>IFERROR(VLOOKUP($D108,'NRCS Physical Effects'!$D$3:$BF$173,AH$3,FALSE),"")</f>
        <v/>
      </c>
      <c r="AI108" s="87" t="str">
        <f>IFERROR(VLOOKUP($D108,'NRCS Physical Effects'!$D$3:$BF$173,AI$3,FALSE),"")</f>
        <v/>
      </c>
      <c r="AJ108" s="38" t="str">
        <f>IFERROR(VLOOKUP($D108,'NRCS Physical Effects'!$D$3:$BF$173,AJ$3,FALSE),"")</f>
        <v/>
      </c>
      <c r="AK108" s="38" t="str">
        <f>IFERROR(VLOOKUP($D108,'NRCS Physical Effects'!$D$3:$BF$173,AK$3,FALSE),"")</f>
        <v/>
      </c>
      <c r="AL108" s="38" t="str">
        <f>IFERROR(VLOOKUP($D108,'NRCS Physical Effects'!$D$3:$BF$173,AL$3,FALSE),"")</f>
        <v/>
      </c>
      <c r="AM108" s="38" t="str">
        <f>IFERROR(VLOOKUP($D108,'NRCS Physical Effects'!$D$3:$BF$173,AM$3,FALSE),"")</f>
        <v/>
      </c>
      <c r="AN108" s="38" t="str">
        <f>IFERROR(VLOOKUP($D108,'NRCS Physical Effects'!$D$3:$BF$173,AN$3,FALSE),"")</f>
        <v/>
      </c>
      <c r="AO108" s="38" t="str">
        <f>IFERROR(VLOOKUP($D108,'NRCS Physical Effects'!$D$3:$BF$173,AO$3,FALSE),"")</f>
        <v/>
      </c>
    </row>
    <row r="109" spans="1:41" ht="14.5" customHeight="1" x14ac:dyDescent="0.2">
      <c r="A109" s="105"/>
      <c r="B109" s="105"/>
      <c r="C109" s="118"/>
      <c r="E109" s="146" t="str">
        <f>IFERROR(VLOOKUP(D109,'NRCS Practice Descriptions'!$B$2:$C$174,2,FALSE),"")</f>
        <v/>
      </c>
      <c r="H109" s="38"/>
      <c r="I109" s="38"/>
      <c r="J109" s="38"/>
      <c r="K109" s="38"/>
      <c r="L109" s="38"/>
      <c r="M109" s="38"/>
      <c r="N109" s="38"/>
      <c r="O109" s="132">
        <f t="shared" si="14"/>
        <v>0</v>
      </c>
      <c r="P109" s="38"/>
      <c r="Q109" s="38"/>
      <c r="R109" s="38"/>
      <c r="S109" s="38"/>
      <c r="T109" s="38"/>
      <c r="U109" s="38"/>
      <c r="V109" s="131">
        <f t="shared" si="12"/>
        <v>0</v>
      </c>
      <c r="W109" s="38"/>
      <c r="X109" s="129">
        <f t="shared" si="13"/>
        <v>0</v>
      </c>
      <c r="Y109" s="38"/>
      <c r="Z109" s="61"/>
      <c r="AA109" s="38" t="str">
        <f>IFERROR(VLOOKUP($D109,'NRCS Physical Effects'!$D$3:$BF$173,AA$3,FALSE),"")</f>
        <v/>
      </c>
      <c r="AB109" s="38" t="str">
        <f>IFERROR(VLOOKUP($D109,'NRCS Physical Effects'!$D$3:$BF$173,AB$3,FALSE),"")</f>
        <v/>
      </c>
      <c r="AD109" s="38" t="str">
        <f>IFERROR(VLOOKUP($D109,'NRCS Physical Effects'!$D$3:$BF$173,AD$3,FALSE),"")</f>
        <v/>
      </c>
      <c r="AE109" s="38" t="str">
        <f>IFERROR(VLOOKUP($D109,'NRCS Physical Effects'!$D$3:$BF$173,AE$3,FALSE),"")</f>
        <v/>
      </c>
      <c r="AF109" s="38" t="str">
        <f>IFERROR(VLOOKUP($D109,'NRCS Physical Effects'!$D$3:$BF$173,AF$3,FALSE),"")</f>
        <v/>
      </c>
      <c r="AG109" s="38" t="str">
        <f>IFERROR(VLOOKUP($D109,'NRCS Physical Effects'!$D$3:$BF$173,AG$3,FALSE),"")</f>
        <v/>
      </c>
      <c r="AH109" s="38" t="str">
        <f>IFERROR(VLOOKUP($D109,'NRCS Physical Effects'!$D$3:$BF$173,AH$3,FALSE),"")</f>
        <v/>
      </c>
      <c r="AI109" s="87" t="str">
        <f>IFERROR(VLOOKUP($D109,'NRCS Physical Effects'!$D$3:$BF$173,AI$3,FALSE),"")</f>
        <v/>
      </c>
      <c r="AJ109" s="38" t="str">
        <f>IFERROR(VLOOKUP($D109,'NRCS Physical Effects'!$D$3:$BF$173,AJ$3,FALSE),"")</f>
        <v/>
      </c>
      <c r="AK109" s="38" t="str">
        <f>IFERROR(VLOOKUP($D109,'NRCS Physical Effects'!$D$3:$BF$173,AK$3,FALSE),"")</f>
        <v/>
      </c>
      <c r="AL109" s="38" t="str">
        <f>IFERROR(VLOOKUP($D109,'NRCS Physical Effects'!$D$3:$BF$173,AL$3,FALSE),"")</f>
        <v/>
      </c>
      <c r="AM109" s="38" t="str">
        <f>IFERROR(VLOOKUP($D109,'NRCS Physical Effects'!$D$3:$BF$173,AM$3,FALSE),"")</f>
        <v/>
      </c>
      <c r="AN109" s="38" t="str">
        <f>IFERROR(VLOOKUP($D109,'NRCS Physical Effects'!$D$3:$BF$173,AN$3,FALSE),"")</f>
        <v/>
      </c>
      <c r="AO109" s="38" t="str">
        <f>IFERROR(VLOOKUP($D109,'NRCS Physical Effects'!$D$3:$BF$173,AO$3,FALSE),"")</f>
        <v/>
      </c>
    </row>
    <row r="110" spans="1:41" x14ac:dyDescent="0.2">
      <c r="A110" s="105" t="s">
        <v>513</v>
      </c>
      <c r="B110" s="105" t="s">
        <v>177</v>
      </c>
      <c r="C110" s="118" t="s">
        <v>197</v>
      </c>
      <c r="E110" s="146" t="str">
        <f>IFERROR(VLOOKUP(D110,'NRCS Practice Descriptions'!$B$2:$C$174,2,FALSE),"")</f>
        <v/>
      </c>
      <c r="H110" s="38"/>
      <c r="I110" s="38"/>
      <c r="J110" s="38"/>
      <c r="K110" s="38"/>
      <c r="L110" s="38"/>
      <c r="M110" s="38"/>
      <c r="N110" s="38"/>
      <c r="O110" s="132">
        <f t="shared" si="14"/>
        <v>0</v>
      </c>
      <c r="P110" s="38"/>
      <c r="Q110" s="38"/>
      <c r="R110" s="38"/>
      <c r="S110" s="38"/>
      <c r="T110" s="38"/>
      <c r="U110" s="38"/>
      <c r="V110" s="131">
        <f t="shared" si="12"/>
        <v>0</v>
      </c>
      <c r="W110" s="38"/>
      <c r="X110" s="129">
        <f t="shared" si="13"/>
        <v>0</v>
      </c>
      <c r="Y110" s="38"/>
      <c r="Z110" s="61"/>
      <c r="AA110" s="38" t="str">
        <f>IFERROR(VLOOKUP($D110,'NRCS Physical Effects'!$D$3:$BF$173,AA$3,FALSE),"")</f>
        <v/>
      </c>
      <c r="AB110" s="38" t="str">
        <f>IFERROR(VLOOKUP($D110,'NRCS Physical Effects'!$D$3:$BF$173,AB$3,FALSE),"")</f>
        <v/>
      </c>
      <c r="AD110" s="38" t="str">
        <f>IFERROR(VLOOKUP($D110,'NRCS Physical Effects'!$D$3:$BF$173,AD$3,FALSE),"")</f>
        <v/>
      </c>
      <c r="AE110" s="38" t="str">
        <f>IFERROR(VLOOKUP($D110,'NRCS Physical Effects'!$D$3:$BF$173,AE$3,FALSE),"")</f>
        <v/>
      </c>
      <c r="AF110" s="38" t="str">
        <f>IFERROR(VLOOKUP($D110,'NRCS Physical Effects'!$D$3:$BF$173,AF$3,FALSE),"")</f>
        <v/>
      </c>
      <c r="AG110" s="38" t="str">
        <f>IFERROR(VLOOKUP($D110,'NRCS Physical Effects'!$D$3:$BF$173,AG$3,FALSE),"")</f>
        <v/>
      </c>
      <c r="AH110" s="38" t="str">
        <f>IFERROR(VLOOKUP($D110,'NRCS Physical Effects'!$D$3:$BF$173,AH$3,FALSE),"")</f>
        <v/>
      </c>
      <c r="AI110" s="87" t="str">
        <f>IFERROR(VLOOKUP($D110,'NRCS Physical Effects'!$D$3:$BF$173,AI$3,FALSE),"")</f>
        <v/>
      </c>
      <c r="AJ110" s="38" t="str">
        <f>IFERROR(VLOOKUP($D110,'NRCS Physical Effects'!$D$3:$BF$173,AJ$3,FALSE),"")</f>
        <v/>
      </c>
      <c r="AK110" s="38" t="str">
        <f>IFERROR(VLOOKUP($D110,'NRCS Physical Effects'!$D$3:$BF$173,AK$3,FALSE),"")</f>
        <v/>
      </c>
      <c r="AL110" s="38" t="str">
        <f>IFERROR(VLOOKUP($D110,'NRCS Physical Effects'!$D$3:$BF$173,AL$3,FALSE),"")</f>
        <v/>
      </c>
      <c r="AM110" s="38" t="str">
        <f>IFERROR(VLOOKUP($D110,'NRCS Physical Effects'!$D$3:$BF$173,AM$3,FALSE),"")</f>
        <v/>
      </c>
      <c r="AN110" s="38" t="str">
        <f>IFERROR(VLOOKUP($D110,'NRCS Physical Effects'!$D$3:$BF$173,AN$3,FALSE),"")</f>
        <v/>
      </c>
      <c r="AO110" s="38" t="str">
        <f>IFERROR(VLOOKUP($D110,'NRCS Physical Effects'!$D$3:$BF$173,AO$3,FALSE),"")</f>
        <v/>
      </c>
    </row>
    <row r="111" spans="1:41" ht="16" x14ac:dyDescent="0.2">
      <c r="A111" s="105" t="s">
        <v>513</v>
      </c>
      <c r="B111" s="105" t="s">
        <v>177</v>
      </c>
      <c r="C111" s="99" t="s">
        <v>91</v>
      </c>
      <c r="E111" s="146" t="str">
        <f>IFERROR(VLOOKUP(D111,'NRCS Practice Descriptions'!$B$2:$C$174,2,FALSE),"")</f>
        <v/>
      </c>
      <c r="H111" s="38"/>
      <c r="I111" s="38"/>
      <c r="J111" s="38"/>
      <c r="K111" s="38"/>
      <c r="L111" s="38"/>
      <c r="M111" s="38"/>
      <c r="N111" s="38"/>
      <c r="O111" s="132">
        <f t="shared" si="14"/>
        <v>0</v>
      </c>
      <c r="P111" s="38"/>
      <c r="Q111" s="38"/>
      <c r="R111" s="38"/>
      <c r="S111" s="38"/>
      <c r="T111" s="38"/>
      <c r="U111" s="38"/>
      <c r="V111" s="131">
        <f t="shared" si="12"/>
        <v>0</v>
      </c>
      <c r="W111" s="38"/>
      <c r="X111" s="129">
        <f t="shared" si="13"/>
        <v>0</v>
      </c>
      <c r="Y111" s="38"/>
      <c r="Z111" s="61"/>
      <c r="AA111" s="38" t="str">
        <f>IFERROR(VLOOKUP($D111,'NRCS Physical Effects'!$D$3:$BF$173,AA$3,FALSE),"")</f>
        <v/>
      </c>
      <c r="AB111" s="38" t="str">
        <f>IFERROR(VLOOKUP($D111,'NRCS Physical Effects'!$D$3:$BF$173,AB$3,FALSE),"")</f>
        <v/>
      </c>
      <c r="AD111" s="38" t="str">
        <f>IFERROR(VLOOKUP($D111,'NRCS Physical Effects'!$D$3:$BF$173,AD$3,FALSE),"")</f>
        <v/>
      </c>
      <c r="AE111" s="38" t="str">
        <f>IFERROR(VLOOKUP($D111,'NRCS Physical Effects'!$D$3:$BF$173,AE$3,FALSE),"")</f>
        <v/>
      </c>
      <c r="AF111" s="38" t="str">
        <f>IFERROR(VLOOKUP($D111,'NRCS Physical Effects'!$D$3:$BF$173,AF$3,FALSE),"")</f>
        <v/>
      </c>
      <c r="AG111" s="38" t="str">
        <f>IFERROR(VLOOKUP($D111,'NRCS Physical Effects'!$D$3:$BF$173,AG$3,FALSE),"")</f>
        <v/>
      </c>
      <c r="AH111" s="38" t="str">
        <f>IFERROR(VLOOKUP($D111,'NRCS Physical Effects'!$D$3:$BF$173,AH$3,FALSE),"")</f>
        <v/>
      </c>
      <c r="AI111" s="87" t="str">
        <f>IFERROR(VLOOKUP($D111,'NRCS Physical Effects'!$D$3:$BF$173,AI$3,FALSE),"")</f>
        <v/>
      </c>
      <c r="AJ111" s="38" t="str">
        <f>IFERROR(VLOOKUP($D111,'NRCS Physical Effects'!$D$3:$BF$173,AJ$3,FALSE),"")</f>
        <v/>
      </c>
      <c r="AK111" s="38" t="str">
        <f>IFERROR(VLOOKUP($D111,'NRCS Physical Effects'!$D$3:$BF$173,AK$3,FALSE),"")</f>
        <v/>
      </c>
      <c r="AL111" s="38" t="str">
        <f>IFERROR(VLOOKUP($D111,'NRCS Physical Effects'!$D$3:$BF$173,AL$3,FALSE),"")</f>
        <v/>
      </c>
      <c r="AM111" s="38" t="str">
        <f>IFERROR(VLOOKUP($D111,'NRCS Physical Effects'!$D$3:$BF$173,AM$3,FALSE),"")</f>
        <v/>
      </c>
      <c r="AN111" s="38" t="str">
        <f>IFERROR(VLOOKUP($D111,'NRCS Physical Effects'!$D$3:$BF$173,AN$3,FALSE),"")</f>
        <v/>
      </c>
      <c r="AO111" s="38" t="str">
        <f>IFERROR(VLOOKUP($D111,'NRCS Physical Effects'!$D$3:$BF$173,AO$3,FALSE),"")</f>
        <v/>
      </c>
    </row>
    <row r="112" spans="1:41" x14ac:dyDescent="0.2">
      <c r="A112" s="105"/>
      <c r="B112" s="105"/>
      <c r="E112" s="146" t="str">
        <f>IFERROR(VLOOKUP(D112,'NRCS Practice Descriptions'!$B$2:$C$174,2,FALSE),"")</f>
        <v/>
      </c>
      <c r="H112" s="38"/>
      <c r="I112" s="38"/>
      <c r="J112" s="38"/>
      <c r="K112" s="38"/>
      <c r="L112" s="38"/>
      <c r="M112" s="38"/>
      <c r="N112" s="38"/>
      <c r="O112" s="132">
        <f t="shared" si="14"/>
        <v>0</v>
      </c>
      <c r="P112" s="38"/>
      <c r="Q112" s="38"/>
      <c r="R112" s="38"/>
      <c r="S112" s="38"/>
      <c r="T112" s="38"/>
      <c r="U112" s="38"/>
      <c r="V112" s="131">
        <f t="shared" si="12"/>
        <v>0</v>
      </c>
      <c r="W112" s="38"/>
      <c r="X112" s="129">
        <f t="shared" si="13"/>
        <v>0</v>
      </c>
      <c r="Y112" s="38"/>
      <c r="Z112" s="61"/>
      <c r="AA112" s="38" t="str">
        <f>IFERROR(VLOOKUP($D112,'NRCS Physical Effects'!$D$3:$BF$173,AA$3,FALSE),"")</f>
        <v/>
      </c>
      <c r="AB112" s="38" t="str">
        <f>IFERROR(VLOOKUP($D112,'NRCS Physical Effects'!$D$3:$BF$173,AB$3,FALSE),"")</f>
        <v/>
      </c>
      <c r="AD112" s="38" t="str">
        <f>IFERROR(VLOOKUP($D112,'NRCS Physical Effects'!$D$3:$BF$173,AD$3,FALSE),"")</f>
        <v/>
      </c>
      <c r="AE112" s="38" t="str">
        <f>IFERROR(VLOOKUP($D112,'NRCS Physical Effects'!$D$3:$BF$173,AE$3,FALSE),"")</f>
        <v/>
      </c>
      <c r="AF112" s="38" t="str">
        <f>IFERROR(VLOOKUP($D112,'NRCS Physical Effects'!$D$3:$BF$173,AF$3,FALSE),"")</f>
        <v/>
      </c>
      <c r="AG112" s="38" t="str">
        <f>IFERROR(VLOOKUP($D112,'NRCS Physical Effects'!$D$3:$BF$173,AG$3,FALSE),"")</f>
        <v/>
      </c>
      <c r="AH112" s="38" t="str">
        <f>IFERROR(VLOOKUP($D112,'NRCS Physical Effects'!$D$3:$BF$173,AH$3,FALSE),"")</f>
        <v/>
      </c>
      <c r="AI112" s="87" t="str">
        <f>IFERROR(VLOOKUP($D112,'NRCS Physical Effects'!$D$3:$BF$173,AI$3,FALSE),"")</f>
        <v/>
      </c>
      <c r="AJ112" s="38" t="str">
        <f>IFERROR(VLOOKUP($D112,'NRCS Physical Effects'!$D$3:$BF$173,AJ$3,FALSE),"")</f>
        <v/>
      </c>
      <c r="AK112" s="38" t="str">
        <f>IFERROR(VLOOKUP($D112,'NRCS Physical Effects'!$D$3:$BF$173,AK$3,FALSE),"")</f>
        <v/>
      </c>
      <c r="AL112" s="38" t="str">
        <f>IFERROR(VLOOKUP($D112,'NRCS Physical Effects'!$D$3:$BF$173,AL$3,FALSE),"")</f>
        <v/>
      </c>
      <c r="AM112" s="38" t="str">
        <f>IFERROR(VLOOKUP($D112,'NRCS Physical Effects'!$D$3:$BF$173,AM$3,FALSE),"")</f>
        <v/>
      </c>
      <c r="AN112" s="38" t="str">
        <f>IFERROR(VLOOKUP($D112,'NRCS Physical Effects'!$D$3:$BF$173,AN$3,FALSE),"")</f>
        <v/>
      </c>
      <c r="AO112" s="38" t="str">
        <f>IFERROR(VLOOKUP($D112,'NRCS Physical Effects'!$D$3:$BF$173,AO$3,FALSE),"")</f>
        <v/>
      </c>
    </row>
    <row r="113" spans="1:41" x14ac:dyDescent="0.2">
      <c r="A113" s="105" t="s">
        <v>513</v>
      </c>
      <c r="B113" s="117" t="s">
        <v>516</v>
      </c>
      <c r="C113" s="122" t="s">
        <v>202</v>
      </c>
      <c r="E113" s="146" t="str">
        <f>IFERROR(VLOOKUP(D113,'NRCS Practice Descriptions'!$B$2:$C$174,2,FALSE),"")</f>
        <v/>
      </c>
      <c r="H113" s="38"/>
      <c r="I113" s="38"/>
      <c r="J113" s="38"/>
      <c r="K113" s="38"/>
      <c r="L113" s="38"/>
      <c r="M113" s="38"/>
      <c r="N113" s="38"/>
      <c r="O113" s="132">
        <f t="shared" si="14"/>
        <v>0</v>
      </c>
      <c r="P113" s="38"/>
      <c r="Q113" s="38"/>
      <c r="R113" s="38"/>
      <c r="S113" s="38"/>
      <c r="T113" s="38"/>
      <c r="U113" s="38"/>
      <c r="V113" s="131">
        <f t="shared" si="12"/>
        <v>0</v>
      </c>
      <c r="W113" s="38"/>
      <c r="X113" s="129">
        <f t="shared" si="13"/>
        <v>0</v>
      </c>
      <c r="Y113" s="38"/>
      <c r="Z113" s="61"/>
      <c r="AA113" s="38" t="str">
        <f>IFERROR(VLOOKUP($D113,'NRCS Physical Effects'!$D$3:$BF$173,AA$3,FALSE),"")</f>
        <v/>
      </c>
      <c r="AB113" s="38" t="str">
        <f>IFERROR(VLOOKUP($D113,'NRCS Physical Effects'!$D$3:$BF$173,AB$3,FALSE),"")</f>
        <v/>
      </c>
      <c r="AD113" s="38" t="str">
        <f>IFERROR(VLOOKUP($D113,'NRCS Physical Effects'!$D$3:$BF$173,AD$3,FALSE),"")</f>
        <v/>
      </c>
      <c r="AE113" s="38" t="str">
        <f>IFERROR(VLOOKUP($D113,'NRCS Physical Effects'!$D$3:$BF$173,AE$3,FALSE),"")</f>
        <v/>
      </c>
      <c r="AF113" s="38" t="str">
        <f>IFERROR(VLOOKUP($D113,'NRCS Physical Effects'!$D$3:$BF$173,AF$3,FALSE),"")</f>
        <v/>
      </c>
      <c r="AG113" s="38" t="str">
        <f>IFERROR(VLOOKUP($D113,'NRCS Physical Effects'!$D$3:$BF$173,AG$3,FALSE),"")</f>
        <v/>
      </c>
      <c r="AH113" s="38" t="str">
        <f>IFERROR(VLOOKUP($D113,'NRCS Physical Effects'!$D$3:$BF$173,AH$3,FALSE),"")</f>
        <v/>
      </c>
      <c r="AI113" s="87" t="str">
        <f>IFERROR(VLOOKUP($D113,'NRCS Physical Effects'!$D$3:$BF$173,AI$3,FALSE),"")</f>
        <v/>
      </c>
      <c r="AJ113" s="38" t="str">
        <f>IFERROR(VLOOKUP($D113,'NRCS Physical Effects'!$D$3:$BF$173,AJ$3,FALSE),"")</f>
        <v/>
      </c>
      <c r="AK113" s="38" t="str">
        <f>IFERROR(VLOOKUP($D113,'NRCS Physical Effects'!$D$3:$BF$173,AK$3,FALSE),"")</f>
        <v/>
      </c>
      <c r="AL113" s="38" t="str">
        <f>IFERROR(VLOOKUP($D113,'NRCS Physical Effects'!$D$3:$BF$173,AL$3,FALSE),"")</f>
        <v/>
      </c>
      <c r="AM113" s="38" t="str">
        <f>IFERROR(VLOOKUP($D113,'NRCS Physical Effects'!$D$3:$BF$173,AM$3,FALSE),"")</f>
        <v/>
      </c>
      <c r="AN113" s="38" t="str">
        <f>IFERROR(VLOOKUP($D113,'NRCS Physical Effects'!$D$3:$BF$173,AN$3,FALSE),"")</f>
        <v/>
      </c>
      <c r="AO113" s="38" t="str">
        <f>IFERROR(VLOOKUP($D113,'NRCS Physical Effects'!$D$3:$BF$173,AO$3,FALSE),"")</f>
        <v/>
      </c>
    </row>
    <row r="114" spans="1:41" ht="16" x14ac:dyDescent="0.2">
      <c r="A114" s="105" t="s">
        <v>513</v>
      </c>
      <c r="B114" s="117" t="s">
        <v>516</v>
      </c>
      <c r="C114" s="99" t="s">
        <v>28</v>
      </c>
      <c r="E114" s="146" t="str">
        <f>IFERROR(VLOOKUP(D114,'NRCS Practice Descriptions'!$B$2:$C$174,2,FALSE),"")</f>
        <v/>
      </c>
      <c r="F114" s="42" t="s">
        <v>201</v>
      </c>
      <c r="O114" s="132">
        <f t="shared" si="14"/>
        <v>0</v>
      </c>
      <c r="V114" s="131">
        <f t="shared" si="12"/>
        <v>0</v>
      </c>
      <c r="X114" s="129">
        <f t="shared" si="13"/>
        <v>0</v>
      </c>
      <c r="Z114" s="61"/>
      <c r="AA114" s="38" t="str">
        <f>IFERROR(VLOOKUP($D114,'NRCS Physical Effects'!$D$3:$BF$173,AA$3,FALSE),"")</f>
        <v/>
      </c>
      <c r="AB114" s="38" t="str">
        <f>IFERROR(VLOOKUP($D114,'NRCS Physical Effects'!$D$3:$BF$173,AB$3,FALSE),"")</f>
        <v/>
      </c>
      <c r="AD114" s="38" t="str">
        <f>IFERROR(VLOOKUP($D114,'NRCS Physical Effects'!$D$3:$BF$173,AD$3,FALSE),"")</f>
        <v/>
      </c>
      <c r="AE114" s="38" t="str">
        <f>IFERROR(VLOOKUP($D114,'NRCS Physical Effects'!$D$3:$BF$173,AE$3,FALSE),"")</f>
        <v/>
      </c>
      <c r="AF114" s="38" t="str">
        <f>IFERROR(VLOOKUP($D114,'NRCS Physical Effects'!$D$3:$BF$173,AF$3,FALSE),"")</f>
        <v/>
      </c>
      <c r="AG114" s="38" t="str">
        <f>IFERROR(VLOOKUP($D114,'NRCS Physical Effects'!$D$3:$BF$173,AG$3,FALSE),"")</f>
        <v/>
      </c>
      <c r="AH114" s="38" t="str">
        <f>IFERROR(VLOOKUP($D114,'NRCS Physical Effects'!$D$3:$BF$173,AH$3,FALSE),"")</f>
        <v/>
      </c>
      <c r="AI114" s="87" t="str">
        <f>IFERROR(VLOOKUP($D114,'NRCS Physical Effects'!$D$3:$BF$173,AI$3,FALSE),"")</f>
        <v/>
      </c>
      <c r="AJ114" s="38" t="str">
        <f>IFERROR(VLOOKUP($D114,'NRCS Physical Effects'!$D$3:$BF$173,AJ$3,FALSE),"")</f>
        <v/>
      </c>
      <c r="AK114" s="38" t="str">
        <f>IFERROR(VLOOKUP($D114,'NRCS Physical Effects'!$D$3:$BF$173,AK$3,FALSE),"")</f>
        <v/>
      </c>
      <c r="AL114" s="38" t="str">
        <f>IFERROR(VLOOKUP($D114,'NRCS Physical Effects'!$D$3:$BF$173,AL$3,FALSE),"")</f>
        <v/>
      </c>
      <c r="AM114" s="38" t="str">
        <f>IFERROR(VLOOKUP($D114,'NRCS Physical Effects'!$D$3:$BF$173,AM$3,FALSE),"")</f>
        <v/>
      </c>
      <c r="AN114" s="38" t="str">
        <f>IFERROR(VLOOKUP($D114,'NRCS Physical Effects'!$D$3:$BF$173,AN$3,FALSE),"")</f>
        <v/>
      </c>
      <c r="AO114" s="38" t="str">
        <f>IFERROR(VLOOKUP($D114,'NRCS Physical Effects'!$D$3:$BF$173,AO$3,FALSE),"")</f>
        <v/>
      </c>
    </row>
    <row r="116" spans="1:41" x14ac:dyDescent="0.2">
      <c r="C116" s="124"/>
    </row>
    <row r="117" spans="1:41" s="110" customFormat="1" x14ac:dyDescent="0.2">
      <c r="A117" s="113" t="s">
        <v>514</v>
      </c>
      <c r="B117" s="109"/>
      <c r="C117" s="125"/>
      <c r="D117" s="111"/>
      <c r="E117" s="147"/>
      <c r="F117" s="112"/>
      <c r="G117" s="111"/>
      <c r="O117" s="127"/>
      <c r="V117" s="127"/>
      <c r="AA117" s="111"/>
      <c r="AB117" s="111"/>
      <c r="AC117" s="111"/>
      <c r="AD117" s="111"/>
      <c r="AE117" s="111"/>
      <c r="AF117" s="111"/>
      <c r="AG117" s="111"/>
      <c r="AH117" s="111"/>
      <c r="AI117" s="111"/>
      <c r="AJ117" s="111"/>
      <c r="AK117" s="111"/>
      <c r="AL117" s="111"/>
      <c r="AM117" s="111"/>
      <c r="AN117" s="111"/>
      <c r="AO117" s="111"/>
    </row>
    <row r="118" spans="1:41" x14ac:dyDescent="0.2">
      <c r="C118" s="120"/>
    </row>
    <row r="119" spans="1:41" x14ac:dyDescent="0.2">
      <c r="B119" s="114" t="s">
        <v>156</v>
      </c>
      <c r="C119" s="122"/>
      <c r="Z119" s="116">
        <f>SUMIF($A$4:$A$115,$B119,Z$4:Z$115)</f>
        <v>33</v>
      </c>
      <c r="AA119" s="116">
        <f t="shared" ref="AA119:AB119" si="15">SUMIF($A$4:$A$115,$B119,AA$4:AA$115)</f>
        <v>27</v>
      </c>
      <c r="AB119" s="116">
        <f t="shared" si="15"/>
        <v>6</v>
      </c>
      <c r="AC119" s="116"/>
    </row>
    <row r="120" spans="1:41" x14ac:dyDescent="0.2">
      <c r="C120" s="122" t="s">
        <v>173</v>
      </c>
      <c r="Z120" s="57">
        <f>SUMIF($B$4:$B$115,$C120,Z$4:Z$115)</f>
        <v>18</v>
      </c>
      <c r="AA120" s="57">
        <f t="shared" ref="AA120:AB128" si="16">SUMIF($B$4:$B$115,$C120,AA$4:AA$115)</f>
        <v>13</v>
      </c>
      <c r="AB120" s="57">
        <f>SUMIF($B$4:$B$115,$C120,AB$4:AB$115)</f>
        <v>5</v>
      </c>
      <c r="AC120" s="57"/>
    </row>
    <row r="121" spans="1:41" x14ac:dyDescent="0.2">
      <c r="C121" s="122" t="s">
        <v>7</v>
      </c>
      <c r="Z121" s="57">
        <f t="shared" ref="Z121:Z122" si="17">SUMIF($B$4:$B$115,$C121,Z$4:Z$115)</f>
        <v>6</v>
      </c>
      <c r="AA121" s="57">
        <f t="shared" si="16"/>
        <v>5</v>
      </c>
      <c r="AB121" s="57">
        <f t="shared" si="16"/>
        <v>1</v>
      </c>
      <c r="AC121" s="57"/>
    </row>
    <row r="122" spans="1:41" x14ac:dyDescent="0.2">
      <c r="C122" s="122" t="s">
        <v>515</v>
      </c>
      <c r="Z122" s="57">
        <f t="shared" si="17"/>
        <v>9</v>
      </c>
      <c r="AA122" s="57">
        <f t="shared" si="16"/>
        <v>9</v>
      </c>
      <c r="AB122" s="57">
        <f t="shared" si="16"/>
        <v>0</v>
      </c>
      <c r="AC122" s="57"/>
    </row>
    <row r="123" spans="1:41" x14ac:dyDescent="0.2">
      <c r="C123" s="122"/>
      <c r="Z123" s="57"/>
      <c r="AA123" s="57"/>
      <c r="AB123" s="57"/>
      <c r="AC123" s="57"/>
    </row>
    <row r="124" spans="1:41" x14ac:dyDescent="0.2">
      <c r="B124" s="114" t="s">
        <v>509</v>
      </c>
      <c r="C124" s="122"/>
      <c r="Z124" s="116">
        <f>SUMIF($A$4:$A$115,$B124,Z$4:Z$115)</f>
        <v>69</v>
      </c>
      <c r="AA124" s="116">
        <f t="shared" ref="AA124:AB124" si="18">SUMIF($A$4:$A$115,$B124,AA$4:AA$115)</f>
        <v>34</v>
      </c>
      <c r="AB124" s="116">
        <f t="shared" si="18"/>
        <v>35</v>
      </c>
      <c r="AC124" s="116"/>
    </row>
    <row r="125" spans="1:41" x14ac:dyDescent="0.2">
      <c r="C125" s="122" t="s">
        <v>511</v>
      </c>
      <c r="Z125" s="57">
        <f>SUMIF($B$4:$B$115,$C125,Z$4:Z$115)</f>
        <v>47</v>
      </c>
      <c r="AA125" s="57">
        <f t="shared" si="16"/>
        <v>19</v>
      </c>
      <c r="AB125" s="57">
        <f>SUMIF($B$4:$B$115,$C125,AB$4:AB$115)</f>
        <v>28</v>
      </c>
      <c r="AC125" s="57"/>
    </row>
    <row r="126" spans="1:41" x14ac:dyDescent="0.2">
      <c r="C126" s="103" t="s">
        <v>512</v>
      </c>
      <c r="Z126" s="57">
        <f t="shared" ref="Z126:Z128" si="19">SUMIF($B$4:$B$115,$C126,Z$4:Z$115)</f>
        <v>11</v>
      </c>
      <c r="AA126" s="57">
        <f t="shared" si="16"/>
        <v>7</v>
      </c>
      <c r="AB126" s="57">
        <f t="shared" si="16"/>
        <v>4</v>
      </c>
      <c r="AC126" s="57"/>
    </row>
    <row r="127" spans="1:41" x14ac:dyDescent="0.2">
      <c r="C127" s="122" t="s">
        <v>61</v>
      </c>
      <c r="Z127" s="57">
        <f t="shared" si="19"/>
        <v>8</v>
      </c>
      <c r="AA127" s="57">
        <f t="shared" si="16"/>
        <v>4</v>
      </c>
      <c r="AB127" s="57">
        <f>SUMIF($B$4:$B$115,$C127,AB$4:AB$115)</f>
        <v>4</v>
      </c>
      <c r="AC127" s="57"/>
    </row>
    <row r="128" spans="1:41" x14ac:dyDescent="0.2">
      <c r="C128" s="122" t="s">
        <v>196</v>
      </c>
      <c r="Z128" s="57">
        <f t="shared" si="19"/>
        <v>3</v>
      </c>
      <c r="AA128" s="57">
        <f t="shared" si="16"/>
        <v>4</v>
      </c>
      <c r="AB128" s="57">
        <f>SUMIF($B$4:$B$115,$C128,AB$4:AB$115)</f>
        <v>-1</v>
      </c>
      <c r="AC128" s="57"/>
    </row>
    <row r="129" spans="2:29" x14ac:dyDescent="0.2">
      <c r="C129" s="122"/>
    </row>
    <row r="130" spans="2:29" x14ac:dyDescent="0.2">
      <c r="B130" s="114" t="s">
        <v>44</v>
      </c>
      <c r="C130" s="105" t="s">
        <v>510</v>
      </c>
      <c r="Z130" s="116">
        <f>SUMIF($A$4:$A$115,$B130,Z$4:Z$115)</f>
        <v>28</v>
      </c>
      <c r="AA130" s="116">
        <f t="shared" ref="AA130:AB130" si="20">SUMIF($A$4:$A$115,$B130,AA$4:AA$115)</f>
        <v>13</v>
      </c>
      <c r="AB130" s="116">
        <f t="shared" si="20"/>
        <v>15</v>
      </c>
      <c r="AC130" s="116"/>
    </row>
    <row r="131" spans="2:29" x14ac:dyDescent="0.2">
      <c r="C131" s="122"/>
    </row>
    <row r="132" spans="2:29" x14ac:dyDescent="0.2">
      <c r="B132" s="115" t="s">
        <v>513</v>
      </c>
      <c r="C132" s="122"/>
      <c r="Z132" s="116">
        <f>SUMIF($A$4:$A$115,$B132,Z$4:Z$115)</f>
        <v>84</v>
      </c>
      <c r="AA132" s="116">
        <f t="shared" ref="AA132:AB132" si="21">SUMIF($A$4:$A$115,$B132,AA$4:AA$115)</f>
        <v>38</v>
      </c>
      <c r="AB132" s="116">
        <f t="shared" si="21"/>
        <v>46</v>
      </c>
      <c r="AC132" s="116"/>
    </row>
    <row r="133" spans="2:29" x14ac:dyDescent="0.2">
      <c r="C133" s="122" t="s">
        <v>178</v>
      </c>
      <c r="Z133" s="57">
        <f t="shared" ref="Z133:AB135" si="22">SUMIF($B$4:$B$115,$C133,Z$4:Z$115)</f>
        <v>27</v>
      </c>
      <c r="AA133" s="57">
        <f t="shared" si="22"/>
        <v>10</v>
      </c>
      <c r="AB133" s="57">
        <f>SUMIF($B$4:$B$115,$C133,AB$4:AB$115)</f>
        <v>17</v>
      </c>
      <c r="AC133" s="57"/>
    </row>
    <row r="134" spans="2:29" x14ac:dyDescent="0.2">
      <c r="C134" s="122" t="s">
        <v>177</v>
      </c>
      <c r="Z134" s="57">
        <f t="shared" si="22"/>
        <v>37</v>
      </c>
      <c r="AA134" s="57">
        <f t="shared" si="22"/>
        <v>19</v>
      </c>
      <c r="AB134" s="57">
        <f t="shared" si="22"/>
        <v>18</v>
      </c>
      <c r="AC134" s="57"/>
    </row>
    <row r="135" spans="2:29" ht="14.5" customHeight="1" x14ac:dyDescent="0.2">
      <c r="C135" s="122" t="s">
        <v>516</v>
      </c>
      <c r="Z135" s="57">
        <f t="shared" si="22"/>
        <v>20</v>
      </c>
      <c r="AA135" s="57">
        <f t="shared" si="22"/>
        <v>9</v>
      </c>
      <c r="AB135" s="57">
        <f t="shared" si="22"/>
        <v>11</v>
      </c>
      <c r="AC135" s="57"/>
    </row>
  </sheetData>
  <sortState xmlns:xlrd2="http://schemas.microsoft.com/office/spreadsheetml/2017/richdata2" ref="A5:AO79">
    <sortCondition descending="1" ref="Z5:Z79"/>
    <sortCondition descending="1" ref="AA5:AA79"/>
  </sortState>
  <mergeCells count="5">
    <mergeCell ref="Z1:AO1"/>
    <mergeCell ref="G1:N1"/>
    <mergeCell ref="R1:U1"/>
    <mergeCell ref="M2:N2"/>
    <mergeCell ref="H2:J2"/>
  </mergeCells>
  <conditionalFormatting sqref="AA5:AA114">
    <cfRule type="colorScale" priority="13">
      <colorScale>
        <cfvo type="min"/>
        <cfvo type="percentile" val="50"/>
        <cfvo type="max"/>
        <color rgb="FFF8696B"/>
        <color rgb="FFFFEB84"/>
        <color rgb="FF63BE7B"/>
      </colorScale>
    </cfRule>
    <cfRule type="colorScale" priority="14">
      <colorScale>
        <cfvo type="min"/>
        <cfvo type="max"/>
        <color rgb="FFFCFCFF"/>
        <color rgb="FF63BE7B"/>
      </colorScale>
    </cfRule>
  </conditionalFormatting>
  <conditionalFormatting sqref="AA5:AC114">
    <cfRule type="colorScale" priority="15">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AA64-4A7C-4E50-9B03-18BD1F868E34}">
  <dimension ref="A1:AH121"/>
  <sheetViews>
    <sheetView workbookViewId="0">
      <pane xSplit="4" ySplit="2" topLeftCell="E31" activePane="bottomRight" state="frozen"/>
      <selection pane="topRight" activeCell="E1" sqref="E1"/>
      <selection pane="bottomLeft" activeCell="A3" sqref="A3"/>
      <selection pane="bottomRight" activeCell="F5" sqref="F5:H5"/>
    </sheetView>
  </sheetViews>
  <sheetFormatPr baseColWidth="10" defaultColWidth="8.83203125" defaultRowHeight="15" x14ac:dyDescent="0.2"/>
  <cols>
    <col min="1" max="1" width="21.83203125" style="31" customWidth="1"/>
    <col min="2" max="2" width="20" style="31" customWidth="1"/>
    <col min="3" max="3" width="44.5" bestFit="1" customWidth="1"/>
    <col min="4" max="4" width="11.83203125" style="38" bestFit="1" customWidth="1"/>
    <col min="5" max="5" width="25.5" style="42" hidden="1" customWidth="1"/>
    <col min="6" max="6" width="13.33203125" customWidth="1"/>
    <col min="7" max="7" width="9.33203125" bestFit="1" customWidth="1"/>
    <col min="8" max="8" width="9.33203125" customWidth="1"/>
    <col min="9" max="9" width="13.5" customWidth="1"/>
    <col min="10" max="10" width="13.83203125" bestFit="1" customWidth="1"/>
    <col min="11" max="11" width="9.83203125" customWidth="1"/>
    <col min="12" max="12" width="9.1640625" customWidth="1"/>
    <col min="13" max="13" width="10.83203125" bestFit="1" customWidth="1"/>
    <col min="14" max="14" width="10.1640625" bestFit="1" customWidth="1"/>
    <col min="15" max="15" width="5.5" customWidth="1"/>
    <col min="16" max="16" width="13.5" customWidth="1"/>
    <col min="17" max="17" width="12.83203125" bestFit="1" customWidth="1"/>
    <col min="18" max="18" width="14.5" bestFit="1" customWidth="1"/>
    <col min="19" max="19" width="15.33203125" bestFit="1" customWidth="1"/>
    <col min="20" max="20" width="8.83203125" style="48"/>
    <col min="21" max="22" width="8.83203125" style="38"/>
    <col min="23" max="23" width="14" style="38" customWidth="1"/>
    <col min="24" max="24" width="8.83203125" style="38"/>
    <col min="25" max="25" width="10.1640625" style="38" customWidth="1"/>
    <col min="26" max="34" width="8.83203125" style="38"/>
  </cols>
  <sheetData>
    <row r="1" spans="1:34" s="34" customFormat="1" x14ac:dyDescent="0.2">
      <c r="A1" s="33"/>
      <c r="B1" s="33"/>
      <c r="D1" s="43"/>
      <c r="E1" s="42"/>
      <c r="F1" s="296" t="s">
        <v>164</v>
      </c>
      <c r="G1" s="296"/>
      <c r="H1" s="296"/>
      <c r="I1" s="296"/>
      <c r="J1" s="296"/>
      <c r="K1" s="296"/>
      <c r="L1" s="296"/>
      <c r="M1" s="296"/>
      <c r="P1" s="297" t="s">
        <v>165</v>
      </c>
      <c r="Q1" s="297"/>
      <c r="R1" s="297"/>
      <c r="S1" s="297"/>
      <c r="T1" s="95"/>
      <c r="U1" s="298" t="s">
        <v>503</v>
      </c>
      <c r="V1" s="298"/>
      <c r="W1" s="298"/>
      <c r="X1" s="298"/>
      <c r="Y1" s="298"/>
      <c r="Z1" s="298"/>
      <c r="AA1" s="298"/>
      <c r="AB1" s="298"/>
      <c r="AC1" s="298"/>
      <c r="AD1" s="298"/>
      <c r="AE1" s="298"/>
      <c r="AF1" s="298"/>
      <c r="AG1" s="298"/>
      <c r="AH1" s="298"/>
    </row>
    <row r="2" spans="1:34" ht="43.25" customHeight="1" x14ac:dyDescent="0.2">
      <c r="A2" s="47" t="s">
        <v>148</v>
      </c>
      <c r="B2" s="47" t="s">
        <v>508</v>
      </c>
      <c r="C2" s="47" t="s">
        <v>149</v>
      </c>
      <c r="D2" s="47" t="s">
        <v>506</v>
      </c>
      <c r="E2" s="47" t="s">
        <v>166</v>
      </c>
      <c r="F2" s="45" t="s">
        <v>507</v>
      </c>
      <c r="G2" s="45" t="s">
        <v>151</v>
      </c>
      <c r="H2" s="305" t="s">
        <v>153</v>
      </c>
      <c r="I2" s="308"/>
      <c r="J2" s="45" t="s">
        <v>150</v>
      </c>
      <c r="K2" s="45" t="s">
        <v>152</v>
      </c>
      <c r="L2" s="305" t="s">
        <v>154</v>
      </c>
      <c r="M2" s="305"/>
      <c r="N2" s="32" t="s">
        <v>155</v>
      </c>
      <c r="P2" s="44" t="s">
        <v>162</v>
      </c>
      <c r="Q2" s="44" t="s">
        <v>163</v>
      </c>
      <c r="R2" s="44" t="s">
        <v>159</v>
      </c>
      <c r="S2" s="44" t="s">
        <v>158</v>
      </c>
      <c r="T2" s="96"/>
      <c r="U2" s="88" t="s">
        <v>170</v>
      </c>
      <c r="V2" s="81" t="s">
        <v>171</v>
      </c>
      <c r="W2" s="81" t="s">
        <v>504</v>
      </c>
      <c r="X2" s="81" t="s">
        <v>501</v>
      </c>
      <c r="Y2" s="81" t="s">
        <v>167</v>
      </c>
      <c r="Z2" s="81" t="s">
        <v>172</v>
      </c>
      <c r="AA2" s="88" t="s">
        <v>502</v>
      </c>
      <c r="AB2" s="82" t="s">
        <v>326</v>
      </c>
      <c r="AC2" s="81" t="s">
        <v>327</v>
      </c>
      <c r="AD2" s="81" t="s">
        <v>328</v>
      </c>
      <c r="AE2" s="81" t="s">
        <v>329</v>
      </c>
      <c r="AF2" s="81" t="s">
        <v>330</v>
      </c>
      <c r="AG2" s="81" t="s">
        <v>331</v>
      </c>
      <c r="AH2" s="81" t="s">
        <v>332</v>
      </c>
    </row>
    <row r="3" spans="1:34" s="39" customFormat="1" ht="48" x14ac:dyDescent="0.2">
      <c r="A3" s="46"/>
      <c r="B3" s="46"/>
      <c r="C3" s="46"/>
      <c r="D3" s="46"/>
      <c r="E3" s="46"/>
      <c r="F3" s="84"/>
      <c r="G3" s="84"/>
      <c r="H3" s="85" t="s">
        <v>170</v>
      </c>
      <c r="I3" s="85" t="s">
        <v>171</v>
      </c>
      <c r="J3" s="84" t="s">
        <v>168</v>
      </c>
      <c r="K3" s="84" t="s">
        <v>169</v>
      </c>
      <c r="L3" s="85" t="s">
        <v>167</v>
      </c>
      <c r="M3" s="85" t="s">
        <v>172</v>
      </c>
      <c r="N3" s="84"/>
      <c r="O3" s="84"/>
      <c r="P3" s="84"/>
      <c r="Q3" s="84"/>
      <c r="R3" s="84"/>
      <c r="S3" s="84"/>
      <c r="T3" s="97"/>
      <c r="U3" s="86">
        <v>9</v>
      </c>
      <c r="V3" s="86">
        <v>11</v>
      </c>
      <c r="W3" s="86">
        <v>21</v>
      </c>
      <c r="X3" s="86">
        <v>13</v>
      </c>
      <c r="Y3" s="86">
        <v>42</v>
      </c>
      <c r="Z3" s="86">
        <v>43</v>
      </c>
      <c r="AA3" s="86">
        <v>34</v>
      </c>
      <c r="AB3" s="86">
        <v>49</v>
      </c>
      <c r="AC3" s="86">
        <v>50</v>
      </c>
      <c r="AD3" s="86">
        <v>51</v>
      </c>
      <c r="AE3" s="86">
        <v>52</v>
      </c>
      <c r="AF3" s="86">
        <v>53</v>
      </c>
      <c r="AG3" s="86">
        <v>54</v>
      </c>
      <c r="AH3" s="86">
        <v>55</v>
      </c>
    </row>
    <row r="4" spans="1:34" x14ac:dyDescent="0.2">
      <c r="C4" s="48"/>
      <c r="G4" s="38"/>
      <c r="H4" s="38"/>
      <c r="I4" s="51"/>
      <c r="J4" s="38"/>
      <c r="K4" s="38"/>
      <c r="L4" s="38"/>
      <c r="M4" s="38"/>
      <c r="N4" s="38"/>
      <c r="O4" s="38"/>
      <c r="P4" s="38"/>
      <c r="Q4" s="38"/>
      <c r="R4" s="38"/>
      <c r="S4" s="38"/>
      <c r="AB4" s="87"/>
    </row>
    <row r="5" spans="1:34" x14ac:dyDescent="0.2">
      <c r="A5" s="306" t="s">
        <v>156</v>
      </c>
      <c r="B5" s="306" t="s">
        <v>173</v>
      </c>
      <c r="C5" t="s">
        <v>14</v>
      </c>
      <c r="D5" s="38">
        <v>366</v>
      </c>
      <c r="E5" s="42" t="s">
        <v>161</v>
      </c>
      <c r="F5">
        <v>0</v>
      </c>
      <c r="G5" s="38">
        <v>1</v>
      </c>
      <c r="H5" s="38">
        <v>-1</v>
      </c>
      <c r="I5" s="38"/>
      <c r="J5" s="38"/>
      <c r="K5" s="38"/>
      <c r="L5" s="38"/>
      <c r="M5" s="38"/>
      <c r="N5" s="38"/>
      <c r="O5" s="38"/>
      <c r="P5" s="38"/>
      <c r="Q5" s="38"/>
      <c r="R5" s="38"/>
      <c r="S5" s="38"/>
      <c r="U5" s="38">
        <f>IFERROR(VLOOKUP($D5,'NRCS Physical Effects'!$D$3:$BF$173,U$3,FALSE),"")</f>
        <v>0</v>
      </c>
      <c r="V5" s="38">
        <f>IFERROR(VLOOKUP($D5,'NRCS Physical Effects'!$D$3:$BF$173,V$3,FALSE),"")</f>
        <v>0</v>
      </c>
      <c r="W5" s="38">
        <f>IFERROR(VLOOKUP($D5,'NRCS Physical Effects'!$D$3:$BF$173,W$3,FALSE),"")</f>
        <v>2</v>
      </c>
      <c r="X5" s="38">
        <f>IFERROR(VLOOKUP($D5,'NRCS Physical Effects'!$D$3:$BF$173,X$3,FALSE),"")</f>
        <v>0</v>
      </c>
      <c r="Y5" s="38">
        <f>IFERROR(VLOOKUP($D5,'NRCS Physical Effects'!$D$3:$BF$173,Y$3,FALSE),"")</f>
        <v>0</v>
      </c>
      <c r="Z5" s="38">
        <f>IFERROR(VLOOKUP($D5,'NRCS Physical Effects'!$D$3:$BF$173,Z$3,FALSE),"")</f>
        <v>0</v>
      </c>
      <c r="AA5" s="38">
        <f>IFERROR(VLOOKUP($D5,'NRCS Physical Effects'!$D$3:$BF$173,AA$3,FALSE),"")</f>
        <v>4</v>
      </c>
      <c r="AB5" s="87">
        <f>IFERROR(VLOOKUP($D5,'NRCS Physical Effects'!$D$3:$BF$173,AB$3,FALSE),"")</f>
        <v>13</v>
      </c>
      <c r="AC5" s="38">
        <f>IFERROR(VLOOKUP($D5,'NRCS Physical Effects'!$D$3:$BF$173,AC$3,FALSE),"")</f>
        <v>0</v>
      </c>
      <c r="AD5" s="38">
        <f>IFERROR(VLOOKUP($D5,'NRCS Physical Effects'!$D$3:$BF$173,AD$3,FALSE),"")</f>
        <v>4</v>
      </c>
      <c r="AE5" s="38">
        <f>IFERROR(VLOOKUP($D5,'NRCS Physical Effects'!$D$3:$BF$173,AE$3,FALSE),"")</f>
        <v>9</v>
      </c>
      <c r="AF5" s="38">
        <f>IFERROR(VLOOKUP($D5,'NRCS Physical Effects'!$D$3:$BF$173,AF$3,FALSE),"")</f>
        <v>0</v>
      </c>
      <c r="AG5" s="38">
        <f>IFERROR(VLOOKUP($D5,'NRCS Physical Effects'!$D$3:$BF$173,AG$3,FALSE),"")</f>
        <v>0</v>
      </c>
      <c r="AH5" s="38">
        <f>IFERROR(VLOOKUP($D5,'NRCS Physical Effects'!$D$3:$BF$173,AH$3,FALSE),"")</f>
        <v>0</v>
      </c>
    </row>
    <row r="6" spans="1:34" x14ac:dyDescent="0.2">
      <c r="A6" s="306"/>
      <c r="B6" s="306"/>
      <c r="C6" t="s">
        <v>174</v>
      </c>
      <c r="D6" s="38">
        <v>367</v>
      </c>
      <c r="G6" s="38"/>
      <c r="H6" s="38"/>
      <c r="I6" s="38"/>
      <c r="J6" s="38"/>
      <c r="K6" s="38"/>
      <c r="L6" s="38"/>
      <c r="M6" s="38"/>
      <c r="N6" s="38"/>
      <c r="O6" s="38"/>
      <c r="P6" s="38"/>
      <c r="Q6" s="38"/>
      <c r="R6" s="38"/>
      <c r="S6" s="38"/>
      <c r="U6" s="38">
        <f>IFERROR(VLOOKUP($D6,'NRCS Physical Effects'!$D$3:$BF$173,U$3,FALSE),"")</f>
        <v>0</v>
      </c>
      <c r="V6" s="38">
        <f>IFERROR(VLOOKUP($D6,'NRCS Physical Effects'!$D$3:$BF$173,V$3,FALSE),"")</f>
        <v>0</v>
      </c>
      <c r="W6" s="38">
        <f>IFERROR(VLOOKUP($D6,'NRCS Physical Effects'!$D$3:$BF$173,W$3,FALSE),"")</f>
        <v>0</v>
      </c>
      <c r="X6" s="38">
        <f>IFERROR(VLOOKUP($D6,'NRCS Physical Effects'!$D$3:$BF$173,X$3,FALSE),"")</f>
        <v>-1</v>
      </c>
      <c r="Y6" s="38">
        <f>IFERROR(VLOOKUP($D6,'NRCS Physical Effects'!$D$3:$BF$173,Y$3,FALSE),"")</f>
        <v>0</v>
      </c>
      <c r="Z6" s="38">
        <f>IFERROR(VLOOKUP($D6,'NRCS Physical Effects'!$D$3:$BF$173,Z$3,FALSE),"")</f>
        <v>0</v>
      </c>
      <c r="AA6" s="38">
        <f>IFERROR(VLOOKUP($D6,'NRCS Physical Effects'!$D$3:$BF$173,AA$3,FALSE),"")</f>
        <v>4</v>
      </c>
      <c r="AB6" s="87">
        <f>IFERROR(VLOOKUP($D6,'NRCS Physical Effects'!$D$3:$BF$173,AB$3,FALSE),"")</f>
        <v>15</v>
      </c>
      <c r="AC6" s="38">
        <f>IFERROR(VLOOKUP($D6,'NRCS Physical Effects'!$D$3:$BF$173,AC$3,FALSE),"")</f>
        <v>0</v>
      </c>
      <c r="AD6" s="38">
        <f>IFERROR(VLOOKUP($D6,'NRCS Physical Effects'!$D$3:$BF$173,AD$3,FALSE),"")</f>
        <v>2</v>
      </c>
      <c r="AE6" s="38">
        <f>IFERROR(VLOOKUP($D6,'NRCS Physical Effects'!$D$3:$BF$173,AE$3,FALSE),"")</f>
        <v>13</v>
      </c>
      <c r="AF6" s="38">
        <f>IFERROR(VLOOKUP($D6,'NRCS Physical Effects'!$D$3:$BF$173,AF$3,FALSE),"")</f>
        <v>0</v>
      </c>
      <c r="AG6" s="38">
        <f>IFERROR(VLOOKUP($D6,'NRCS Physical Effects'!$D$3:$BF$173,AG$3,FALSE),"")</f>
        <v>0</v>
      </c>
      <c r="AH6" s="38">
        <f>IFERROR(VLOOKUP($D6,'NRCS Physical Effects'!$D$3:$BF$173,AH$3,FALSE),"")</f>
        <v>0</v>
      </c>
    </row>
    <row r="7" spans="1:34" x14ac:dyDescent="0.2">
      <c r="A7" s="306"/>
      <c r="B7" s="306"/>
      <c r="C7" t="s">
        <v>175</v>
      </c>
      <c r="G7" s="38"/>
      <c r="H7" s="38"/>
      <c r="I7" s="38"/>
      <c r="J7" s="38"/>
      <c r="K7" s="38"/>
      <c r="L7" s="38"/>
      <c r="M7" s="38"/>
      <c r="N7" s="38"/>
      <c r="O7" s="38"/>
      <c r="P7" s="38"/>
      <c r="Q7" s="38"/>
      <c r="R7" s="38"/>
      <c r="S7" s="38"/>
      <c r="U7" s="38" t="str">
        <f>IFERROR(VLOOKUP($D7,'NRCS Physical Effects'!$D$3:$BF$173,U$3,FALSE),"")</f>
        <v/>
      </c>
      <c r="V7" s="38" t="str">
        <f>IFERROR(VLOOKUP($D7,'NRCS Physical Effects'!$D$3:$BF$173,V$3,FALSE),"")</f>
        <v/>
      </c>
      <c r="W7" s="38" t="str">
        <f>IFERROR(VLOOKUP($D7,'NRCS Physical Effects'!$D$3:$BF$173,W$3,FALSE),"")</f>
        <v/>
      </c>
      <c r="X7" s="38" t="str">
        <f>IFERROR(VLOOKUP($D7,'NRCS Physical Effects'!$D$3:$BF$173,X$3,FALSE),"")</f>
        <v/>
      </c>
      <c r="Y7" s="38" t="str">
        <f>IFERROR(VLOOKUP($D7,'NRCS Physical Effects'!$D$3:$BF$173,Y$3,FALSE),"")</f>
        <v/>
      </c>
      <c r="Z7" s="38" t="str">
        <f>IFERROR(VLOOKUP($D7,'NRCS Physical Effects'!$D$3:$BF$173,Z$3,FALSE),"")</f>
        <v/>
      </c>
      <c r="AA7" s="38" t="str">
        <f>IFERROR(VLOOKUP($D7,'NRCS Physical Effects'!$D$3:$BF$173,AA$3,FALSE),"")</f>
        <v/>
      </c>
      <c r="AB7" s="87" t="str">
        <f>IFERROR(VLOOKUP($D7,'NRCS Physical Effects'!$D$3:$BF$173,AB$3,FALSE),"")</f>
        <v/>
      </c>
      <c r="AC7" s="38" t="str">
        <f>IFERROR(VLOOKUP($D7,'NRCS Physical Effects'!$D$3:$BF$173,AC$3,FALSE),"")</f>
        <v/>
      </c>
      <c r="AD7" s="38" t="str">
        <f>IFERROR(VLOOKUP($D7,'NRCS Physical Effects'!$D$3:$BF$173,AD$3,FALSE),"")</f>
        <v/>
      </c>
      <c r="AE7" s="38" t="str">
        <f>IFERROR(VLOOKUP($D7,'NRCS Physical Effects'!$D$3:$BF$173,AE$3,FALSE),"")</f>
        <v/>
      </c>
      <c r="AF7" s="38" t="str">
        <f>IFERROR(VLOOKUP($D7,'NRCS Physical Effects'!$D$3:$BF$173,AF$3,FALSE),"")</f>
        <v/>
      </c>
      <c r="AG7" s="38" t="str">
        <f>IFERROR(VLOOKUP($D7,'NRCS Physical Effects'!$D$3:$BF$173,AG$3,FALSE),"")</f>
        <v/>
      </c>
      <c r="AH7" s="38" t="str">
        <f>IFERROR(VLOOKUP($D7,'NRCS Physical Effects'!$D$3:$BF$173,AH$3,FALSE),"")</f>
        <v/>
      </c>
    </row>
    <row r="8" spans="1:34" x14ac:dyDescent="0.2">
      <c r="A8" s="306"/>
      <c r="B8" s="306"/>
      <c r="C8" s="41" t="s">
        <v>233</v>
      </c>
      <c r="D8" s="57">
        <v>632</v>
      </c>
      <c r="G8" s="38"/>
      <c r="H8" s="38"/>
      <c r="I8" s="38"/>
      <c r="J8" s="38"/>
      <c r="K8" s="38"/>
      <c r="L8" s="38"/>
      <c r="M8" s="38"/>
      <c r="N8" s="38"/>
      <c r="O8" s="38"/>
      <c r="P8" s="38"/>
      <c r="Q8" s="38"/>
      <c r="R8" s="38"/>
      <c r="S8" s="38"/>
      <c r="U8" s="38">
        <f>IFERROR(VLOOKUP($D8,'NRCS Physical Effects'!$D$3:$BF$173,U$3,FALSE),"")</f>
        <v>1</v>
      </c>
      <c r="V8" s="38">
        <f>IFERROR(VLOOKUP($D8,'NRCS Physical Effects'!$D$3:$BF$173,V$3,FALSE),"")</f>
        <v>0</v>
      </c>
      <c r="W8" s="38">
        <f>IFERROR(VLOOKUP($D8,'NRCS Physical Effects'!$D$3:$BF$173,W$3,FALSE),"")</f>
        <v>2</v>
      </c>
      <c r="X8" s="38">
        <f>IFERROR(VLOOKUP($D8,'NRCS Physical Effects'!$D$3:$BF$173,X$3,FALSE),"")</f>
        <v>0</v>
      </c>
      <c r="Y8" s="38">
        <f>IFERROR(VLOOKUP($D8,'NRCS Physical Effects'!$D$3:$BF$173,Y$3,FALSE),"")</f>
        <v>0</v>
      </c>
      <c r="Z8" s="38">
        <f>IFERROR(VLOOKUP($D8,'NRCS Physical Effects'!$D$3:$BF$173,Z$3,FALSE),"")</f>
        <v>0</v>
      </c>
      <c r="AA8" s="38">
        <f>IFERROR(VLOOKUP($D8,'NRCS Physical Effects'!$D$3:$BF$173,AA$3,FALSE),"")</f>
        <v>1</v>
      </c>
      <c r="AB8" s="87">
        <f>IFERROR(VLOOKUP($D8,'NRCS Physical Effects'!$D$3:$BF$173,AB$3,FALSE),"")</f>
        <v>30</v>
      </c>
      <c r="AC8" s="38">
        <f>IFERROR(VLOOKUP($D8,'NRCS Physical Effects'!$D$3:$BF$173,AC$3,FALSE),"")</f>
        <v>1</v>
      </c>
      <c r="AD8" s="38">
        <f>IFERROR(VLOOKUP($D8,'NRCS Physical Effects'!$D$3:$BF$173,AD$3,FALSE),"")</f>
        <v>17</v>
      </c>
      <c r="AE8" s="38">
        <f>IFERROR(VLOOKUP($D8,'NRCS Physical Effects'!$D$3:$BF$173,AE$3,FALSE),"")</f>
        <v>9</v>
      </c>
      <c r="AF8" s="38">
        <f>IFERROR(VLOOKUP($D8,'NRCS Physical Effects'!$D$3:$BF$173,AF$3,FALSE),"")</f>
        <v>0</v>
      </c>
      <c r="AG8" s="38">
        <f>IFERROR(VLOOKUP($D8,'NRCS Physical Effects'!$D$3:$BF$173,AG$3,FALSE),"")</f>
        <v>1</v>
      </c>
      <c r="AH8" s="38">
        <f>IFERROR(VLOOKUP($D8,'NRCS Physical Effects'!$D$3:$BF$173,AH$3,FALSE),"")</f>
        <v>2</v>
      </c>
    </row>
    <row r="9" spans="1:34" x14ac:dyDescent="0.2">
      <c r="A9" s="306"/>
      <c r="B9" s="306"/>
      <c r="C9" s="41" t="s">
        <v>234</v>
      </c>
      <c r="D9" s="57">
        <v>629</v>
      </c>
      <c r="G9" s="38"/>
      <c r="H9" s="38"/>
      <c r="I9" s="38"/>
      <c r="J9" s="38"/>
      <c r="K9" s="38"/>
      <c r="L9" s="38"/>
      <c r="M9" s="38"/>
      <c r="N9" s="38"/>
      <c r="O9" s="38"/>
      <c r="P9" s="38"/>
      <c r="Q9" s="38"/>
      <c r="R9" s="38"/>
      <c r="S9" s="38"/>
      <c r="U9" s="38">
        <f>IFERROR(VLOOKUP($D9,'NRCS Physical Effects'!$D$3:$BF$173,U$3,FALSE),"")</f>
        <v>1</v>
      </c>
      <c r="V9" s="38">
        <f>IFERROR(VLOOKUP($D9,'NRCS Physical Effects'!$D$3:$BF$173,V$3,FALSE),"")</f>
        <v>0</v>
      </c>
      <c r="W9" s="38">
        <f>IFERROR(VLOOKUP($D9,'NRCS Physical Effects'!$D$3:$BF$173,W$3,FALSE),"")</f>
        <v>2</v>
      </c>
      <c r="X9" s="38">
        <f>IFERROR(VLOOKUP($D9,'NRCS Physical Effects'!$D$3:$BF$173,X$3,FALSE),"")</f>
        <v>0</v>
      </c>
      <c r="Y9" s="38">
        <f>IFERROR(VLOOKUP($D9,'NRCS Physical Effects'!$D$3:$BF$173,Y$3,FALSE),"")</f>
        <v>0</v>
      </c>
      <c r="Z9" s="38">
        <f>IFERROR(VLOOKUP($D9,'NRCS Physical Effects'!$D$3:$BF$173,Z$3,FALSE),"")</f>
        <v>0</v>
      </c>
      <c r="AA9" s="38">
        <f>IFERROR(VLOOKUP($D9,'NRCS Physical Effects'!$D$3:$BF$173,AA$3,FALSE),"")</f>
        <v>1</v>
      </c>
      <c r="AB9" s="87">
        <f>IFERROR(VLOOKUP($D9,'NRCS Physical Effects'!$D$3:$BF$173,AB$3,FALSE),"")</f>
        <v>31</v>
      </c>
      <c r="AC9" s="38">
        <f>IFERROR(VLOOKUP($D9,'NRCS Physical Effects'!$D$3:$BF$173,AC$3,FALSE),"")</f>
        <v>2</v>
      </c>
      <c r="AD9" s="38">
        <f>IFERROR(VLOOKUP($D9,'NRCS Physical Effects'!$D$3:$BF$173,AD$3,FALSE),"")</f>
        <v>17</v>
      </c>
      <c r="AE9" s="38">
        <f>IFERROR(VLOOKUP($D9,'NRCS Physical Effects'!$D$3:$BF$173,AE$3,FALSE),"")</f>
        <v>8</v>
      </c>
      <c r="AF9" s="38">
        <f>IFERROR(VLOOKUP($D9,'NRCS Physical Effects'!$D$3:$BF$173,AF$3,FALSE),"")</f>
        <v>2</v>
      </c>
      <c r="AG9" s="38">
        <f>IFERROR(VLOOKUP($D9,'NRCS Physical Effects'!$D$3:$BF$173,AG$3,FALSE),"")</f>
        <v>1</v>
      </c>
      <c r="AH9" s="38">
        <f>IFERROR(VLOOKUP($D9,'NRCS Physical Effects'!$D$3:$BF$173,AH$3,FALSE),"")</f>
        <v>1</v>
      </c>
    </row>
    <row r="10" spans="1:34" x14ac:dyDescent="0.2">
      <c r="A10" s="306"/>
      <c r="B10" s="306"/>
      <c r="C10" t="s">
        <v>176</v>
      </c>
      <c r="G10" s="38"/>
      <c r="H10" s="38"/>
      <c r="I10" s="38"/>
      <c r="J10" s="38"/>
      <c r="K10" s="38"/>
      <c r="L10" s="38"/>
      <c r="M10" s="38"/>
      <c r="N10" s="38"/>
      <c r="O10" s="38"/>
      <c r="P10" s="38"/>
      <c r="Q10" s="38"/>
      <c r="R10" s="38"/>
      <c r="S10" s="38"/>
      <c r="U10" s="38" t="str">
        <f>IFERROR(VLOOKUP($D10,'NRCS Physical Effects'!$D$3:$BF$173,U$3,FALSE),"")</f>
        <v/>
      </c>
      <c r="V10" s="38" t="str">
        <f>IFERROR(VLOOKUP($D10,'NRCS Physical Effects'!$D$3:$BF$173,V$3,FALSE),"")</f>
        <v/>
      </c>
      <c r="W10" s="38" t="str">
        <f>IFERROR(VLOOKUP($D10,'NRCS Physical Effects'!$D$3:$BF$173,W$3,FALSE),"")</f>
        <v/>
      </c>
      <c r="X10" s="38" t="str">
        <f>IFERROR(VLOOKUP($D10,'NRCS Physical Effects'!$D$3:$BF$173,X$3,FALSE),"")</f>
        <v/>
      </c>
      <c r="Y10" s="38" t="str">
        <f>IFERROR(VLOOKUP($D10,'NRCS Physical Effects'!$D$3:$BF$173,Y$3,FALSE),"")</f>
        <v/>
      </c>
      <c r="Z10" s="38" t="str">
        <f>IFERROR(VLOOKUP($D10,'NRCS Physical Effects'!$D$3:$BF$173,Z$3,FALSE),"")</f>
        <v/>
      </c>
      <c r="AA10" s="38" t="str">
        <f>IFERROR(VLOOKUP($D10,'NRCS Physical Effects'!$D$3:$BF$173,AA$3,FALSE),"")</f>
        <v/>
      </c>
      <c r="AB10" s="87" t="str">
        <f>IFERROR(VLOOKUP($D10,'NRCS Physical Effects'!$D$3:$BF$173,AB$3,FALSE),"")</f>
        <v/>
      </c>
      <c r="AC10" s="38" t="str">
        <f>IFERROR(VLOOKUP($D10,'NRCS Physical Effects'!$D$3:$BF$173,AC$3,FALSE),"")</f>
        <v/>
      </c>
      <c r="AD10" s="38" t="str">
        <f>IFERROR(VLOOKUP($D10,'NRCS Physical Effects'!$D$3:$BF$173,AD$3,FALSE),"")</f>
        <v/>
      </c>
      <c r="AE10" s="38" t="str">
        <f>IFERROR(VLOOKUP($D10,'NRCS Physical Effects'!$D$3:$BF$173,AE$3,FALSE),"")</f>
        <v/>
      </c>
      <c r="AF10" s="38" t="str">
        <f>IFERROR(VLOOKUP($D10,'NRCS Physical Effects'!$D$3:$BF$173,AF$3,FALSE),"")</f>
        <v/>
      </c>
      <c r="AG10" s="38" t="str">
        <f>IFERROR(VLOOKUP($D10,'NRCS Physical Effects'!$D$3:$BF$173,AG$3,FALSE),"")</f>
        <v/>
      </c>
      <c r="AH10" s="38" t="str">
        <f>IFERROR(VLOOKUP($D10,'NRCS Physical Effects'!$D$3:$BF$173,AH$3,FALSE),"")</f>
        <v/>
      </c>
    </row>
    <row r="11" spans="1:34" x14ac:dyDescent="0.2">
      <c r="A11" s="306"/>
      <c r="B11" s="306"/>
      <c r="C11" s="52" t="s">
        <v>219</v>
      </c>
      <c r="D11" s="38">
        <v>317</v>
      </c>
      <c r="G11" s="38"/>
      <c r="H11" s="38"/>
      <c r="I11" s="38"/>
      <c r="J11" s="38"/>
      <c r="K11" s="38"/>
      <c r="L11" s="38"/>
      <c r="M11" s="38"/>
      <c r="N11" s="38"/>
      <c r="O11" s="38"/>
      <c r="P11" s="38"/>
      <c r="Q11" s="38"/>
      <c r="R11" s="38"/>
      <c r="S11" s="38"/>
      <c r="U11" s="38">
        <f>IFERROR(VLOOKUP($D11,'NRCS Physical Effects'!$D$3:$BF$173,U$3,FALSE),"")</f>
        <v>0</v>
      </c>
      <c r="V11" s="38">
        <f>IFERROR(VLOOKUP($D11,'NRCS Physical Effects'!$D$3:$BF$173,V$3,FALSE),"")</f>
        <v>0</v>
      </c>
      <c r="W11" s="38">
        <f>IFERROR(VLOOKUP($D11,'NRCS Physical Effects'!$D$3:$BF$173,W$3,FALSE),"")</f>
        <v>2</v>
      </c>
      <c r="X11" s="38">
        <f>IFERROR(VLOOKUP($D11,'NRCS Physical Effects'!$D$3:$BF$173,X$3,FALSE),"")</f>
        <v>0</v>
      </c>
      <c r="Y11" s="38">
        <f>IFERROR(VLOOKUP($D11,'NRCS Physical Effects'!$D$3:$BF$173,Y$3,FALSE),"")</f>
        <v>0</v>
      </c>
      <c r="Z11" s="38">
        <f>IFERROR(VLOOKUP($D11,'NRCS Physical Effects'!$D$3:$BF$173,Z$3,FALSE),"")</f>
        <v>0</v>
      </c>
      <c r="AA11" s="38">
        <f>IFERROR(VLOOKUP($D11,'NRCS Physical Effects'!$D$3:$BF$173,AA$3,FALSE),"")</f>
        <v>1</v>
      </c>
      <c r="AB11" s="87">
        <f>IFERROR(VLOOKUP($D11,'NRCS Physical Effects'!$D$3:$BF$173,AB$3,FALSE),"")</f>
        <v>20</v>
      </c>
      <c r="AC11" s="38">
        <f>IFERROR(VLOOKUP($D11,'NRCS Physical Effects'!$D$3:$BF$173,AC$3,FALSE),"")</f>
        <v>0</v>
      </c>
      <c r="AD11" s="38">
        <f>IFERROR(VLOOKUP($D11,'NRCS Physical Effects'!$D$3:$BF$173,AD$3,FALSE),"")</f>
        <v>10</v>
      </c>
      <c r="AE11" s="38">
        <f>IFERROR(VLOOKUP($D11,'NRCS Physical Effects'!$D$3:$BF$173,AE$3,FALSE),"")</f>
        <v>7</v>
      </c>
      <c r="AF11" s="38">
        <f>IFERROR(VLOOKUP($D11,'NRCS Physical Effects'!$D$3:$BF$173,AF$3,FALSE),"")</f>
        <v>1</v>
      </c>
      <c r="AG11" s="38">
        <f>IFERROR(VLOOKUP($D11,'NRCS Physical Effects'!$D$3:$BF$173,AG$3,FALSE),"")</f>
        <v>0</v>
      </c>
      <c r="AH11" s="38">
        <f>IFERROR(VLOOKUP($D11,'NRCS Physical Effects'!$D$3:$BF$173,AH$3,FALSE),"")</f>
        <v>2</v>
      </c>
    </row>
    <row r="12" spans="1:34" x14ac:dyDescent="0.2">
      <c r="A12" s="306"/>
      <c r="B12" s="306"/>
      <c r="C12" t="s">
        <v>179</v>
      </c>
      <c r="G12" s="38"/>
      <c r="H12" s="38"/>
      <c r="I12" s="38"/>
      <c r="J12" s="38"/>
      <c r="K12" s="38"/>
      <c r="L12" s="38"/>
      <c r="M12" s="38"/>
      <c r="N12" s="38"/>
      <c r="O12" s="38"/>
      <c r="P12" s="38"/>
      <c r="Q12" s="38"/>
      <c r="R12" s="38"/>
      <c r="S12" s="38"/>
      <c r="U12" s="38" t="str">
        <f>IFERROR(VLOOKUP($D12,'NRCS Physical Effects'!$D$3:$BF$173,U$3,FALSE),"")</f>
        <v/>
      </c>
      <c r="V12" s="38" t="str">
        <f>IFERROR(VLOOKUP($D12,'NRCS Physical Effects'!$D$3:$BF$173,V$3,FALSE),"")</f>
        <v/>
      </c>
      <c r="W12" s="38" t="str">
        <f>IFERROR(VLOOKUP($D12,'NRCS Physical Effects'!$D$3:$BF$173,W$3,FALSE),"")</f>
        <v/>
      </c>
      <c r="X12" s="38" t="str">
        <f>IFERROR(VLOOKUP($D12,'NRCS Physical Effects'!$D$3:$BF$173,X$3,FALSE),"")</f>
        <v/>
      </c>
      <c r="Y12" s="38" t="str">
        <f>IFERROR(VLOOKUP($D12,'NRCS Physical Effects'!$D$3:$BF$173,Y$3,FALSE),"")</f>
        <v/>
      </c>
      <c r="Z12" s="38" t="str">
        <f>IFERROR(VLOOKUP($D12,'NRCS Physical Effects'!$D$3:$BF$173,Z$3,FALSE),"")</f>
        <v/>
      </c>
      <c r="AA12" s="38" t="str">
        <f>IFERROR(VLOOKUP($D12,'NRCS Physical Effects'!$D$3:$BF$173,AA$3,FALSE),"")</f>
        <v/>
      </c>
      <c r="AB12" s="87" t="str">
        <f>IFERROR(VLOOKUP($D12,'NRCS Physical Effects'!$D$3:$BF$173,AB$3,FALSE),"")</f>
        <v/>
      </c>
      <c r="AC12" s="38" t="str">
        <f>IFERROR(VLOOKUP($D12,'NRCS Physical Effects'!$D$3:$BF$173,AC$3,FALSE),"")</f>
        <v/>
      </c>
      <c r="AD12" s="38" t="str">
        <f>IFERROR(VLOOKUP($D12,'NRCS Physical Effects'!$D$3:$BF$173,AD$3,FALSE),"")</f>
        <v/>
      </c>
      <c r="AE12" s="38" t="str">
        <f>IFERROR(VLOOKUP($D12,'NRCS Physical Effects'!$D$3:$BF$173,AE$3,FALSE),"")</f>
        <v/>
      </c>
      <c r="AF12" s="38" t="str">
        <f>IFERROR(VLOOKUP($D12,'NRCS Physical Effects'!$D$3:$BF$173,AF$3,FALSE),"")</f>
        <v/>
      </c>
      <c r="AG12" s="38" t="str">
        <f>IFERROR(VLOOKUP($D12,'NRCS Physical Effects'!$D$3:$BF$173,AG$3,FALSE),"")</f>
        <v/>
      </c>
      <c r="AH12" s="38" t="str">
        <f>IFERROR(VLOOKUP($D12,'NRCS Physical Effects'!$D$3:$BF$173,AH$3,FALSE),"")</f>
        <v/>
      </c>
    </row>
    <row r="13" spans="1:34" x14ac:dyDescent="0.2">
      <c r="A13" s="306"/>
      <c r="B13" s="306"/>
      <c r="C13" s="42" t="s">
        <v>262</v>
      </c>
      <c r="D13" s="38">
        <v>360</v>
      </c>
      <c r="G13" s="38"/>
      <c r="H13" s="38"/>
      <c r="I13" s="38"/>
      <c r="J13" s="38"/>
      <c r="K13" s="38"/>
      <c r="L13" s="38"/>
      <c r="M13" s="38"/>
      <c r="N13" s="38"/>
      <c r="O13" s="38"/>
      <c r="P13" s="38"/>
      <c r="Q13" s="38"/>
      <c r="R13" s="38"/>
      <c r="S13" s="38"/>
      <c r="U13" s="38">
        <f>IFERROR(VLOOKUP($D13,'NRCS Physical Effects'!$D$3:$BF$173,U$3,FALSE),"")</f>
        <v>0</v>
      </c>
      <c r="V13" s="38">
        <f>IFERROR(VLOOKUP($D13,'NRCS Physical Effects'!$D$3:$BF$173,V$3,FALSE),"")</f>
        <v>0</v>
      </c>
      <c r="W13" s="38">
        <f>IFERROR(VLOOKUP($D13,'NRCS Physical Effects'!$D$3:$BF$173,W$3,FALSE),"")</f>
        <v>0</v>
      </c>
      <c r="X13" s="38">
        <f>IFERROR(VLOOKUP($D13,'NRCS Physical Effects'!$D$3:$BF$173,X$3,FALSE),"")</f>
        <v>0</v>
      </c>
      <c r="Y13" s="38">
        <f>IFERROR(VLOOKUP($D13,'NRCS Physical Effects'!$D$3:$BF$173,Y$3,FALSE),"")</f>
        <v>0</v>
      </c>
      <c r="Z13" s="38">
        <f>IFERROR(VLOOKUP($D13,'NRCS Physical Effects'!$D$3:$BF$173,Z$3,FALSE),"")</f>
        <v>0</v>
      </c>
      <c r="AA13" s="38">
        <f>IFERROR(VLOOKUP($D13,'NRCS Physical Effects'!$D$3:$BF$173,AA$3,FALSE),"")</f>
        <v>1</v>
      </c>
      <c r="AB13" s="87">
        <f>IFERROR(VLOOKUP($D13,'NRCS Physical Effects'!$D$3:$BF$173,AB$3,FALSE),"")</f>
        <v>10</v>
      </c>
      <c r="AC13" s="38">
        <f>IFERROR(VLOOKUP($D13,'NRCS Physical Effects'!$D$3:$BF$173,AC$3,FALSE),"")</f>
        <v>2</v>
      </c>
      <c r="AD13" s="38">
        <f>IFERROR(VLOOKUP($D13,'NRCS Physical Effects'!$D$3:$BF$173,AD$3,FALSE),"")</f>
        <v>3</v>
      </c>
      <c r="AE13" s="38">
        <f>IFERROR(VLOOKUP($D13,'NRCS Physical Effects'!$D$3:$BF$173,AE$3,FALSE),"")</f>
        <v>5</v>
      </c>
      <c r="AF13" s="38">
        <f>IFERROR(VLOOKUP($D13,'NRCS Physical Effects'!$D$3:$BF$173,AF$3,FALSE),"")</f>
        <v>0</v>
      </c>
      <c r="AG13" s="38">
        <f>IFERROR(VLOOKUP($D13,'NRCS Physical Effects'!$D$3:$BF$173,AG$3,FALSE),"")</f>
        <v>0</v>
      </c>
      <c r="AH13" s="38">
        <f>IFERROR(VLOOKUP($D13,'NRCS Physical Effects'!$D$3:$BF$173,AH$3,FALSE),"")</f>
        <v>0</v>
      </c>
    </row>
    <row r="14" spans="1:34" x14ac:dyDescent="0.2">
      <c r="A14" s="306"/>
      <c r="B14" s="306"/>
      <c r="C14" s="42" t="s">
        <v>264</v>
      </c>
      <c r="D14" s="38">
        <v>635</v>
      </c>
      <c r="G14" s="38"/>
      <c r="H14" s="38"/>
      <c r="I14" s="38"/>
      <c r="J14" s="38"/>
      <c r="K14" s="38"/>
      <c r="L14" s="38"/>
      <c r="M14" s="38"/>
      <c r="N14" s="38"/>
      <c r="O14" s="38"/>
      <c r="P14" s="38"/>
      <c r="Q14" s="38"/>
      <c r="R14" s="38"/>
      <c r="S14" s="38"/>
      <c r="U14" s="38">
        <f>IFERROR(VLOOKUP($D14,'NRCS Physical Effects'!$D$3:$BF$173,U$3,FALSE),"")</f>
        <v>3</v>
      </c>
      <c r="V14" s="38">
        <f>IFERROR(VLOOKUP($D14,'NRCS Physical Effects'!$D$3:$BF$173,V$3,FALSE),"")</f>
        <v>0</v>
      </c>
      <c r="W14" s="38">
        <f>IFERROR(VLOOKUP($D14,'NRCS Physical Effects'!$D$3:$BF$173,W$3,FALSE),"")</f>
        <v>4</v>
      </c>
      <c r="X14" s="38">
        <f>IFERROR(VLOOKUP($D14,'NRCS Physical Effects'!$D$3:$BF$173,X$3,FALSE),"")</f>
        <v>0</v>
      </c>
      <c r="Y14" s="38">
        <f>IFERROR(VLOOKUP($D14,'NRCS Physical Effects'!$D$3:$BF$173,Y$3,FALSE),"")</f>
        <v>0</v>
      </c>
      <c r="Z14" s="38">
        <f>IFERROR(VLOOKUP($D14,'NRCS Physical Effects'!$D$3:$BF$173,Z$3,FALSE),"")</f>
        <v>0</v>
      </c>
      <c r="AA14" s="38">
        <f>IFERROR(VLOOKUP($D14,'NRCS Physical Effects'!$D$3:$BF$173,AA$3,FALSE),"")</f>
        <v>1</v>
      </c>
      <c r="AB14" s="87">
        <f>IFERROR(VLOOKUP($D14,'NRCS Physical Effects'!$D$3:$BF$173,AB$3,FALSE),"")</f>
        <v>33</v>
      </c>
      <c r="AC14" s="38">
        <f>IFERROR(VLOOKUP($D14,'NRCS Physical Effects'!$D$3:$BF$173,AC$3,FALSE),"")</f>
        <v>12</v>
      </c>
      <c r="AD14" s="38">
        <f>IFERROR(VLOOKUP($D14,'NRCS Physical Effects'!$D$3:$BF$173,AD$3,FALSE),"")</f>
        <v>6</v>
      </c>
      <c r="AE14" s="38">
        <f>IFERROR(VLOOKUP($D14,'NRCS Physical Effects'!$D$3:$BF$173,AE$3,FALSE),"")</f>
        <v>3</v>
      </c>
      <c r="AF14" s="38">
        <f>IFERROR(VLOOKUP($D14,'NRCS Physical Effects'!$D$3:$BF$173,AF$3,FALSE),"")</f>
        <v>11</v>
      </c>
      <c r="AG14" s="38">
        <f>IFERROR(VLOOKUP($D14,'NRCS Physical Effects'!$D$3:$BF$173,AG$3,FALSE),"")</f>
        <v>1</v>
      </c>
      <c r="AH14" s="38">
        <f>IFERROR(VLOOKUP($D14,'NRCS Physical Effects'!$D$3:$BF$173,AH$3,FALSE),"")</f>
        <v>0</v>
      </c>
    </row>
    <row r="15" spans="1:34" x14ac:dyDescent="0.2">
      <c r="A15" s="306"/>
      <c r="B15" s="306"/>
      <c r="C15" s="93" t="s">
        <v>261</v>
      </c>
      <c r="D15" s="38">
        <v>782</v>
      </c>
      <c r="G15" s="38"/>
      <c r="H15" s="38"/>
      <c r="I15" s="38"/>
      <c r="J15" s="38"/>
      <c r="K15" s="38"/>
      <c r="L15" s="38"/>
      <c r="M15" s="38"/>
      <c r="N15" s="38"/>
      <c r="O15" s="38"/>
      <c r="P15" s="38"/>
      <c r="Q15" s="38"/>
      <c r="R15" s="38"/>
      <c r="S15" s="38"/>
      <c r="U15" s="38" t="str">
        <f>IFERROR(VLOOKUP($D15,'NRCS Physical Effects'!$D$3:$BF$173,U$3,FALSE),"")</f>
        <v/>
      </c>
      <c r="V15" s="38" t="str">
        <f>IFERROR(VLOOKUP($D15,'NRCS Physical Effects'!$D$3:$BF$173,V$3,FALSE),"")</f>
        <v/>
      </c>
      <c r="W15" s="38" t="str">
        <f>IFERROR(VLOOKUP($D15,'NRCS Physical Effects'!$D$3:$BF$173,W$3,FALSE),"")</f>
        <v/>
      </c>
      <c r="X15" s="38" t="str">
        <f>IFERROR(VLOOKUP($D15,'NRCS Physical Effects'!$D$3:$BF$173,X$3,FALSE),"")</f>
        <v/>
      </c>
      <c r="Y15" s="38" t="str">
        <f>IFERROR(VLOOKUP($D15,'NRCS Physical Effects'!$D$3:$BF$173,Y$3,FALSE),"")</f>
        <v/>
      </c>
      <c r="Z15" s="38" t="str">
        <f>IFERROR(VLOOKUP($D15,'NRCS Physical Effects'!$D$3:$BF$173,Z$3,FALSE),"")</f>
        <v/>
      </c>
      <c r="AA15" s="38" t="str">
        <f>IFERROR(VLOOKUP($D15,'NRCS Physical Effects'!$D$3:$BF$173,AA$3,FALSE),"")</f>
        <v/>
      </c>
      <c r="AB15" s="87" t="str">
        <f>IFERROR(VLOOKUP($D15,'NRCS Physical Effects'!$D$3:$BF$173,AB$3,FALSE),"")</f>
        <v/>
      </c>
      <c r="AC15" s="38" t="str">
        <f>IFERROR(VLOOKUP($D15,'NRCS Physical Effects'!$D$3:$BF$173,AC$3,FALSE),"")</f>
        <v/>
      </c>
      <c r="AD15" s="38" t="str">
        <f>IFERROR(VLOOKUP($D15,'NRCS Physical Effects'!$D$3:$BF$173,AD$3,FALSE),"")</f>
        <v/>
      </c>
      <c r="AE15" s="38" t="str">
        <f>IFERROR(VLOOKUP($D15,'NRCS Physical Effects'!$D$3:$BF$173,AE$3,FALSE),"")</f>
        <v/>
      </c>
      <c r="AF15" s="38" t="str">
        <f>IFERROR(VLOOKUP($D15,'NRCS Physical Effects'!$D$3:$BF$173,AF$3,FALSE),"")</f>
        <v/>
      </c>
      <c r="AG15" s="38" t="str">
        <f>IFERROR(VLOOKUP($D15,'NRCS Physical Effects'!$D$3:$BF$173,AG$3,FALSE),"")</f>
        <v/>
      </c>
      <c r="AH15" s="38" t="str">
        <f>IFERROR(VLOOKUP($D15,'NRCS Physical Effects'!$D$3:$BF$173,AH$3,FALSE),"")</f>
        <v/>
      </c>
    </row>
    <row r="16" spans="1:34" x14ac:dyDescent="0.2">
      <c r="A16" s="306"/>
      <c r="B16" s="59"/>
      <c r="G16" s="38"/>
      <c r="H16" s="38"/>
      <c r="I16" s="38"/>
      <c r="J16" s="38"/>
      <c r="K16" s="38"/>
      <c r="L16" s="38"/>
      <c r="M16" s="38"/>
      <c r="N16" s="38"/>
      <c r="O16" s="38"/>
      <c r="P16" s="38"/>
      <c r="Q16" s="38"/>
      <c r="R16" s="38"/>
      <c r="S16" s="38"/>
      <c r="U16" s="38" t="str">
        <f>IFERROR(VLOOKUP($D16,'NRCS Physical Effects'!$D$3:$BF$173,U$3,FALSE),"")</f>
        <v/>
      </c>
      <c r="V16" s="38" t="str">
        <f>IFERROR(VLOOKUP($D16,'NRCS Physical Effects'!$D$3:$BF$173,V$3,FALSE),"")</f>
        <v/>
      </c>
      <c r="W16" s="38" t="str">
        <f>IFERROR(VLOOKUP($D16,'NRCS Physical Effects'!$D$3:$BF$173,W$3,FALSE),"")</f>
        <v/>
      </c>
      <c r="X16" s="38" t="str">
        <f>IFERROR(VLOOKUP($D16,'NRCS Physical Effects'!$D$3:$BF$173,X$3,FALSE),"")</f>
        <v/>
      </c>
      <c r="Y16" s="38" t="str">
        <f>IFERROR(VLOOKUP($D16,'NRCS Physical Effects'!$D$3:$BF$173,Y$3,FALSE),"")</f>
        <v/>
      </c>
      <c r="Z16" s="38" t="str">
        <f>IFERROR(VLOOKUP($D16,'NRCS Physical Effects'!$D$3:$BF$173,Z$3,FALSE),"")</f>
        <v/>
      </c>
      <c r="AA16" s="38" t="str">
        <f>IFERROR(VLOOKUP($D16,'NRCS Physical Effects'!$D$3:$BF$173,AA$3,FALSE),"")</f>
        <v/>
      </c>
      <c r="AB16" s="87" t="str">
        <f>IFERROR(VLOOKUP($D16,'NRCS Physical Effects'!$D$3:$BF$173,AB$3,FALSE),"")</f>
        <v/>
      </c>
      <c r="AC16" s="38" t="str">
        <f>IFERROR(VLOOKUP($D16,'NRCS Physical Effects'!$D$3:$BF$173,AC$3,FALSE),"")</f>
        <v/>
      </c>
      <c r="AD16" s="38" t="str">
        <f>IFERROR(VLOOKUP($D16,'NRCS Physical Effects'!$D$3:$BF$173,AD$3,FALSE),"")</f>
        <v/>
      </c>
      <c r="AE16" s="38" t="str">
        <f>IFERROR(VLOOKUP($D16,'NRCS Physical Effects'!$D$3:$BF$173,AE$3,FALSE),"")</f>
        <v/>
      </c>
      <c r="AF16" s="38" t="str">
        <f>IFERROR(VLOOKUP($D16,'NRCS Physical Effects'!$D$3:$BF$173,AF$3,FALSE),"")</f>
        <v/>
      </c>
      <c r="AG16" s="38" t="str">
        <f>IFERROR(VLOOKUP($D16,'NRCS Physical Effects'!$D$3:$BF$173,AG$3,FALSE),"")</f>
        <v/>
      </c>
      <c r="AH16" s="38" t="str">
        <f>IFERROR(VLOOKUP($D16,'NRCS Physical Effects'!$D$3:$BF$173,AH$3,FALSE),"")</f>
        <v/>
      </c>
    </row>
    <row r="17" spans="1:34" x14ac:dyDescent="0.2">
      <c r="A17" s="306"/>
      <c r="B17" s="306" t="s">
        <v>7</v>
      </c>
      <c r="C17" t="s">
        <v>7</v>
      </c>
      <c r="D17" s="38">
        <v>592</v>
      </c>
      <c r="E17" s="42" t="s">
        <v>160</v>
      </c>
      <c r="G17" s="38"/>
      <c r="H17" s="38"/>
      <c r="I17" s="38"/>
      <c r="J17" s="38"/>
      <c r="K17" s="38"/>
      <c r="L17" s="38"/>
      <c r="M17" s="38"/>
      <c r="N17" s="38"/>
      <c r="O17" s="38"/>
      <c r="P17" s="38"/>
      <c r="Q17" s="38"/>
      <c r="R17" s="38"/>
      <c r="S17" s="38"/>
      <c r="U17" s="38">
        <f>IFERROR(VLOOKUP($D17,'NRCS Physical Effects'!$D$3:$BF$173,U$3,FALSE),"")</f>
        <v>0</v>
      </c>
      <c r="V17" s="38">
        <f>IFERROR(VLOOKUP($D17,'NRCS Physical Effects'!$D$3:$BF$173,V$3,FALSE),"")</f>
        <v>0</v>
      </c>
      <c r="W17" s="38">
        <f>IFERROR(VLOOKUP($D17,'NRCS Physical Effects'!$D$3:$BF$173,W$3,FALSE),"")</f>
        <v>2</v>
      </c>
      <c r="X17" s="38">
        <f>IFERROR(VLOOKUP($D17,'NRCS Physical Effects'!$D$3:$BF$173,X$3,FALSE),"")</f>
        <v>0</v>
      </c>
      <c r="Y17" s="38">
        <f>IFERROR(VLOOKUP($D17,'NRCS Physical Effects'!$D$3:$BF$173,Y$3,FALSE),"")</f>
        <v>0</v>
      </c>
      <c r="Z17" s="38">
        <f>IFERROR(VLOOKUP($D17,'NRCS Physical Effects'!$D$3:$BF$173,Z$3,FALSE),"")</f>
        <v>0</v>
      </c>
      <c r="AA17" s="38">
        <f>IFERROR(VLOOKUP($D17,'NRCS Physical Effects'!$D$3:$BF$173,AA$3,FALSE),"")</f>
        <v>4</v>
      </c>
      <c r="AB17" s="87">
        <f>IFERROR(VLOOKUP($D17,'NRCS Physical Effects'!$D$3:$BF$173,AB$3,FALSE),"")</f>
        <v>29</v>
      </c>
      <c r="AC17" s="38">
        <f>IFERROR(VLOOKUP($D17,'NRCS Physical Effects'!$D$3:$BF$173,AC$3,FALSE),"")</f>
        <v>0</v>
      </c>
      <c r="AD17" s="38">
        <f>IFERROR(VLOOKUP($D17,'NRCS Physical Effects'!$D$3:$BF$173,AD$3,FALSE),"")</f>
        <v>7</v>
      </c>
      <c r="AE17" s="38">
        <f>IFERROR(VLOOKUP($D17,'NRCS Physical Effects'!$D$3:$BF$173,AE$3,FALSE),"")</f>
        <v>17</v>
      </c>
      <c r="AF17" s="38">
        <f>IFERROR(VLOOKUP($D17,'NRCS Physical Effects'!$D$3:$BF$173,AF$3,FALSE),"")</f>
        <v>0</v>
      </c>
      <c r="AG17" s="38">
        <f>IFERROR(VLOOKUP($D17,'NRCS Physical Effects'!$D$3:$BF$173,AG$3,FALSE),"")</f>
        <v>5</v>
      </c>
      <c r="AH17" s="38">
        <f>IFERROR(VLOOKUP($D17,'NRCS Physical Effects'!$D$3:$BF$173,AH$3,FALSE),"")</f>
        <v>0</v>
      </c>
    </row>
    <row r="18" spans="1:34" x14ac:dyDescent="0.2">
      <c r="A18" s="306"/>
      <c r="B18" s="306"/>
      <c r="C18" s="49" t="s">
        <v>180</v>
      </c>
      <c r="G18" s="38"/>
      <c r="H18" s="38"/>
      <c r="I18" s="38"/>
      <c r="J18" s="38"/>
      <c r="K18" s="38"/>
      <c r="L18" s="38"/>
      <c r="M18" s="38"/>
      <c r="N18" s="38"/>
      <c r="O18" s="38"/>
      <c r="P18" s="38"/>
      <c r="Q18" s="38"/>
      <c r="R18" s="38"/>
      <c r="S18" s="38"/>
      <c r="U18" s="38" t="str">
        <f>IFERROR(VLOOKUP($D18,'NRCS Physical Effects'!$D$3:$BF$173,U$3,FALSE),"")</f>
        <v/>
      </c>
      <c r="V18" s="38" t="str">
        <f>IFERROR(VLOOKUP($D18,'NRCS Physical Effects'!$D$3:$BF$173,V$3,FALSE),"")</f>
        <v/>
      </c>
      <c r="W18" s="38" t="str">
        <f>IFERROR(VLOOKUP($D18,'NRCS Physical Effects'!$D$3:$BF$173,W$3,FALSE),"")</f>
        <v/>
      </c>
      <c r="X18" s="38" t="str">
        <f>IFERROR(VLOOKUP($D18,'NRCS Physical Effects'!$D$3:$BF$173,X$3,FALSE),"")</f>
        <v/>
      </c>
      <c r="Y18" s="38" t="str">
        <f>IFERROR(VLOOKUP($D18,'NRCS Physical Effects'!$D$3:$BF$173,Y$3,FALSE),"")</f>
        <v/>
      </c>
      <c r="Z18" s="38" t="str">
        <f>IFERROR(VLOOKUP($D18,'NRCS Physical Effects'!$D$3:$BF$173,Z$3,FALSE),"")</f>
        <v/>
      </c>
      <c r="AA18" s="38" t="str">
        <f>IFERROR(VLOOKUP($D18,'NRCS Physical Effects'!$D$3:$BF$173,AA$3,FALSE),"")</f>
        <v/>
      </c>
      <c r="AB18" s="87" t="str">
        <f>IFERROR(VLOOKUP($D18,'NRCS Physical Effects'!$D$3:$BF$173,AB$3,FALSE),"")</f>
        <v/>
      </c>
      <c r="AC18" s="38" t="str">
        <f>IFERROR(VLOOKUP($D18,'NRCS Physical Effects'!$D$3:$BF$173,AC$3,FALSE),"")</f>
        <v/>
      </c>
      <c r="AD18" s="38" t="str">
        <f>IFERROR(VLOOKUP($D18,'NRCS Physical Effects'!$D$3:$BF$173,AD$3,FALSE),"")</f>
        <v/>
      </c>
      <c r="AE18" s="38" t="str">
        <f>IFERROR(VLOOKUP($D18,'NRCS Physical Effects'!$D$3:$BF$173,AE$3,FALSE),"")</f>
        <v/>
      </c>
      <c r="AF18" s="38" t="str">
        <f>IFERROR(VLOOKUP($D18,'NRCS Physical Effects'!$D$3:$BF$173,AF$3,FALSE),"")</f>
        <v/>
      </c>
      <c r="AG18" s="38" t="str">
        <f>IFERROR(VLOOKUP($D18,'NRCS Physical Effects'!$D$3:$BF$173,AG$3,FALSE),"")</f>
        <v/>
      </c>
      <c r="AH18" s="38" t="str">
        <f>IFERROR(VLOOKUP($D18,'NRCS Physical Effects'!$D$3:$BF$173,AH$3,FALSE),"")</f>
        <v/>
      </c>
    </row>
    <row r="19" spans="1:34" x14ac:dyDescent="0.2">
      <c r="A19" s="306"/>
      <c r="B19" s="306"/>
      <c r="C19" s="56" t="s">
        <v>181</v>
      </c>
      <c r="D19" s="51"/>
      <c r="G19" s="38"/>
      <c r="H19" s="38"/>
      <c r="I19" s="38"/>
      <c r="J19" s="38"/>
      <c r="K19" s="38"/>
      <c r="L19" s="38"/>
      <c r="M19" s="38"/>
      <c r="N19" s="38"/>
      <c r="O19" s="38"/>
      <c r="P19" s="38"/>
      <c r="Q19" s="38"/>
      <c r="R19" s="38"/>
      <c r="S19" s="38"/>
      <c r="U19" s="38" t="str">
        <f>IFERROR(VLOOKUP($D19,'NRCS Physical Effects'!$D$3:$BF$173,U$3,FALSE),"")</f>
        <v/>
      </c>
      <c r="V19" s="38" t="str">
        <f>IFERROR(VLOOKUP($D19,'NRCS Physical Effects'!$D$3:$BF$173,V$3,FALSE),"")</f>
        <v/>
      </c>
      <c r="W19" s="38" t="str">
        <f>IFERROR(VLOOKUP($D19,'NRCS Physical Effects'!$D$3:$BF$173,W$3,FALSE),"")</f>
        <v/>
      </c>
      <c r="X19" s="38" t="str">
        <f>IFERROR(VLOOKUP($D19,'NRCS Physical Effects'!$D$3:$BF$173,X$3,FALSE),"")</f>
        <v/>
      </c>
      <c r="Y19" s="38" t="str">
        <f>IFERROR(VLOOKUP($D19,'NRCS Physical Effects'!$D$3:$BF$173,Y$3,FALSE),"")</f>
        <v/>
      </c>
      <c r="Z19" s="38" t="str">
        <f>IFERROR(VLOOKUP($D19,'NRCS Physical Effects'!$D$3:$BF$173,Z$3,FALSE),"")</f>
        <v/>
      </c>
      <c r="AA19" s="38" t="str">
        <f>IFERROR(VLOOKUP($D19,'NRCS Physical Effects'!$D$3:$BF$173,AA$3,FALSE),"")</f>
        <v/>
      </c>
      <c r="AB19" s="87" t="str">
        <f>IFERROR(VLOOKUP($D19,'NRCS Physical Effects'!$D$3:$BF$173,AB$3,FALSE),"")</f>
        <v/>
      </c>
      <c r="AC19" s="38" t="str">
        <f>IFERROR(VLOOKUP($D19,'NRCS Physical Effects'!$D$3:$BF$173,AC$3,FALSE),"")</f>
        <v/>
      </c>
      <c r="AD19" s="38" t="str">
        <f>IFERROR(VLOOKUP($D19,'NRCS Physical Effects'!$D$3:$BF$173,AD$3,FALSE),"")</f>
        <v/>
      </c>
      <c r="AE19" s="38" t="str">
        <f>IFERROR(VLOOKUP($D19,'NRCS Physical Effects'!$D$3:$BF$173,AE$3,FALSE),"")</f>
        <v/>
      </c>
      <c r="AF19" s="38" t="str">
        <f>IFERROR(VLOOKUP($D19,'NRCS Physical Effects'!$D$3:$BF$173,AF$3,FALSE),"")</f>
        <v/>
      </c>
      <c r="AG19" s="38" t="str">
        <f>IFERROR(VLOOKUP($D19,'NRCS Physical Effects'!$D$3:$BF$173,AG$3,FALSE),"")</f>
        <v/>
      </c>
      <c r="AH19" s="38" t="str">
        <f>IFERROR(VLOOKUP($D19,'NRCS Physical Effects'!$D$3:$BF$173,AH$3,FALSE),"")</f>
        <v/>
      </c>
    </row>
    <row r="20" spans="1:34" x14ac:dyDescent="0.2">
      <c r="A20" s="306"/>
      <c r="B20" s="306"/>
      <c r="C20" s="49" t="s">
        <v>182</v>
      </c>
      <c r="G20" s="38"/>
      <c r="H20" s="38"/>
      <c r="I20" s="38"/>
      <c r="J20" s="38"/>
      <c r="K20" s="38"/>
      <c r="L20" s="38"/>
      <c r="M20" s="38"/>
      <c r="N20" s="38"/>
      <c r="O20" s="38"/>
      <c r="P20" s="38"/>
      <c r="Q20" s="38"/>
      <c r="R20" s="38"/>
      <c r="S20" s="38"/>
      <c r="U20" s="38" t="str">
        <f>IFERROR(VLOOKUP($D20,'NRCS Physical Effects'!$D$3:$BF$173,U$3,FALSE),"")</f>
        <v/>
      </c>
      <c r="V20" s="38" t="str">
        <f>IFERROR(VLOOKUP($D20,'NRCS Physical Effects'!$D$3:$BF$173,V$3,FALSE),"")</f>
        <v/>
      </c>
      <c r="W20" s="38" t="str">
        <f>IFERROR(VLOOKUP($D20,'NRCS Physical Effects'!$D$3:$BF$173,W$3,FALSE),"")</f>
        <v/>
      </c>
      <c r="X20" s="38" t="str">
        <f>IFERROR(VLOOKUP($D20,'NRCS Physical Effects'!$D$3:$BF$173,X$3,FALSE),"")</f>
        <v/>
      </c>
      <c r="Y20" s="38" t="str">
        <f>IFERROR(VLOOKUP($D20,'NRCS Physical Effects'!$D$3:$BF$173,Y$3,FALSE),"")</f>
        <v/>
      </c>
      <c r="Z20" s="38" t="str">
        <f>IFERROR(VLOOKUP($D20,'NRCS Physical Effects'!$D$3:$BF$173,Z$3,FALSE),"")</f>
        <v/>
      </c>
      <c r="AA20" s="38" t="str">
        <f>IFERROR(VLOOKUP($D20,'NRCS Physical Effects'!$D$3:$BF$173,AA$3,FALSE),"")</f>
        <v/>
      </c>
      <c r="AB20" s="87" t="str">
        <f>IFERROR(VLOOKUP($D20,'NRCS Physical Effects'!$D$3:$BF$173,AB$3,FALSE),"")</f>
        <v/>
      </c>
      <c r="AC20" s="38" t="str">
        <f>IFERROR(VLOOKUP($D20,'NRCS Physical Effects'!$D$3:$BF$173,AC$3,FALSE),"")</f>
        <v/>
      </c>
      <c r="AD20" s="38" t="str">
        <f>IFERROR(VLOOKUP($D20,'NRCS Physical Effects'!$D$3:$BF$173,AD$3,FALSE),"")</f>
        <v/>
      </c>
      <c r="AE20" s="38" t="str">
        <f>IFERROR(VLOOKUP($D20,'NRCS Physical Effects'!$D$3:$BF$173,AE$3,FALSE),"")</f>
        <v/>
      </c>
      <c r="AF20" s="38" t="str">
        <f>IFERROR(VLOOKUP($D20,'NRCS Physical Effects'!$D$3:$BF$173,AF$3,FALSE),"")</f>
        <v/>
      </c>
      <c r="AG20" s="38" t="str">
        <f>IFERROR(VLOOKUP($D20,'NRCS Physical Effects'!$D$3:$BF$173,AG$3,FALSE),"")</f>
        <v/>
      </c>
      <c r="AH20" s="38" t="str">
        <f>IFERROR(VLOOKUP($D20,'NRCS Physical Effects'!$D$3:$BF$173,AH$3,FALSE),"")</f>
        <v/>
      </c>
    </row>
    <row r="21" spans="1:34" x14ac:dyDescent="0.2">
      <c r="A21" s="306"/>
      <c r="B21" s="306"/>
      <c r="C21" s="49" t="s">
        <v>218</v>
      </c>
      <c r="D21" s="38">
        <v>591</v>
      </c>
      <c r="G21" s="38"/>
      <c r="H21" s="38"/>
      <c r="I21" s="38"/>
      <c r="J21" s="38"/>
      <c r="K21" s="38"/>
      <c r="L21" s="38"/>
      <c r="M21" s="38"/>
      <c r="N21" s="38"/>
      <c r="O21" s="38"/>
      <c r="P21" s="38"/>
      <c r="Q21" s="38"/>
      <c r="R21" s="38"/>
      <c r="S21" s="38"/>
      <c r="U21" s="38">
        <f>IFERROR(VLOOKUP($D21,'NRCS Physical Effects'!$D$3:$BF$173,U$3,FALSE),"")</f>
        <v>1</v>
      </c>
      <c r="V21" s="38">
        <f>IFERROR(VLOOKUP($D21,'NRCS Physical Effects'!$D$3:$BF$173,V$3,FALSE),"")</f>
        <v>0</v>
      </c>
      <c r="W21" s="38">
        <f>IFERROR(VLOOKUP($D21,'NRCS Physical Effects'!$D$3:$BF$173,W$3,FALSE),"")</f>
        <v>2</v>
      </c>
      <c r="X21" s="38">
        <f>IFERROR(VLOOKUP($D21,'NRCS Physical Effects'!$D$3:$BF$173,X$3,FALSE),"")</f>
        <v>0</v>
      </c>
      <c r="Y21" s="38">
        <f>IFERROR(VLOOKUP($D21,'NRCS Physical Effects'!$D$3:$BF$173,Y$3,FALSE),"")</f>
        <v>0</v>
      </c>
      <c r="Z21" s="38">
        <f>IFERROR(VLOOKUP($D21,'NRCS Physical Effects'!$D$3:$BF$173,Z$3,FALSE),"")</f>
        <v>0</v>
      </c>
      <c r="AA21" s="38">
        <f>IFERROR(VLOOKUP($D21,'NRCS Physical Effects'!$D$3:$BF$173,AA$3,FALSE),"")</f>
        <v>1</v>
      </c>
      <c r="AB21" s="87">
        <f>IFERROR(VLOOKUP($D21,'NRCS Physical Effects'!$D$3:$BF$173,AB$3,FALSE),"")</f>
        <v>36</v>
      </c>
      <c r="AC21" s="38">
        <f>IFERROR(VLOOKUP($D21,'NRCS Physical Effects'!$D$3:$BF$173,AC$3,FALSE),"")</f>
        <v>1</v>
      </c>
      <c r="AD21" s="38">
        <f>IFERROR(VLOOKUP($D21,'NRCS Physical Effects'!$D$3:$BF$173,AD$3,FALSE),"")</f>
        <v>17</v>
      </c>
      <c r="AE21" s="38">
        <f>IFERROR(VLOOKUP($D21,'NRCS Physical Effects'!$D$3:$BF$173,AE$3,FALSE),"")</f>
        <v>13</v>
      </c>
      <c r="AF21" s="38">
        <f>IFERROR(VLOOKUP($D21,'NRCS Physical Effects'!$D$3:$BF$173,AF$3,FALSE),"")</f>
        <v>1</v>
      </c>
      <c r="AG21" s="38">
        <f>IFERROR(VLOOKUP($D21,'NRCS Physical Effects'!$D$3:$BF$173,AG$3,FALSE),"")</f>
        <v>1</v>
      </c>
      <c r="AH21" s="38">
        <f>IFERROR(VLOOKUP($D21,'NRCS Physical Effects'!$D$3:$BF$173,AH$3,FALSE),"")</f>
        <v>3</v>
      </c>
    </row>
    <row r="22" spans="1:34" x14ac:dyDescent="0.2">
      <c r="A22" s="306"/>
      <c r="B22" s="59"/>
      <c r="G22" s="38"/>
      <c r="H22" s="38"/>
      <c r="I22" s="38"/>
      <c r="J22" s="38"/>
      <c r="K22" s="38"/>
      <c r="L22" s="38"/>
      <c r="M22" s="38"/>
      <c r="N22" s="38"/>
      <c r="O22" s="38"/>
      <c r="P22" s="38"/>
      <c r="Q22" s="38"/>
      <c r="R22" s="38"/>
      <c r="S22" s="38"/>
      <c r="U22" s="38" t="str">
        <f>IFERROR(VLOOKUP($D22,'NRCS Physical Effects'!$D$3:$BF$173,U$3,FALSE),"")</f>
        <v/>
      </c>
      <c r="V22" s="38" t="str">
        <f>IFERROR(VLOOKUP($D22,'NRCS Physical Effects'!$D$3:$BF$173,V$3,FALSE),"")</f>
        <v/>
      </c>
      <c r="W22" s="38" t="str">
        <f>IFERROR(VLOOKUP($D22,'NRCS Physical Effects'!$D$3:$BF$173,W$3,FALSE),"")</f>
        <v/>
      </c>
      <c r="X22" s="38" t="str">
        <f>IFERROR(VLOOKUP($D22,'NRCS Physical Effects'!$D$3:$BF$173,X$3,FALSE),"")</f>
        <v/>
      </c>
      <c r="Y22" s="38" t="str">
        <f>IFERROR(VLOOKUP($D22,'NRCS Physical Effects'!$D$3:$BF$173,Y$3,FALSE),"")</f>
        <v/>
      </c>
      <c r="Z22" s="38" t="str">
        <f>IFERROR(VLOOKUP($D22,'NRCS Physical Effects'!$D$3:$BF$173,Z$3,FALSE),"")</f>
        <v/>
      </c>
      <c r="AA22" s="38" t="str">
        <f>IFERROR(VLOOKUP($D22,'NRCS Physical Effects'!$D$3:$BF$173,AA$3,FALSE),"")</f>
        <v/>
      </c>
      <c r="AB22" s="87" t="str">
        <f>IFERROR(VLOOKUP($D22,'NRCS Physical Effects'!$D$3:$BF$173,AB$3,FALSE),"")</f>
        <v/>
      </c>
      <c r="AC22" s="38" t="str">
        <f>IFERROR(VLOOKUP($D22,'NRCS Physical Effects'!$D$3:$BF$173,AC$3,FALSE),"")</f>
        <v/>
      </c>
      <c r="AD22" s="38" t="str">
        <f>IFERROR(VLOOKUP($D22,'NRCS Physical Effects'!$D$3:$BF$173,AD$3,FALSE),"")</f>
        <v/>
      </c>
      <c r="AE22" s="38" t="str">
        <f>IFERROR(VLOOKUP($D22,'NRCS Physical Effects'!$D$3:$BF$173,AE$3,FALSE),"")</f>
        <v/>
      </c>
      <c r="AF22" s="38" t="str">
        <f>IFERROR(VLOOKUP($D22,'NRCS Physical Effects'!$D$3:$BF$173,AF$3,FALSE),"")</f>
        <v/>
      </c>
      <c r="AG22" s="38" t="str">
        <f>IFERROR(VLOOKUP($D22,'NRCS Physical Effects'!$D$3:$BF$173,AG$3,FALSE),"")</f>
        <v/>
      </c>
      <c r="AH22" s="38" t="str">
        <f>IFERROR(VLOOKUP($D22,'NRCS Physical Effects'!$D$3:$BF$173,AH$3,FALSE),"")</f>
        <v/>
      </c>
    </row>
    <row r="23" spans="1:34" x14ac:dyDescent="0.2">
      <c r="A23" s="306"/>
      <c r="B23" s="307" t="s">
        <v>207</v>
      </c>
      <c r="C23" s="52" t="s">
        <v>211</v>
      </c>
      <c r="D23" s="38">
        <v>371</v>
      </c>
      <c r="G23" s="38"/>
      <c r="H23" s="38"/>
      <c r="I23" s="38"/>
      <c r="J23" s="38"/>
      <c r="K23" s="38"/>
      <c r="L23" s="38"/>
      <c r="M23" s="38"/>
      <c r="N23" s="38"/>
      <c r="O23" s="38"/>
      <c r="P23" s="38"/>
      <c r="Q23" s="38"/>
      <c r="R23" s="38"/>
      <c r="S23" s="38"/>
      <c r="U23" s="38">
        <f>IFERROR(VLOOKUP($D23,'NRCS Physical Effects'!$D$3:$BF$173,U$3,FALSE),"")</f>
        <v>0</v>
      </c>
      <c r="V23" s="38">
        <f>IFERROR(VLOOKUP($D23,'NRCS Physical Effects'!$D$3:$BF$173,V$3,FALSE),"")</f>
        <v>0</v>
      </c>
      <c r="W23" s="38">
        <f>IFERROR(VLOOKUP($D23,'NRCS Physical Effects'!$D$3:$BF$173,W$3,FALSE),"")</f>
        <v>0</v>
      </c>
      <c r="X23" s="38">
        <f>IFERROR(VLOOKUP($D23,'NRCS Physical Effects'!$D$3:$BF$173,X$3,FALSE),"")</f>
        <v>0</v>
      </c>
      <c r="Y23" s="38">
        <f>IFERROR(VLOOKUP($D23,'NRCS Physical Effects'!$D$3:$BF$173,Y$3,FALSE),"")</f>
        <v>0</v>
      </c>
      <c r="Z23" s="38">
        <f>IFERROR(VLOOKUP($D23,'NRCS Physical Effects'!$D$3:$BF$173,Z$3,FALSE),"")</f>
        <v>0</v>
      </c>
      <c r="AA23" s="38">
        <f>IFERROR(VLOOKUP($D23,'NRCS Physical Effects'!$D$3:$BF$173,AA$3,FALSE),"")</f>
        <v>2</v>
      </c>
      <c r="AB23" s="87">
        <f>IFERROR(VLOOKUP($D23,'NRCS Physical Effects'!$D$3:$BF$173,AB$3,FALSE),"")</f>
        <v>15</v>
      </c>
      <c r="AC23" s="38">
        <f>IFERROR(VLOOKUP($D23,'NRCS Physical Effects'!$D$3:$BF$173,AC$3,FALSE),"")</f>
        <v>0</v>
      </c>
      <c r="AD23" s="38">
        <f>IFERROR(VLOOKUP($D23,'NRCS Physical Effects'!$D$3:$BF$173,AD$3,FALSE),"")</f>
        <v>0</v>
      </c>
      <c r="AE23" s="38">
        <f>IFERROR(VLOOKUP($D23,'NRCS Physical Effects'!$D$3:$BF$173,AE$3,FALSE),"")</f>
        <v>16</v>
      </c>
      <c r="AF23" s="38">
        <f>IFERROR(VLOOKUP($D23,'NRCS Physical Effects'!$D$3:$BF$173,AF$3,FALSE),"")</f>
        <v>0</v>
      </c>
      <c r="AG23" s="38">
        <f>IFERROR(VLOOKUP($D23,'NRCS Physical Effects'!$D$3:$BF$173,AG$3,FALSE),"")</f>
        <v>0</v>
      </c>
      <c r="AH23" s="38">
        <f>IFERROR(VLOOKUP($D23,'NRCS Physical Effects'!$D$3:$BF$173,AH$3,FALSE),"")</f>
        <v>-1</v>
      </c>
    </row>
    <row r="24" spans="1:34" x14ac:dyDescent="0.2">
      <c r="A24" s="306"/>
      <c r="B24" s="307"/>
      <c r="C24" s="52" t="s">
        <v>210</v>
      </c>
      <c r="D24" s="38">
        <v>672</v>
      </c>
      <c r="G24" s="38"/>
      <c r="H24" s="38"/>
      <c r="I24" s="38"/>
      <c r="J24" s="38"/>
      <c r="K24" s="38"/>
      <c r="L24" s="38"/>
      <c r="M24" s="38"/>
      <c r="N24" s="38"/>
      <c r="O24" s="38"/>
      <c r="P24" s="38"/>
      <c r="Q24" s="38"/>
      <c r="R24" s="38"/>
      <c r="S24" s="38"/>
      <c r="U24" s="38">
        <f>IFERROR(VLOOKUP($D24,'NRCS Physical Effects'!$D$3:$BF$173,U$3,FALSE),"")</f>
        <v>0</v>
      </c>
      <c r="V24" s="38">
        <f>IFERROR(VLOOKUP($D24,'NRCS Physical Effects'!$D$3:$BF$173,V$3,FALSE),"")</f>
        <v>0</v>
      </c>
      <c r="W24" s="38">
        <f>IFERROR(VLOOKUP($D24,'NRCS Physical Effects'!$D$3:$BF$173,W$3,FALSE),"")</f>
        <v>0</v>
      </c>
      <c r="X24" s="38">
        <f>IFERROR(VLOOKUP($D24,'NRCS Physical Effects'!$D$3:$BF$173,X$3,FALSE),"")</f>
        <v>0</v>
      </c>
      <c r="Y24" s="38">
        <f>IFERROR(VLOOKUP($D24,'NRCS Physical Effects'!$D$3:$BF$173,Y$3,FALSE),"")</f>
        <v>0</v>
      </c>
      <c r="Z24" s="38">
        <f>IFERROR(VLOOKUP($D24,'NRCS Physical Effects'!$D$3:$BF$173,Z$3,FALSE),"")</f>
        <v>0</v>
      </c>
      <c r="AA24" s="38">
        <f>IFERROR(VLOOKUP($D24,'NRCS Physical Effects'!$D$3:$BF$173,AA$3,FALSE),"")</f>
        <v>2</v>
      </c>
      <c r="AB24" s="87">
        <f>IFERROR(VLOOKUP($D24,'NRCS Physical Effects'!$D$3:$BF$173,AB$3,FALSE),"")</f>
        <v>13</v>
      </c>
      <c r="AC24" s="38">
        <f>IFERROR(VLOOKUP($D24,'NRCS Physical Effects'!$D$3:$BF$173,AC$3,FALSE),"")</f>
        <v>0</v>
      </c>
      <c r="AD24" s="38">
        <f>IFERROR(VLOOKUP($D24,'NRCS Physical Effects'!$D$3:$BF$173,AD$3,FALSE),"")</f>
        <v>0</v>
      </c>
      <c r="AE24" s="38">
        <f>IFERROR(VLOOKUP($D24,'NRCS Physical Effects'!$D$3:$BF$173,AE$3,FALSE),"")</f>
        <v>8</v>
      </c>
      <c r="AF24" s="38">
        <f>IFERROR(VLOOKUP($D24,'NRCS Physical Effects'!$D$3:$BF$173,AF$3,FALSE),"")</f>
        <v>0</v>
      </c>
      <c r="AG24" s="38">
        <f>IFERROR(VLOOKUP($D24,'NRCS Physical Effects'!$D$3:$BF$173,AG$3,FALSE),"")</f>
        <v>0</v>
      </c>
      <c r="AH24" s="38">
        <f>IFERROR(VLOOKUP($D24,'NRCS Physical Effects'!$D$3:$BF$173,AH$3,FALSE),"")</f>
        <v>5</v>
      </c>
    </row>
    <row r="25" spans="1:34" x14ac:dyDescent="0.2">
      <c r="A25" s="306"/>
      <c r="B25" s="307"/>
      <c r="C25" s="52" t="s">
        <v>212</v>
      </c>
      <c r="D25" s="38">
        <v>372</v>
      </c>
      <c r="G25" s="38"/>
      <c r="H25" s="38"/>
      <c r="I25" s="38"/>
      <c r="J25" s="38"/>
      <c r="K25" s="38"/>
      <c r="L25" s="38"/>
      <c r="M25" s="38"/>
      <c r="N25" s="38"/>
      <c r="O25" s="38"/>
      <c r="P25" s="38"/>
      <c r="Q25" s="38"/>
      <c r="R25" s="38"/>
      <c r="S25" s="38"/>
      <c r="U25" s="38">
        <f>IFERROR(VLOOKUP($D25,'NRCS Physical Effects'!$D$3:$BF$173,U$3,FALSE),"")</f>
        <v>0</v>
      </c>
      <c r="V25" s="38">
        <f>IFERROR(VLOOKUP($D25,'NRCS Physical Effects'!$D$3:$BF$173,V$3,FALSE),"")</f>
        <v>0</v>
      </c>
      <c r="W25" s="38">
        <f>IFERROR(VLOOKUP($D25,'NRCS Physical Effects'!$D$3:$BF$173,W$3,FALSE),"")</f>
        <v>0</v>
      </c>
      <c r="X25" s="38">
        <f>IFERROR(VLOOKUP($D25,'NRCS Physical Effects'!$D$3:$BF$173,X$3,FALSE),"")</f>
        <v>0</v>
      </c>
      <c r="Y25" s="38">
        <f>IFERROR(VLOOKUP($D25,'NRCS Physical Effects'!$D$3:$BF$173,Y$3,FALSE),"")</f>
        <v>0</v>
      </c>
      <c r="Z25" s="38">
        <f>IFERROR(VLOOKUP($D25,'NRCS Physical Effects'!$D$3:$BF$173,Z$3,FALSE),"")</f>
        <v>0</v>
      </c>
      <c r="AA25" s="38">
        <f>IFERROR(VLOOKUP($D25,'NRCS Physical Effects'!$D$3:$BF$173,AA$3,FALSE),"")</f>
        <v>2</v>
      </c>
      <c r="AB25" s="87">
        <f>IFERROR(VLOOKUP($D25,'NRCS Physical Effects'!$D$3:$BF$173,AB$3,FALSE),"")</f>
        <v>19</v>
      </c>
      <c r="AC25" s="38">
        <f>IFERROR(VLOOKUP($D25,'NRCS Physical Effects'!$D$3:$BF$173,AC$3,FALSE),"")</f>
        <v>0</v>
      </c>
      <c r="AD25" s="38">
        <f>IFERROR(VLOOKUP($D25,'NRCS Physical Effects'!$D$3:$BF$173,AD$3,FALSE),"")</f>
        <v>0</v>
      </c>
      <c r="AE25" s="38">
        <f>IFERROR(VLOOKUP($D25,'NRCS Physical Effects'!$D$3:$BF$173,AE$3,FALSE),"")</f>
        <v>14</v>
      </c>
      <c r="AF25" s="38">
        <f>IFERROR(VLOOKUP($D25,'NRCS Physical Effects'!$D$3:$BF$173,AF$3,FALSE),"")</f>
        <v>0</v>
      </c>
      <c r="AG25" s="38">
        <f>IFERROR(VLOOKUP($D25,'NRCS Physical Effects'!$D$3:$BF$173,AG$3,FALSE),"")</f>
        <v>0</v>
      </c>
      <c r="AH25" s="38">
        <f>IFERROR(VLOOKUP($D25,'NRCS Physical Effects'!$D$3:$BF$173,AH$3,FALSE),"")</f>
        <v>5</v>
      </c>
    </row>
    <row r="26" spans="1:34" x14ac:dyDescent="0.2">
      <c r="A26" s="306"/>
      <c r="B26" s="307"/>
      <c r="C26" s="52" t="s">
        <v>213</v>
      </c>
      <c r="D26" s="38">
        <v>374</v>
      </c>
      <c r="G26" s="38"/>
      <c r="H26" s="38"/>
      <c r="I26" s="38"/>
      <c r="J26" s="38"/>
      <c r="K26" s="38"/>
      <c r="L26" s="38"/>
      <c r="M26" s="38"/>
      <c r="N26" s="38"/>
      <c r="O26" s="38"/>
      <c r="P26" s="38"/>
      <c r="Q26" s="38"/>
      <c r="R26" s="38"/>
      <c r="S26" s="38"/>
      <c r="U26" s="38">
        <f>IFERROR(VLOOKUP($D26,'NRCS Physical Effects'!$D$3:$BF$173,U$3,FALSE),"")</f>
        <v>0</v>
      </c>
      <c r="V26" s="38">
        <f>IFERROR(VLOOKUP($D26,'NRCS Physical Effects'!$D$3:$BF$173,V$3,FALSE),"")</f>
        <v>0</v>
      </c>
      <c r="W26" s="38">
        <f>IFERROR(VLOOKUP($D26,'NRCS Physical Effects'!$D$3:$BF$173,W$3,FALSE),"")</f>
        <v>0</v>
      </c>
      <c r="X26" s="38">
        <f>IFERROR(VLOOKUP($D26,'NRCS Physical Effects'!$D$3:$BF$173,X$3,FALSE),"")</f>
        <v>0</v>
      </c>
      <c r="Y26" s="38">
        <f>IFERROR(VLOOKUP($D26,'NRCS Physical Effects'!$D$3:$BF$173,Y$3,FALSE),"")</f>
        <v>0</v>
      </c>
      <c r="Z26" s="38">
        <f>IFERROR(VLOOKUP($D26,'NRCS Physical Effects'!$D$3:$BF$173,Z$3,FALSE),"")</f>
        <v>0</v>
      </c>
      <c r="AA26" s="38">
        <f>IFERROR(VLOOKUP($D26,'NRCS Physical Effects'!$D$3:$BF$173,AA$3,FALSE),"")</f>
        <v>2</v>
      </c>
      <c r="AB26" s="87">
        <f>IFERROR(VLOOKUP($D26,'NRCS Physical Effects'!$D$3:$BF$173,AB$3,FALSE),"")</f>
        <v>11</v>
      </c>
      <c r="AC26" s="38">
        <f>IFERROR(VLOOKUP($D26,'NRCS Physical Effects'!$D$3:$BF$173,AC$3,FALSE),"")</f>
        <v>0</v>
      </c>
      <c r="AD26" s="38">
        <f>IFERROR(VLOOKUP($D26,'NRCS Physical Effects'!$D$3:$BF$173,AD$3,FALSE),"")</f>
        <v>-2</v>
      </c>
      <c r="AE26" s="38">
        <f>IFERROR(VLOOKUP($D26,'NRCS Physical Effects'!$D$3:$BF$173,AE$3,FALSE),"")</f>
        <v>8</v>
      </c>
      <c r="AF26" s="38">
        <f>IFERROR(VLOOKUP($D26,'NRCS Physical Effects'!$D$3:$BF$173,AF$3,FALSE),"")</f>
        <v>0</v>
      </c>
      <c r="AG26" s="38">
        <f>IFERROR(VLOOKUP($D26,'NRCS Physical Effects'!$D$3:$BF$173,AG$3,FALSE),"")</f>
        <v>0</v>
      </c>
      <c r="AH26" s="38">
        <f>IFERROR(VLOOKUP($D26,'NRCS Physical Effects'!$D$3:$BF$173,AH$3,FALSE),"")</f>
        <v>5</v>
      </c>
    </row>
    <row r="27" spans="1:34" x14ac:dyDescent="0.2">
      <c r="A27" s="306"/>
      <c r="B27" s="307"/>
      <c r="C27" t="s">
        <v>223</v>
      </c>
      <c r="D27" s="38">
        <v>376</v>
      </c>
      <c r="G27" s="38"/>
      <c r="H27" s="38"/>
      <c r="I27" s="38"/>
      <c r="J27" s="38"/>
      <c r="K27" s="38"/>
      <c r="L27" s="38"/>
      <c r="M27" s="38"/>
      <c r="N27" s="38"/>
      <c r="O27" s="38"/>
      <c r="P27" s="38"/>
      <c r="Q27" s="38"/>
      <c r="R27" s="38"/>
      <c r="S27" s="38"/>
      <c r="U27" s="38">
        <f>IFERROR(VLOOKUP($D27,'NRCS Physical Effects'!$D$3:$BF$173,U$3,FALSE),"")</f>
        <v>0</v>
      </c>
      <c r="V27" s="38">
        <f>IFERROR(VLOOKUP($D27,'NRCS Physical Effects'!$D$3:$BF$173,V$3,FALSE),"")</f>
        <v>0</v>
      </c>
      <c r="W27" s="38">
        <f>IFERROR(VLOOKUP($D27,'NRCS Physical Effects'!$D$3:$BF$173,W$3,FALSE),"")</f>
        <v>0</v>
      </c>
      <c r="X27" s="38">
        <f>IFERROR(VLOOKUP($D27,'NRCS Physical Effects'!$D$3:$BF$173,X$3,FALSE),"")</f>
        <v>0</v>
      </c>
      <c r="Y27" s="38">
        <f>IFERROR(VLOOKUP($D27,'NRCS Physical Effects'!$D$3:$BF$173,Y$3,FALSE),"")</f>
        <v>0</v>
      </c>
      <c r="Z27" s="38">
        <f>IFERROR(VLOOKUP($D27,'NRCS Physical Effects'!$D$3:$BF$173,Z$3,FALSE),"")</f>
        <v>0</v>
      </c>
      <c r="AA27" s="38">
        <f>IFERROR(VLOOKUP($D27,'NRCS Physical Effects'!$D$3:$BF$173,AA$3,FALSE),"")</f>
        <v>1</v>
      </c>
      <c r="AB27" s="87">
        <f>IFERROR(VLOOKUP($D27,'NRCS Physical Effects'!$D$3:$BF$173,AB$3,FALSE),"")</f>
        <v>12</v>
      </c>
      <c r="AC27" s="38">
        <f>IFERROR(VLOOKUP($D27,'NRCS Physical Effects'!$D$3:$BF$173,AC$3,FALSE),"")</f>
        <v>4</v>
      </c>
      <c r="AD27" s="38">
        <f>IFERROR(VLOOKUP($D27,'NRCS Physical Effects'!$D$3:$BF$173,AD$3,FALSE),"")</f>
        <v>0</v>
      </c>
      <c r="AE27" s="38">
        <f>IFERROR(VLOOKUP($D27,'NRCS Physical Effects'!$D$3:$BF$173,AE$3,FALSE),"")</f>
        <v>8</v>
      </c>
      <c r="AF27" s="38">
        <f>IFERROR(VLOOKUP($D27,'NRCS Physical Effects'!$D$3:$BF$173,AF$3,FALSE),"")</f>
        <v>0</v>
      </c>
      <c r="AG27" s="38">
        <f>IFERROR(VLOOKUP($D27,'NRCS Physical Effects'!$D$3:$BF$173,AG$3,FALSE),"")</f>
        <v>0</v>
      </c>
      <c r="AH27" s="38">
        <f>IFERROR(VLOOKUP($D27,'NRCS Physical Effects'!$D$3:$BF$173,AH$3,FALSE),"")</f>
        <v>0</v>
      </c>
    </row>
    <row r="28" spans="1:34" x14ac:dyDescent="0.2">
      <c r="A28" s="306"/>
      <c r="B28" s="307"/>
      <c r="C28" s="52" t="s">
        <v>246</v>
      </c>
      <c r="D28" s="38">
        <v>670</v>
      </c>
      <c r="G28" s="38"/>
      <c r="H28" s="38"/>
      <c r="I28" s="38"/>
      <c r="J28" s="38"/>
      <c r="K28" s="38"/>
      <c r="L28" s="38"/>
      <c r="M28" s="38"/>
      <c r="N28" s="38"/>
      <c r="O28" s="38"/>
      <c r="P28" s="38"/>
      <c r="Q28" s="38"/>
      <c r="R28" s="38"/>
      <c r="S28" s="38"/>
      <c r="U28" s="38">
        <f>IFERROR(VLOOKUP($D28,'NRCS Physical Effects'!$D$3:$BF$173,U$3,FALSE),"")</f>
        <v>0</v>
      </c>
      <c r="V28" s="38">
        <f>IFERROR(VLOOKUP($D28,'NRCS Physical Effects'!$D$3:$BF$173,V$3,FALSE),"")</f>
        <v>0</v>
      </c>
      <c r="W28" s="38">
        <f>IFERROR(VLOOKUP($D28,'NRCS Physical Effects'!$D$3:$BF$173,W$3,FALSE),"")</f>
        <v>0</v>
      </c>
      <c r="X28" s="38">
        <f>IFERROR(VLOOKUP($D28,'NRCS Physical Effects'!$D$3:$BF$173,X$3,FALSE),"")</f>
        <v>0</v>
      </c>
      <c r="Y28" s="38">
        <f>IFERROR(VLOOKUP($D28,'NRCS Physical Effects'!$D$3:$BF$173,Y$3,FALSE),"")</f>
        <v>0</v>
      </c>
      <c r="Z28" s="38">
        <f>IFERROR(VLOOKUP($D28,'NRCS Physical Effects'!$D$3:$BF$173,Z$3,FALSE),"")</f>
        <v>0</v>
      </c>
      <c r="AA28" s="38">
        <f>IFERROR(VLOOKUP($D28,'NRCS Physical Effects'!$D$3:$BF$173,AA$3,FALSE),"")</f>
        <v>0</v>
      </c>
      <c r="AB28" s="87">
        <f>IFERROR(VLOOKUP($D28,'NRCS Physical Effects'!$D$3:$BF$173,AB$3,FALSE),"")</f>
        <v>5</v>
      </c>
      <c r="AC28" s="38">
        <f>IFERROR(VLOOKUP($D28,'NRCS Physical Effects'!$D$3:$BF$173,AC$3,FALSE),"")</f>
        <v>0</v>
      </c>
      <c r="AD28" s="38">
        <f>IFERROR(VLOOKUP($D28,'NRCS Physical Effects'!$D$3:$BF$173,AD$3,FALSE),"")</f>
        <v>0</v>
      </c>
      <c r="AE28" s="38">
        <f>IFERROR(VLOOKUP($D28,'NRCS Physical Effects'!$D$3:$BF$173,AE$3,FALSE),"")</f>
        <v>0</v>
      </c>
      <c r="AF28" s="38">
        <f>IFERROR(VLOOKUP($D28,'NRCS Physical Effects'!$D$3:$BF$173,AF$3,FALSE),"")</f>
        <v>0</v>
      </c>
      <c r="AG28" s="38">
        <f>IFERROR(VLOOKUP($D28,'NRCS Physical Effects'!$D$3:$BF$173,AG$3,FALSE),"")</f>
        <v>0</v>
      </c>
      <c r="AH28" s="38">
        <f>IFERROR(VLOOKUP($D28,'NRCS Physical Effects'!$D$3:$BF$173,AH$3,FALSE),"")</f>
        <v>5</v>
      </c>
    </row>
    <row r="29" spans="1:34" x14ac:dyDescent="0.2">
      <c r="A29" s="36"/>
      <c r="B29" s="36"/>
      <c r="C29" s="49"/>
      <c r="G29" s="38"/>
      <c r="H29" s="38"/>
      <c r="I29" s="38"/>
      <c r="J29" s="38"/>
      <c r="K29" s="38"/>
      <c r="L29" s="38"/>
      <c r="M29" s="38"/>
      <c r="N29" s="38"/>
      <c r="O29" s="38"/>
      <c r="P29" s="38"/>
      <c r="Q29" s="38"/>
      <c r="R29" s="38"/>
      <c r="S29" s="38"/>
      <c r="U29" s="38" t="str">
        <f>IFERROR(VLOOKUP($D29,'NRCS Physical Effects'!$D$3:$BF$173,U$3,FALSE),"")</f>
        <v/>
      </c>
      <c r="V29" s="38" t="str">
        <f>IFERROR(VLOOKUP($D29,'NRCS Physical Effects'!$D$3:$BF$173,V$3,FALSE),"")</f>
        <v/>
      </c>
      <c r="W29" s="38" t="str">
        <f>IFERROR(VLOOKUP($D29,'NRCS Physical Effects'!$D$3:$BF$173,W$3,FALSE),"")</f>
        <v/>
      </c>
      <c r="X29" s="38" t="str">
        <f>IFERROR(VLOOKUP($D29,'NRCS Physical Effects'!$D$3:$BF$173,X$3,FALSE),"")</f>
        <v/>
      </c>
      <c r="Y29" s="38" t="str">
        <f>IFERROR(VLOOKUP($D29,'NRCS Physical Effects'!$D$3:$BF$173,Y$3,FALSE),"")</f>
        <v/>
      </c>
      <c r="Z29" s="38" t="str">
        <f>IFERROR(VLOOKUP($D29,'NRCS Physical Effects'!$D$3:$BF$173,Z$3,FALSE),"")</f>
        <v/>
      </c>
      <c r="AA29" s="38" t="str">
        <f>IFERROR(VLOOKUP($D29,'NRCS Physical Effects'!$D$3:$BF$173,AA$3,FALSE),"")</f>
        <v/>
      </c>
      <c r="AB29" s="87" t="str">
        <f>IFERROR(VLOOKUP($D29,'NRCS Physical Effects'!$D$3:$BF$173,AB$3,FALSE),"")</f>
        <v/>
      </c>
      <c r="AC29" s="38" t="str">
        <f>IFERROR(VLOOKUP($D29,'NRCS Physical Effects'!$D$3:$BF$173,AC$3,FALSE),"")</f>
        <v/>
      </c>
      <c r="AD29" s="38" t="str">
        <f>IFERROR(VLOOKUP($D29,'NRCS Physical Effects'!$D$3:$BF$173,AD$3,FALSE),"")</f>
        <v/>
      </c>
      <c r="AE29" s="38" t="str">
        <f>IFERROR(VLOOKUP($D29,'NRCS Physical Effects'!$D$3:$BF$173,AE$3,FALSE),"")</f>
        <v/>
      </c>
      <c r="AF29" s="38" t="str">
        <f>IFERROR(VLOOKUP($D29,'NRCS Physical Effects'!$D$3:$BF$173,AF$3,FALSE),"")</f>
        <v/>
      </c>
      <c r="AG29" s="38" t="str">
        <f>IFERROR(VLOOKUP($D29,'NRCS Physical Effects'!$D$3:$BF$173,AG$3,FALSE),"")</f>
        <v/>
      </c>
      <c r="AH29" s="38" t="str">
        <f>IFERROR(VLOOKUP($D29,'NRCS Physical Effects'!$D$3:$BF$173,AH$3,FALSE),"")</f>
        <v/>
      </c>
    </row>
    <row r="30" spans="1:34" x14ac:dyDescent="0.2">
      <c r="A30" s="306" t="s">
        <v>267</v>
      </c>
      <c r="B30" s="306" t="s">
        <v>204</v>
      </c>
      <c r="C30" t="s">
        <v>69</v>
      </c>
      <c r="D30" s="38">
        <v>340</v>
      </c>
      <c r="E30" s="58" t="s">
        <v>25</v>
      </c>
      <c r="G30" s="38"/>
      <c r="H30" s="38"/>
      <c r="I30" s="38"/>
      <c r="J30" s="38"/>
      <c r="K30" s="38"/>
      <c r="L30" s="38"/>
      <c r="M30" s="38"/>
      <c r="N30" s="38"/>
      <c r="O30" s="38"/>
      <c r="P30" s="38"/>
      <c r="Q30" s="38"/>
      <c r="R30" s="38"/>
      <c r="S30" s="38"/>
      <c r="U30" s="38">
        <f>IFERROR(VLOOKUP($D30,'NRCS Physical Effects'!$D$3:$BF$173,U$3,FALSE),"")</f>
        <v>2</v>
      </c>
      <c r="V30" s="38">
        <f>IFERROR(VLOOKUP($D30,'NRCS Physical Effects'!$D$3:$BF$173,V$3,FALSE),"")</f>
        <v>2</v>
      </c>
      <c r="W30" s="38">
        <f>IFERROR(VLOOKUP($D30,'NRCS Physical Effects'!$D$3:$BF$173,W$3,FALSE),"")</f>
        <v>2</v>
      </c>
      <c r="X30" s="38">
        <f>IFERROR(VLOOKUP($D30,'NRCS Physical Effects'!$D$3:$BF$173,X$3,FALSE),"")</f>
        <v>2</v>
      </c>
      <c r="Y30" s="38">
        <f>IFERROR(VLOOKUP($D30,'NRCS Physical Effects'!$D$3:$BF$173,Y$3,FALSE),"")</f>
        <v>1</v>
      </c>
      <c r="Z30" s="38">
        <f>IFERROR(VLOOKUP($D30,'NRCS Physical Effects'!$D$3:$BF$173,Z$3,FALSE),"")</f>
        <v>0</v>
      </c>
      <c r="AA30" s="38">
        <f>IFERROR(VLOOKUP($D30,'NRCS Physical Effects'!$D$3:$BF$173,AA$3,FALSE),"")</f>
        <v>4</v>
      </c>
      <c r="AB30" s="87">
        <f>IFERROR(VLOOKUP($D30,'NRCS Physical Effects'!$D$3:$BF$173,AB$3,FALSE),"")</f>
        <v>61</v>
      </c>
      <c r="AC30" s="38">
        <f>IFERROR(VLOOKUP($D30,'NRCS Physical Effects'!$D$3:$BF$173,AC$3,FALSE),"")</f>
        <v>19</v>
      </c>
      <c r="AD30" s="38">
        <f>IFERROR(VLOOKUP($D30,'NRCS Physical Effects'!$D$3:$BF$173,AD$3,FALSE),"")</f>
        <v>19</v>
      </c>
      <c r="AE30" s="38">
        <f>IFERROR(VLOOKUP($D30,'NRCS Physical Effects'!$D$3:$BF$173,AE$3,FALSE),"")</f>
        <v>8</v>
      </c>
      <c r="AF30" s="38">
        <f>IFERROR(VLOOKUP($D30,'NRCS Physical Effects'!$D$3:$BF$173,AF$3,FALSE),"")</f>
        <v>11</v>
      </c>
      <c r="AG30" s="38">
        <f>IFERROR(VLOOKUP($D30,'NRCS Physical Effects'!$D$3:$BF$173,AG$3,FALSE),"")</f>
        <v>3</v>
      </c>
      <c r="AH30" s="38">
        <f>IFERROR(VLOOKUP($D30,'NRCS Physical Effects'!$D$3:$BF$173,AH$3,FALSE),"")</f>
        <v>1</v>
      </c>
    </row>
    <row r="31" spans="1:34" x14ac:dyDescent="0.2">
      <c r="A31" s="306"/>
      <c r="B31" s="306"/>
      <c r="C31" t="s">
        <v>81</v>
      </c>
      <c r="D31" s="38" t="s">
        <v>259</v>
      </c>
      <c r="E31" s="42" t="s">
        <v>29</v>
      </c>
      <c r="G31" s="38"/>
      <c r="H31" s="38"/>
      <c r="I31" s="38"/>
      <c r="J31" s="38"/>
      <c r="K31" s="38"/>
      <c r="L31" s="38"/>
      <c r="M31" s="38"/>
      <c r="N31" s="38"/>
      <c r="O31" s="38"/>
      <c r="P31" s="38"/>
      <c r="Q31" s="38"/>
      <c r="R31" s="38"/>
      <c r="S31" s="38"/>
      <c r="U31" s="38" t="str">
        <f>IFERROR(VLOOKUP($D31,'NRCS Physical Effects'!$D$3:$BF$173,U$3,FALSE),"")</f>
        <v/>
      </c>
      <c r="V31" s="38" t="str">
        <f>IFERROR(VLOOKUP($D31,'NRCS Physical Effects'!$D$3:$BF$173,V$3,FALSE),"")</f>
        <v/>
      </c>
      <c r="W31" s="38" t="str">
        <f>IFERROR(VLOOKUP($D31,'NRCS Physical Effects'!$D$3:$BF$173,W$3,FALSE),"")</f>
        <v/>
      </c>
      <c r="X31" s="38" t="str">
        <f>IFERROR(VLOOKUP($D31,'NRCS Physical Effects'!$D$3:$BF$173,X$3,FALSE),"")</f>
        <v/>
      </c>
      <c r="Y31" s="38" t="str">
        <f>IFERROR(VLOOKUP($D31,'NRCS Physical Effects'!$D$3:$BF$173,Y$3,FALSE),"")</f>
        <v/>
      </c>
      <c r="Z31" s="38" t="str">
        <f>IFERROR(VLOOKUP($D31,'NRCS Physical Effects'!$D$3:$BF$173,Z$3,FALSE),"")</f>
        <v/>
      </c>
      <c r="AA31" s="38" t="str">
        <f>IFERROR(VLOOKUP($D31,'NRCS Physical Effects'!$D$3:$BF$173,AA$3,FALSE),"")</f>
        <v/>
      </c>
      <c r="AB31" s="87" t="str">
        <f>IFERROR(VLOOKUP($D31,'NRCS Physical Effects'!$D$3:$BF$173,AB$3,FALSE),"")</f>
        <v/>
      </c>
      <c r="AC31" s="38" t="str">
        <f>IFERROR(VLOOKUP($D31,'NRCS Physical Effects'!$D$3:$BF$173,AC$3,FALSE),"")</f>
        <v/>
      </c>
      <c r="AD31" s="38" t="str">
        <f>IFERROR(VLOOKUP($D31,'NRCS Physical Effects'!$D$3:$BF$173,AD$3,FALSE),"")</f>
        <v/>
      </c>
      <c r="AE31" s="38" t="str">
        <f>IFERROR(VLOOKUP($D31,'NRCS Physical Effects'!$D$3:$BF$173,AE$3,FALSE),"")</f>
        <v/>
      </c>
      <c r="AF31" s="38" t="str">
        <f>IFERROR(VLOOKUP($D31,'NRCS Physical Effects'!$D$3:$BF$173,AF$3,FALSE),"")</f>
        <v/>
      </c>
      <c r="AG31" s="38" t="str">
        <f>IFERROR(VLOOKUP($D31,'NRCS Physical Effects'!$D$3:$BF$173,AG$3,FALSE),"")</f>
        <v/>
      </c>
      <c r="AH31" s="38" t="str">
        <f>IFERROR(VLOOKUP($D31,'NRCS Physical Effects'!$D$3:$BF$173,AH$3,FALSE),"")</f>
        <v/>
      </c>
    </row>
    <row r="32" spans="1:34" x14ac:dyDescent="0.2">
      <c r="A32" s="306"/>
      <c r="B32" s="306"/>
      <c r="C32" t="s">
        <v>157</v>
      </c>
      <c r="D32" s="38">
        <v>328</v>
      </c>
      <c r="G32" s="38"/>
      <c r="H32" s="38"/>
      <c r="I32" s="38"/>
      <c r="J32" s="38"/>
      <c r="K32" s="38"/>
      <c r="L32" s="38"/>
      <c r="M32" s="38"/>
      <c r="N32" s="38"/>
      <c r="O32" s="38"/>
      <c r="P32" s="38"/>
      <c r="Q32" s="38"/>
      <c r="R32" s="38"/>
      <c r="S32" s="38"/>
      <c r="U32" s="38">
        <f>IFERROR(VLOOKUP($D32,'NRCS Physical Effects'!$D$3:$BF$173,U$3,FALSE),"")</f>
        <v>4</v>
      </c>
      <c r="V32" s="38">
        <f>IFERROR(VLOOKUP($D32,'NRCS Physical Effects'!$D$3:$BF$173,V$3,FALSE),"")</f>
        <v>1</v>
      </c>
      <c r="W32" s="38">
        <f>IFERROR(VLOOKUP($D32,'NRCS Physical Effects'!$D$3:$BF$173,W$3,FALSE),"")</f>
        <v>2</v>
      </c>
      <c r="X32" s="38">
        <f>IFERROR(VLOOKUP($D32,'NRCS Physical Effects'!$D$3:$BF$173,X$3,FALSE),"")</f>
        <v>1</v>
      </c>
      <c r="Y32" s="38">
        <f>IFERROR(VLOOKUP($D32,'NRCS Physical Effects'!$D$3:$BF$173,Y$3,FALSE),"")</f>
        <v>0</v>
      </c>
      <c r="Z32" s="38">
        <f>IFERROR(VLOOKUP($D32,'NRCS Physical Effects'!$D$3:$BF$173,Z$3,FALSE),"")</f>
        <v>0</v>
      </c>
      <c r="AA32" s="38">
        <f>IFERROR(VLOOKUP($D32,'NRCS Physical Effects'!$D$3:$BF$173,AA$3,FALSE),"")</f>
        <v>1</v>
      </c>
      <c r="AB32" s="87">
        <f>IFERROR(VLOOKUP($D32,'NRCS Physical Effects'!$D$3:$BF$173,AB$3,FALSE),"")</f>
        <v>46</v>
      </c>
      <c r="AC32" s="38">
        <f>IFERROR(VLOOKUP($D32,'NRCS Physical Effects'!$D$3:$BF$173,AC$3,FALSE),"")</f>
        <v>17</v>
      </c>
      <c r="AD32" s="38">
        <f>IFERROR(VLOOKUP($D32,'NRCS Physical Effects'!$D$3:$BF$173,AD$3,FALSE),"")</f>
        <v>17</v>
      </c>
      <c r="AE32" s="38">
        <f>IFERROR(VLOOKUP($D32,'NRCS Physical Effects'!$D$3:$BF$173,AE$3,FALSE),"")</f>
        <v>2</v>
      </c>
      <c r="AF32" s="38">
        <f>IFERROR(VLOOKUP($D32,'NRCS Physical Effects'!$D$3:$BF$173,AF$3,FALSE),"")</f>
        <v>7</v>
      </c>
      <c r="AG32" s="38">
        <f>IFERROR(VLOOKUP($D32,'NRCS Physical Effects'!$D$3:$BF$173,AG$3,FALSE),"")</f>
        <v>2</v>
      </c>
      <c r="AH32" s="38">
        <f>IFERROR(VLOOKUP($D32,'NRCS Physical Effects'!$D$3:$BF$173,AH$3,FALSE),"")</f>
        <v>1</v>
      </c>
    </row>
    <row r="33" spans="1:34" x14ac:dyDescent="0.2">
      <c r="A33" s="306"/>
      <c r="B33" s="306"/>
      <c r="C33" t="s">
        <v>209</v>
      </c>
      <c r="D33" s="38">
        <v>311</v>
      </c>
      <c r="G33" s="38"/>
      <c r="H33" s="38"/>
      <c r="I33" s="38"/>
      <c r="J33" s="38"/>
      <c r="K33" s="38"/>
      <c r="L33" s="38"/>
      <c r="M33" s="38"/>
      <c r="N33" s="38"/>
      <c r="O33" s="38"/>
      <c r="P33" s="38"/>
      <c r="Q33" s="38"/>
      <c r="R33" s="38"/>
      <c r="S33" s="38"/>
      <c r="U33" s="38">
        <f>IFERROR(VLOOKUP($D33,'NRCS Physical Effects'!$D$3:$BF$173,U$3,FALSE),"")</f>
        <v>5</v>
      </c>
      <c r="V33" s="38">
        <f>IFERROR(VLOOKUP($D33,'NRCS Physical Effects'!$D$3:$BF$173,V$3,FALSE),"")</f>
        <v>5</v>
      </c>
      <c r="W33" s="38">
        <f>IFERROR(VLOOKUP($D33,'NRCS Physical Effects'!$D$3:$BF$173,W$3,FALSE),"")</f>
        <v>3</v>
      </c>
      <c r="X33" s="38">
        <f>IFERROR(VLOOKUP($D33,'NRCS Physical Effects'!$D$3:$BF$173,X$3,FALSE),"")</f>
        <v>1</v>
      </c>
      <c r="Y33" s="38">
        <f>IFERROR(VLOOKUP($D33,'NRCS Physical Effects'!$D$3:$BF$173,Y$3,FALSE),"")</f>
        <v>3</v>
      </c>
      <c r="Z33" s="38">
        <f>IFERROR(VLOOKUP($D33,'NRCS Physical Effects'!$D$3:$BF$173,Z$3,FALSE),"")</f>
        <v>2</v>
      </c>
      <c r="AA33" s="38">
        <f>IFERROR(VLOOKUP($D33,'NRCS Physical Effects'!$D$3:$BF$173,AA$3,FALSE),"")</f>
        <v>2</v>
      </c>
      <c r="AB33" s="87">
        <f>IFERROR(VLOOKUP($D33,'NRCS Physical Effects'!$D$3:$BF$173,AB$3,FALSE),"")</f>
        <v>90</v>
      </c>
      <c r="AC33" s="38">
        <f>IFERROR(VLOOKUP($D33,'NRCS Physical Effects'!$D$3:$BF$173,AC$3,FALSE),"")</f>
        <v>35</v>
      </c>
      <c r="AD33" s="38">
        <f>IFERROR(VLOOKUP($D33,'NRCS Physical Effects'!$D$3:$BF$173,AD$3,FALSE),"")</f>
        <v>31</v>
      </c>
      <c r="AE33" s="38">
        <f>IFERROR(VLOOKUP($D33,'NRCS Physical Effects'!$D$3:$BF$173,AE$3,FALSE),"")</f>
        <v>4</v>
      </c>
      <c r="AF33" s="38">
        <f>IFERROR(VLOOKUP($D33,'NRCS Physical Effects'!$D$3:$BF$173,AF$3,FALSE),"")</f>
        <v>11</v>
      </c>
      <c r="AG33" s="38">
        <f>IFERROR(VLOOKUP($D33,'NRCS Physical Effects'!$D$3:$BF$173,AG$3,FALSE),"")</f>
        <v>8</v>
      </c>
      <c r="AH33" s="38">
        <f>IFERROR(VLOOKUP($D33,'NRCS Physical Effects'!$D$3:$BF$173,AH$3,FALSE),"")</f>
        <v>1</v>
      </c>
    </row>
    <row r="34" spans="1:34" x14ac:dyDescent="0.2">
      <c r="A34" s="306"/>
      <c r="B34" s="306"/>
      <c r="C34" s="42" t="s">
        <v>217</v>
      </c>
      <c r="D34" s="53">
        <v>379</v>
      </c>
      <c r="G34" s="38"/>
      <c r="H34" s="38"/>
      <c r="I34" s="38"/>
      <c r="J34" s="38"/>
      <c r="K34" s="38"/>
      <c r="L34" s="38"/>
      <c r="M34" s="38"/>
      <c r="N34" s="38"/>
      <c r="O34" s="38"/>
      <c r="P34" s="38"/>
      <c r="Q34" s="38"/>
      <c r="R34" s="38"/>
      <c r="S34" s="38"/>
      <c r="U34" s="38">
        <f>IFERROR(VLOOKUP($D34,'NRCS Physical Effects'!$D$3:$BF$173,U$3,FALSE),"")</f>
        <v>5</v>
      </c>
      <c r="V34" s="38">
        <f>IFERROR(VLOOKUP($D34,'NRCS Physical Effects'!$D$3:$BF$173,V$3,FALSE),"")</f>
        <v>4</v>
      </c>
      <c r="W34" s="38">
        <f>IFERROR(VLOOKUP($D34,'NRCS Physical Effects'!$D$3:$BF$173,W$3,FALSE),"")</f>
        <v>1</v>
      </c>
      <c r="X34" s="38">
        <f>IFERROR(VLOOKUP($D34,'NRCS Physical Effects'!$D$3:$BF$173,X$3,FALSE),"")</f>
        <v>1</v>
      </c>
      <c r="Y34" s="38">
        <f>IFERROR(VLOOKUP($D34,'NRCS Physical Effects'!$D$3:$BF$173,Y$3,FALSE),"")</f>
        <v>3</v>
      </c>
      <c r="Z34" s="38">
        <f>IFERROR(VLOOKUP($D34,'NRCS Physical Effects'!$D$3:$BF$173,Z$3,FALSE),"")</f>
        <v>2</v>
      </c>
      <c r="AA34" s="38">
        <f>IFERROR(VLOOKUP($D34,'NRCS Physical Effects'!$D$3:$BF$173,AA$3,FALSE),"")</f>
        <v>2</v>
      </c>
      <c r="AB34" s="87">
        <f>IFERROR(VLOOKUP($D34,'NRCS Physical Effects'!$D$3:$BF$173,AB$3,FALSE),"")</f>
        <v>58</v>
      </c>
      <c r="AC34" s="38">
        <f>IFERROR(VLOOKUP($D34,'NRCS Physical Effects'!$D$3:$BF$173,AC$3,FALSE),"")</f>
        <v>20</v>
      </c>
      <c r="AD34" s="38">
        <f>IFERROR(VLOOKUP($D34,'NRCS Physical Effects'!$D$3:$BF$173,AD$3,FALSE),"")</f>
        <v>16</v>
      </c>
      <c r="AE34" s="38">
        <f>IFERROR(VLOOKUP($D34,'NRCS Physical Effects'!$D$3:$BF$173,AE$3,FALSE),"")</f>
        <v>3</v>
      </c>
      <c r="AF34" s="38">
        <f>IFERROR(VLOOKUP($D34,'NRCS Physical Effects'!$D$3:$BF$173,AF$3,FALSE),"")</f>
        <v>14</v>
      </c>
      <c r="AG34" s="38">
        <f>IFERROR(VLOOKUP($D34,'NRCS Physical Effects'!$D$3:$BF$173,AG$3,FALSE),"")</f>
        <v>5</v>
      </c>
      <c r="AH34" s="38">
        <f>IFERROR(VLOOKUP($D34,'NRCS Physical Effects'!$D$3:$BF$173,AH$3,FALSE),"")</f>
        <v>0</v>
      </c>
    </row>
    <row r="35" spans="1:34" x14ac:dyDescent="0.2">
      <c r="A35" s="306"/>
      <c r="B35" s="306"/>
      <c r="C35" s="42" t="s">
        <v>243</v>
      </c>
      <c r="D35" s="38">
        <v>585</v>
      </c>
      <c r="G35" s="38"/>
      <c r="H35" s="38"/>
      <c r="I35" s="38"/>
      <c r="J35" s="38"/>
      <c r="K35" s="38"/>
      <c r="L35" s="38"/>
      <c r="M35" s="38"/>
      <c r="N35" s="38"/>
      <c r="O35" s="38"/>
      <c r="P35" s="38"/>
      <c r="Q35" s="38"/>
      <c r="R35" s="38"/>
      <c r="S35" s="38"/>
      <c r="U35" s="38">
        <f>IFERROR(VLOOKUP($D35,'NRCS Physical Effects'!$D$3:$BF$173,U$3,FALSE),"")</f>
        <v>2</v>
      </c>
      <c r="V35" s="38">
        <f>IFERROR(VLOOKUP($D35,'NRCS Physical Effects'!$D$3:$BF$173,V$3,FALSE),"")</f>
        <v>1</v>
      </c>
      <c r="W35" s="38">
        <f>IFERROR(VLOOKUP($D35,'NRCS Physical Effects'!$D$3:$BF$173,W$3,FALSE),"")</f>
        <v>1</v>
      </c>
      <c r="X35" s="38">
        <f>IFERROR(VLOOKUP($D35,'NRCS Physical Effects'!$D$3:$BF$173,X$3,FALSE),"")</f>
        <v>1</v>
      </c>
      <c r="Y35" s="38">
        <f>IFERROR(VLOOKUP($D35,'NRCS Physical Effects'!$D$3:$BF$173,Y$3,FALSE),"")</f>
        <v>1</v>
      </c>
      <c r="Z35" s="38">
        <f>IFERROR(VLOOKUP($D35,'NRCS Physical Effects'!$D$3:$BF$173,Z$3,FALSE),"")</f>
        <v>2</v>
      </c>
      <c r="AA35" s="38">
        <f>IFERROR(VLOOKUP($D35,'NRCS Physical Effects'!$D$3:$BF$173,AA$3,FALSE),"")</f>
        <v>0</v>
      </c>
      <c r="AB35" s="87">
        <f>IFERROR(VLOOKUP($D35,'NRCS Physical Effects'!$D$3:$BF$173,AB$3,FALSE),"")</f>
        <v>28</v>
      </c>
      <c r="AC35" s="38">
        <f>IFERROR(VLOOKUP($D35,'NRCS Physical Effects'!$D$3:$BF$173,AC$3,FALSE),"")</f>
        <v>11</v>
      </c>
      <c r="AD35" s="38">
        <f>IFERROR(VLOOKUP($D35,'NRCS Physical Effects'!$D$3:$BF$173,AD$3,FALSE),"")</f>
        <v>9</v>
      </c>
      <c r="AE35" s="38">
        <f>IFERROR(VLOOKUP($D35,'NRCS Physical Effects'!$D$3:$BF$173,AE$3,FALSE),"")</f>
        <v>2</v>
      </c>
      <c r="AF35" s="38">
        <f>IFERROR(VLOOKUP($D35,'NRCS Physical Effects'!$D$3:$BF$173,AF$3,FALSE),"")</f>
        <v>2</v>
      </c>
      <c r="AG35" s="38">
        <f>IFERROR(VLOOKUP($D35,'NRCS Physical Effects'!$D$3:$BF$173,AG$3,FALSE),"")</f>
        <v>4</v>
      </c>
      <c r="AH35" s="38">
        <f>IFERROR(VLOOKUP($D35,'NRCS Physical Effects'!$D$3:$BF$173,AH$3,FALSE),"")</f>
        <v>0</v>
      </c>
    </row>
    <row r="36" spans="1:34" ht="16" x14ac:dyDescent="0.2">
      <c r="A36" s="306"/>
      <c r="B36" s="306"/>
      <c r="C36" s="35" t="s">
        <v>74</v>
      </c>
      <c r="D36" s="38">
        <v>327</v>
      </c>
      <c r="G36" s="38"/>
      <c r="H36" s="38"/>
      <c r="I36" s="38"/>
      <c r="J36" s="38"/>
      <c r="K36" s="38"/>
      <c r="L36" s="38"/>
      <c r="M36" s="38"/>
      <c r="N36" s="38"/>
      <c r="O36" s="38"/>
      <c r="P36" s="38"/>
      <c r="Q36" s="38"/>
      <c r="R36" s="38"/>
      <c r="S36" s="38"/>
      <c r="U36" s="38">
        <f>IFERROR(VLOOKUP($D36,'NRCS Physical Effects'!$D$3:$BF$173,U$3,FALSE),"")</f>
        <v>5</v>
      </c>
      <c r="V36" s="38">
        <f>IFERROR(VLOOKUP($D36,'NRCS Physical Effects'!$D$3:$BF$173,V$3,FALSE),"")</f>
        <v>2</v>
      </c>
      <c r="W36" s="38">
        <f>IFERROR(VLOOKUP($D36,'NRCS Physical Effects'!$D$3:$BF$173,W$3,FALSE),"")</f>
        <v>4</v>
      </c>
      <c r="X36" s="38">
        <f>IFERROR(VLOOKUP($D36,'NRCS Physical Effects'!$D$3:$BF$173,X$3,FALSE),"")</f>
        <v>1</v>
      </c>
      <c r="Y36" s="38">
        <f>IFERROR(VLOOKUP($D36,'NRCS Physical Effects'!$D$3:$BF$173,Y$3,FALSE),"")</f>
        <v>5</v>
      </c>
      <c r="Z36" s="38">
        <f>IFERROR(VLOOKUP($D36,'NRCS Physical Effects'!$D$3:$BF$173,Z$3,FALSE),"")</f>
        <v>1</v>
      </c>
      <c r="AA36" s="38">
        <f>IFERROR(VLOOKUP($D36,'NRCS Physical Effects'!$D$3:$BF$173,AA$3,FALSE),"")</f>
        <v>4</v>
      </c>
      <c r="AB36" s="87">
        <f>IFERROR(VLOOKUP($D36,'NRCS Physical Effects'!$D$3:$BF$173,AB$3,FALSE),"")</f>
        <v>80</v>
      </c>
      <c r="AC36" s="38">
        <f>IFERROR(VLOOKUP($D36,'NRCS Physical Effects'!$D$3:$BF$173,AC$3,FALSE),"")</f>
        <v>24</v>
      </c>
      <c r="AD36" s="38">
        <f>IFERROR(VLOOKUP($D36,'NRCS Physical Effects'!$D$3:$BF$173,AD$3,FALSE),"")</f>
        <v>30</v>
      </c>
      <c r="AE36" s="38">
        <f>IFERROR(VLOOKUP($D36,'NRCS Physical Effects'!$D$3:$BF$173,AE$3,FALSE),"")</f>
        <v>8</v>
      </c>
      <c r="AF36" s="38">
        <f>IFERROR(VLOOKUP($D36,'NRCS Physical Effects'!$D$3:$BF$173,AF$3,FALSE),"")</f>
        <v>11</v>
      </c>
      <c r="AG36" s="38">
        <f>IFERROR(VLOOKUP($D36,'NRCS Physical Effects'!$D$3:$BF$173,AG$3,FALSE),"")</f>
        <v>6</v>
      </c>
      <c r="AH36" s="38">
        <f>IFERROR(VLOOKUP($D36,'NRCS Physical Effects'!$D$3:$BF$173,AH$3,FALSE),"")</f>
        <v>1</v>
      </c>
    </row>
    <row r="37" spans="1:34" ht="14.5" customHeight="1" x14ac:dyDescent="0.2">
      <c r="A37" s="306"/>
      <c r="B37" s="306"/>
      <c r="C37" s="35" t="s">
        <v>76</v>
      </c>
      <c r="D37" s="38">
        <v>332</v>
      </c>
      <c r="G37" s="38"/>
      <c r="H37" s="38"/>
      <c r="I37" s="38"/>
      <c r="J37" s="38"/>
      <c r="K37" s="38"/>
      <c r="L37" s="38"/>
      <c r="M37" s="38"/>
      <c r="N37" s="38"/>
      <c r="O37" s="38"/>
      <c r="P37" s="38"/>
      <c r="Q37" s="38"/>
      <c r="R37" s="38"/>
      <c r="S37" s="38"/>
      <c r="U37" s="38">
        <f>IFERROR(VLOOKUP($D37,'NRCS Physical Effects'!$D$3:$BF$173,U$3,FALSE),"")</f>
        <v>2</v>
      </c>
      <c r="V37" s="38">
        <f>IFERROR(VLOOKUP($D37,'NRCS Physical Effects'!$D$3:$BF$173,V$3,FALSE),"")</f>
        <v>0</v>
      </c>
      <c r="W37" s="38">
        <f>IFERROR(VLOOKUP($D37,'NRCS Physical Effects'!$D$3:$BF$173,W$3,FALSE),"")</f>
        <v>2</v>
      </c>
      <c r="X37" s="38">
        <f>IFERROR(VLOOKUP($D37,'NRCS Physical Effects'!$D$3:$BF$173,X$3,FALSE),"")</f>
        <v>1</v>
      </c>
      <c r="Y37" s="38">
        <f>IFERROR(VLOOKUP($D37,'NRCS Physical Effects'!$D$3:$BF$173,Y$3,FALSE),"")</f>
        <v>0</v>
      </c>
      <c r="Z37" s="38">
        <f>IFERROR(VLOOKUP($D37,'NRCS Physical Effects'!$D$3:$BF$173,Z$3,FALSE),"")</f>
        <v>1</v>
      </c>
      <c r="AA37" s="38">
        <f>IFERROR(VLOOKUP($D37,'NRCS Physical Effects'!$D$3:$BF$173,AA$3,FALSE),"")</f>
        <v>1</v>
      </c>
      <c r="AB37" s="87">
        <f>IFERROR(VLOOKUP($D37,'NRCS Physical Effects'!$D$3:$BF$173,AB$3,FALSE),"")</f>
        <v>23</v>
      </c>
      <c r="AC37" s="38">
        <f>IFERROR(VLOOKUP($D37,'NRCS Physical Effects'!$D$3:$BF$173,AC$3,FALSE),"")</f>
        <v>5</v>
      </c>
      <c r="AD37" s="38">
        <f>IFERROR(VLOOKUP($D37,'NRCS Physical Effects'!$D$3:$BF$173,AD$3,FALSE),"")</f>
        <v>3</v>
      </c>
      <c r="AE37" s="38">
        <f>IFERROR(VLOOKUP($D37,'NRCS Physical Effects'!$D$3:$BF$173,AE$3,FALSE),"")</f>
        <v>2</v>
      </c>
      <c r="AF37" s="38">
        <f>IFERROR(VLOOKUP($D37,'NRCS Physical Effects'!$D$3:$BF$173,AF$3,FALSE),"")</f>
        <v>10</v>
      </c>
      <c r="AG37" s="38">
        <f>IFERROR(VLOOKUP($D37,'NRCS Physical Effects'!$D$3:$BF$173,AG$3,FALSE),"")</f>
        <v>2</v>
      </c>
      <c r="AH37" s="38">
        <f>IFERROR(VLOOKUP($D37,'NRCS Physical Effects'!$D$3:$BF$173,AH$3,FALSE),"")</f>
        <v>1</v>
      </c>
    </row>
    <row r="38" spans="1:34" ht="14.5" customHeight="1" x14ac:dyDescent="0.2">
      <c r="A38" s="306"/>
      <c r="B38" s="306"/>
      <c r="C38" s="35" t="s">
        <v>221</v>
      </c>
      <c r="D38" s="38">
        <v>331</v>
      </c>
      <c r="G38" s="38"/>
      <c r="H38" s="38"/>
      <c r="I38" s="38"/>
      <c r="J38" s="38"/>
      <c r="K38" s="38"/>
      <c r="L38" s="38"/>
      <c r="M38" s="38"/>
      <c r="N38" s="38"/>
      <c r="O38" s="38"/>
      <c r="P38" s="38"/>
      <c r="Q38" s="38"/>
      <c r="R38" s="38"/>
      <c r="S38" s="38"/>
      <c r="U38" s="38">
        <f>IFERROR(VLOOKUP($D38,'NRCS Physical Effects'!$D$3:$BF$173,U$3,FALSE),"")</f>
        <v>2</v>
      </c>
      <c r="V38" s="38">
        <f>IFERROR(VLOOKUP($D38,'NRCS Physical Effects'!$D$3:$BF$173,V$3,FALSE),"")</f>
        <v>0</v>
      </c>
      <c r="W38" s="38">
        <f>IFERROR(VLOOKUP($D38,'NRCS Physical Effects'!$D$3:$BF$173,W$3,FALSE),"")</f>
        <v>2</v>
      </c>
      <c r="X38" s="38">
        <f>IFERROR(VLOOKUP($D38,'NRCS Physical Effects'!$D$3:$BF$173,X$3,FALSE),"")</f>
        <v>1</v>
      </c>
      <c r="Y38" s="38">
        <f>IFERROR(VLOOKUP($D38,'NRCS Physical Effects'!$D$3:$BF$173,Y$3,FALSE),"")</f>
        <v>0</v>
      </c>
      <c r="Z38" s="38">
        <f>IFERROR(VLOOKUP($D38,'NRCS Physical Effects'!$D$3:$BF$173,Z$3,FALSE),"")</f>
        <v>1</v>
      </c>
      <c r="AA38" s="38">
        <f>IFERROR(VLOOKUP($D38,'NRCS Physical Effects'!$D$3:$BF$173,AA$3,FALSE),"")</f>
        <v>1</v>
      </c>
      <c r="AB38" s="87">
        <f>IFERROR(VLOOKUP($D38,'NRCS Physical Effects'!$D$3:$BF$173,AB$3,FALSE),"")</f>
        <v>18</v>
      </c>
      <c r="AC38" s="38">
        <f>IFERROR(VLOOKUP($D38,'NRCS Physical Effects'!$D$3:$BF$173,AC$3,FALSE),"")</f>
        <v>7</v>
      </c>
      <c r="AD38" s="38">
        <f>IFERROR(VLOOKUP($D38,'NRCS Physical Effects'!$D$3:$BF$173,AD$3,FALSE),"")</f>
        <v>4</v>
      </c>
      <c r="AE38" s="38">
        <f>IFERROR(VLOOKUP($D38,'NRCS Physical Effects'!$D$3:$BF$173,AE$3,FALSE),"")</f>
        <v>1</v>
      </c>
      <c r="AF38" s="38">
        <f>IFERROR(VLOOKUP($D38,'NRCS Physical Effects'!$D$3:$BF$173,AF$3,FALSE),"")</f>
        <v>4</v>
      </c>
      <c r="AG38" s="38">
        <f>IFERROR(VLOOKUP($D38,'NRCS Physical Effects'!$D$3:$BF$173,AG$3,FALSE),"")</f>
        <v>1</v>
      </c>
      <c r="AH38" s="38">
        <f>IFERROR(VLOOKUP($D38,'NRCS Physical Effects'!$D$3:$BF$173,AH$3,FALSE),"")</f>
        <v>1</v>
      </c>
    </row>
    <row r="39" spans="1:34" ht="16" x14ac:dyDescent="0.2">
      <c r="A39" s="306"/>
      <c r="B39" s="306"/>
      <c r="C39" s="35" t="s">
        <v>200</v>
      </c>
      <c r="D39" s="38">
        <v>512</v>
      </c>
      <c r="G39" s="38"/>
      <c r="H39" s="38"/>
      <c r="I39" s="38"/>
      <c r="J39" s="38"/>
      <c r="K39" s="38"/>
      <c r="L39" s="38"/>
      <c r="M39" s="38"/>
      <c r="N39" s="38"/>
      <c r="O39" s="38"/>
      <c r="P39" s="38"/>
      <c r="Q39" s="38"/>
      <c r="R39" s="38"/>
      <c r="S39" s="38"/>
      <c r="U39" s="38">
        <f>IFERROR(VLOOKUP($D39,'NRCS Physical Effects'!$D$3:$BF$173,U$3,FALSE),"")</f>
        <v>1</v>
      </c>
      <c r="V39" s="38">
        <f>IFERROR(VLOOKUP($D39,'NRCS Physical Effects'!$D$3:$BF$173,V$3,FALSE),"")</f>
        <v>3</v>
      </c>
      <c r="W39" s="38">
        <f>IFERROR(VLOOKUP($D39,'NRCS Physical Effects'!$D$3:$BF$173,W$3,FALSE),"")</f>
        <v>1</v>
      </c>
      <c r="X39" s="38">
        <f>IFERROR(VLOOKUP($D39,'NRCS Physical Effects'!$D$3:$BF$173,X$3,FALSE),"")</f>
        <v>1</v>
      </c>
      <c r="Y39" s="38">
        <f>IFERROR(VLOOKUP($D39,'NRCS Physical Effects'!$D$3:$BF$173,Y$3,FALSE),"")</f>
        <v>4</v>
      </c>
      <c r="Z39" s="38">
        <f>IFERROR(VLOOKUP($D39,'NRCS Physical Effects'!$D$3:$BF$173,Z$3,FALSE),"")</f>
        <v>0</v>
      </c>
      <c r="AA39" s="38">
        <f>IFERROR(VLOOKUP($D39,'NRCS Physical Effects'!$D$3:$BF$173,AA$3,FALSE),"")</f>
        <v>4</v>
      </c>
      <c r="AB39" s="87">
        <f>IFERROR(VLOOKUP($D39,'NRCS Physical Effects'!$D$3:$BF$173,AB$3,FALSE),"")</f>
        <v>39</v>
      </c>
      <c r="AC39" s="38">
        <f>IFERROR(VLOOKUP($D39,'NRCS Physical Effects'!$D$3:$BF$173,AC$3,FALSE),"")</f>
        <v>11</v>
      </c>
      <c r="AD39" s="38">
        <f>IFERROR(VLOOKUP($D39,'NRCS Physical Effects'!$D$3:$BF$173,AD$3,FALSE),"")</f>
        <v>12</v>
      </c>
      <c r="AE39" s="38">
        <f>IFERROR(VLOOKUP($D39,'NRCS Physical Effects'!$D$3:$BF$173,AE$3,FALSE),"")</f>
        <v>5</v>
      </c>
      <c r="AF39" s="38">
        <f>IFERROR(VLOOKUP($D39,'NRCS Physical Effects'!$D$3:$BF$173,AF$3,FALSE),"")</f>
        <v>2</v>
      </c>
      <c r="AG39" s="38">
        <f>IFERROR(VLOOKUP($D39,'NRCS Physical Effects'!$D$3:$BF$173,AG$3,FALSE),"")</f>
        <v>9</v>
      </c>
      <c r="AH39" s="38">
        <f>IFERROR(VLOOKUP($D39,'NRCS Physical Effects'!$D$3:$BF$173,AH$3,FALSE),"")</f>
        <v>0</v>
      </c>
    </row>
    <row r="40" spans="1:34" x14ac:dyDescent="0.2">
      <c r="A40" s="306"/>
      <c r="B40" s="306" t="s">
        <v>184</v>
      </c>
      <c r="C40" t="s">
        <v>183</v>
      </c>
      <c r="D40" s="38">
        <v>345</v>
      </c>
      <c r="G40" s="38"/>
      <c r="H40" s="38"/>
      <c r="I40" s="38"/>
      <c r="J40" s="38"/>
      <c r="K40" s="38"/>
      <c r="L40" s="38"/>
      <c r="M40" s="38"/>
      <c r="N40" s="38"/>
      <c r="O40" s="38"/>
      <c r="P40" s="38"/>
      <c r="Q40" s="38"/>
      <c r="R40" s="38"/>
      <c r="S40" s="38"/>
      <c r="U40" s="38">
        <f>IFERROR(VLOOKUP($D40,'NRCS Physical Effects'!$D$3:$BF$173,U$3,FALSE),"")</f>
        <v>2</v>
      </c>
      <c r="V40" s="38">
        <f>IFERROR(VLOOKUP($D40,'NRCS Physical Effects'!$D$3:$BF$173,V$3,FALSE),"")</f>
        <v>3</v>
      </c>
      <c r="W40" s="38">
        <f>IFERROR(VLOOKUP($D40,'NRCS Physical Effects'!$D$3:$BF$173,W$3,FALSE),"")</f>
        <v>2</v>
      </c>
      <c r="X40" s="38">
        <f>IFERROR(VLOOKUP($D40,'NRCS Physical Effects'!$D$3:$BF$173,X$3,FALSE),"")</f>
        <v>1</v>
      </c>
      <c r="Y40" s="38">
        <f>IFERROR(VLOOKUP($D40,'NRCS Physical Effects'!$D$3:$BF$173,Y$3,FALSE),"")</f>
        <v>0</v>
      </c>
      <c r="Z40" s="38">
        <f>IFERROR(VLOOKUP($D40,'NRCS Physical Effects'!$D$3:$BF$173,Z$3,FALSE),"")</f>
        <v>0</v>
      </c>
      <c r="AA40" s="38">
        <f>IFERROR(VLOOKUP($D40,'NRCS Physical Effects'!$D$3:$BF$173,AA$3,FALSE),"")</f>
        <v>3</v>
      </c>
      <c r="AB40" s="87">
        <f>IFERROR(VLOOKUP($D40,'NRCS Physical Effects'!$D$3:$BF$173,AB$3,FALSE),"")</f>
        <v>44</v>
      </c>
      <c r="AC40" s="38">
        <f>IFERROR(VLOOKUP($D40,'NRCS Physical Effects'!$D$3:$BF$173,AC$3,FALSE),"")</f>
        <v>16</v>
      </c>
      <c r="AD40" s="38">
        <f>IFERROR(VLOOKUP($D40,'NRCS Physical Effects'!$D$3:$BF$173,AD$3,FALSE),"")</f>
        <v>14</v>
      </c>
      <c r="AE40" s="38">
        <f>IFERROR(VLOOKUP($D40,'NRCS Physical Effects'!$D$3:$BF$173,AE$3,FALSE),"")</f>
        <v>9</v>
      </c>
      <c r="AF40" s="38">
        <f>IFERROR(VLOOKUP($D40,'NRCS Physical Effects'!$D$3:$BF$173,AF$3,FALSE),"")</f>
        <v>2</v>
      </c>
      <c r="AG40" s="38">
        <f>IFERROR(VLOOKUP($D40,'NRCS Physical Effects'!$D$3:$BF$173,AG$3,FALSE),"")</f>
        <v>0</v>
      </c>
      <c r="AH40" s="38">
        <f>IFERROR(VLOOKUP($D40,'NRCS Physical Effects'!$D$3:$BF$173,AH$3,FALSE),"")</f>
        <v>3</v>
      </c>
    </row>
    <row r="41" spans="1:34" x14ac:dyDescent="0.2">
      <c r="A41" s="306"/>
      <c r="B41" s="306"/>
      <c r="C41" t="s">
        <v>57</v>
      </c>
      <c r="D41" s="38">
        <v>329</v>
      </c>
      <c r="G41" s="38"/>
      <c r="H41" s="38"/>
      <c r="I41" s="38"/>
      <c r="J41" s="38"/>
      <c r="K41" s="38"/>
      <c r="L41" s="38"/>
      <c r="M41" s="38"/>
      <c r="N41" s="38"/>
      <c r="O41" s="38"/>
      <c r="P41" s="38"/>
      <c r="Q41" s="38"/>
      <c r="R41" s="38"/>
      <c r="S41" s="38"/>
      <c r="U41" s="38">
        <f>IFERROR(VLOOKUP($D41,'NRCS Physical Effects'!$D$3:$BF$173,U$3,FALSE),"")</f>
        <v>2</v>
      </c>
      <c r="V41" s="38">
        <f>IFERROR(VLOOKUP($D41,'NRCS Physical Effects'!$D$3:$BF$173,V$3,FALSE),"")</f>
        <v>4</v>
      </c>
      <c r="W41" s="38">
        <f>IFERROR(VLOOKUP($D41,'NRCS Physical Effects'!$D$3:$BF$173,W$3,FALSE),"")</f>
        <v>2</v>
      </c>
      <c r="X41" s="38">
        <f>IFERROR(VLOOKUP($D41,'NRCS Physical Effects'!$D$3:$BF$173,X$3,FALSE),"")</f>
        <v>2</v>
      </c>
      <c r="Y41" s="38">
        <f>IFERROR(VLOOKUP($D41,'NRCS Physical Effects'!$D$3:$BF$173,Y$3,FALSE),"")</f>
        <v>1</v>
      </c>
      <c r="Z41" s="38">
        <f>IFERROR(VLOOKUP($D41,'NRCS Physical Effects'!$D$3:$BF$173,Z$3,FALSE),"")</f>
        <v>0</v>
      </c>
      <c r="AA41" s="38">
        <f>IFERROR(VLOOKUP($D41,'NRCS Physical Effects'!$D$3:$BF$173,AA$3,FALSE),"")</f>
        <v>4</v>
      </c>
      <c r="AB41" s="87">
        <f>IFERROR(VLOOKUP($D41,'NRCS Physical Effects'!$D$3:$BF$173,AB$3,FALSE),"")</f>
        <v>56</v>
      </c>
      <c r="AC41" s="38">
        <f>IFERROR(VLOOKUP($D41,'NRCS Physical Effects'!$D$3:$BF$173,AC$3,FALSE),"")</f>
        <v>20</v>
      </c>
      <c r="AD41" s="38">
        <f>IFERROR(VLOOKUP($D41,'NRCS Physical Effects'!$D$3:$BF$173,AD$3,FALSE),"")</f>
        <v>16</v>
      </c>
      <c r="AE41" s="38">
        <f>IFERROR(VLOOKUP($D41,'NRCS Physical Effects'!$D$3:$BF$173,AE$3,FALSE),"")</f>
        <v>13</v>
      </c>
      <c r="AF41" s="38">
        <f>IFERROR(VLOOKUP($D41,'NRCS Physical Effects'!$D$3:$BF$173,AF$3,FALSE),"")</f>
        <v>2</v>
      </c>
      <c r="AG41" s="38">
        <f>IFERROR(VLOOKUP($D41,'NRCS Physical Effects'!$D$3:$BF$173,AG$3,FALSE),"")</f>
        <v>1</v>
      </c>
      <c r="AH41" s="38">
        <f>IFERROR(VLOOKUP($D41,'NRCS Physical Effects'!$D$3:$BF$173,AH$3,FALSE),"")</f>
        <v>4</v>
      </c>
    </row>
    <row r="42" spans="1:34" x14ac:dyDescent="0.2">
      <c r="A42" s="306"/>
      <c r="B42" s="306"/>
      <c r="C42" t="s">
        <v>191</v>
      </c>
      <c r="D42" s="38" t="s">
        <v>257</v>
      </c>
      <c r="G42" s="38"/>
      <c r="H42" s="38"/>
      <c r="I42" s="40"/>
      <c r="Q42" s="38"/>
      <c r="R42" s="38"/>
      <c r="S42" s="38"/>
      <c r="U42" s="38" t="str">
        <f>IFERROR(VLOOKUP($D42,'NRCS Physical Effects'!$D$3:$BF$173,U$3,FALSE),"")</f>
        <v/>
      </c>
      <c r="V42" s="38" t="str">
        <f>IFERROR(VLOOKUP($D42,'NRCS Physical Effects'!$D$3:$BF$173,V$3,FALSE),"")</f>
        <v/>
      </c>
      <c r="W42" s="38" t="str">
        <f>IFERROR(VLOOKUP($D42,'NRCS Physical Effects'!$D$3:$BF$173,W$3,FALSE),"")</f>
        <v/>
      </c>
      <c r="X42" s="38" t="str">
        <f>IFERROR(VLOOKUP($D42,'NRCS Physical Effects'!$D$3:$BF$173,X$3,FALSE),"")</f>
        <v/>
      </c>
      <c r="Y42" s="38" t="str">
        <f>IFERROR(VLOOKUP($D42,'NRCS Physical Effects'!$D$3:$BF$173,Y$3,FALSE),"")</f>
        <v/>
      </c>
      <c r="Z42" s="38" t="str">
        <f>IFERROR(VLOOKUP($D42,'NRCS Physical Effects'!$D$3:$BF$173,Z$3,FALSE),"")</f>
        <v/>
      </c>
      <c r="AA42" s="38" t="str">
        <f>IFERROR(VLOOKUP($D42,'NRCS Physical Effects'!$D$3:$BF$173,AA$3,FALSE),"")</f>
        <v/>
      </c>
      <c r="AB42" s="87" t="str">
        <f>IFERROR(VLOOKUP($D42,'NRCS Physical Effects'!$D$3:$BF$173,AB$3,FALSE),"")</f>
        <v/>
      </c>
      <c r="AC42" s="38" t="str">
        <f>IFERROR(VLOOKUP($D42,'NRCS Physical Effects'!$D$3:$BF$173,AC$3,FALSE),"")</f>
        <v/>
      </c>
      <c r="AD42" s="38" t="str">
        <f>IFERROR(VLOOKUP($D42,'NRCS Physical Effects'!$D$3:$BF$173,AD$3,FALSE),"")</f>
        <v/>
      </c>
      <c r="AE42" s="38" t="str">
        <f>IFERROR(VLOOKUP($D42,'NRCS Physical Effects'!$D$3:$BF$173,AE$3,FALSE),"")</f>
        <v/>
      </c>
      <c r="AF42" s="38" t="str">
        <f>IFERROR(VLOOKUP($D42,'NRCS Physical Effects'!$D$3:$BF$173,AF$3,FALSE),"")</f>
        <v/>
      </c>
      <c r="AG42" s="38" t="str">
        <f>IFERROR(VLOOKUP($D42,'NRCS Physical Effects'!$D$3:$BF$173,AG$3,FALSE),"")</f>
        <v/>
      </c>
      <c r="AH42" s="38" t="str">
        <f>IFERROR(VLOOKUP($D42,'NRCS Physical Effects'!$D$3:$BF$173,AH$3,FALSE),"")</f>
        <v/>
      </c>
    </row>
    <row r="43" spans="1:34" x14ac:dyDescent="0.2">
      <c r="A43" s="306"/>
      <c r="B43" s="306"/>
      <c r="C43" t="s">
        <v>42</v>
      </c>
      <c r="D43" s="38" t="s">
        <v>260</v>
      </c>
      <c r="G43" s="38"/>
      <c r="H43" s="38"/>
      <c r="I43" s="38"/>
      <c r="J43" s="38"/>
      <c r="K43" s="38"/>
      <c r="L43" s="38"/>
      <c r="M43" s="38"/>
      <c r="N43" s="38"/>
      <c r="O43" s="38"/>
      <c r="P43" s="38"/>
      <c r="Q43" s="38"/>
      <c r="R43" s="38"/>
      <c r="S43" s="38"/>
      <c r="U43" s="38" t="str">
        <f>IFERROR(VLOOKUP($D43,'NRCS Physical Effects'!$D$3:$BF$173,U$3,FALSE),"")</f>
        <v/>
      </c>
      <c r="V43" s="38" t="str">
        <f>IFERROR(VLOOKUP($D43,'NRCS Physical Effects'!$D$3:$BF$173,V$3,FALSE),"")</f>
        <v/>
      </c>
      <c r="W43" s="38" t="str">
        <f>IFERROR(VLOOKUP($D43,'NRCS Physical Effects'!$D$3:$BF$173,W$3,FALSE),"")</f>
        <v/>
      </c>
      <c r="X43" s="38" t="str">
        <f>IFERROR(VLOOKUP($D43,'NRCS Physical Effects'!$D$3:$BF$173,X$3,FALSE),"")</f>
        <v/>
      </c>
      <c r="Y43" s="38" t="str">
        <f>IFERROR(VLOOKUP($D43,'NRCS Physical Effects'!$D$3:$BF$173,Y$3,FALSE),"")</f>
        <v/>
      </c>
      <c r="Z43" s="38" t="str">
        <f>IFERROR(VLOOKUP($D43,'NRCS Physical Effects'!$D$3:$BF$173,Z$3,FALSE),"")</f>
        <v/>
      </c>
      <c r="AA43" s="38" t="str">
        <f>IFERROR(VLOOKUP($D43,'NRCS Physical Effects'!$D$3:$BF$173,AA$3,FALSE),"")</f>
        <v/>
      </c>
      <c r="AB43" s="87" t="str">
        <f>IFERROR(VLOOKUP($D43,'NRCS Physical Effects'!$D$3:$BF$173,AB$3,FALSE),"")</f>
        <v/>
      </c>
      <c r="AC43" s="38" t="str">
        <f>IFERROR(VLOOKUP($D43,'NRCS Physical Effects'!$D$3:$BF$173,AC$3,FALSE),"")</f>
        <v/>
      </c>
      <c r="AD43" s="38" t="str">
        <f>IFERROR(VLOOKUP($D43,'NRCS Physical Effects'!$D$3:$BF$173,AD$3,FALSE),"")</f>
        <v/>
      </c>
      <c r="AE43" s="38" t="str">
        <f>IFERROR(VLOOKUP($D43,'NRCS Physical Effects'!$D$3:$BF$173,AE$3,FALSE),"")</f>
        <v/>
      </c>
      <c r="AF43" s="38" t="str">
        <f>IFERROR(VLOOKUP($D43,'NRCS Physical Effects'!$D$3:$BF$173,AF$3,FALSE),"")</f>
        <v/>
      </c>
      <c r="AG43" s="38" t="str">
        <f>IFERROR(VLOOKUP($D43,'NRCS Physical Effects'!$D$3:$BF$173,AG$3,FALSE),"")</f>
        <v/>
      </c>
      <c r="AH43" s="38" t="str">
        <f>IFERROR(VLOOKUP($D43,'NRCS Physical Effects'!$D$3:$BF$173,AH$3,FALSE),"")</f>
        <v/>
      </c>
    </row>
    <row r="44" spans="1:34" x14ac:dyDescent="0.2">
      <c r="A44" s="306"/>
      <c r="B44" s="306" t="s">
        <v>266</v>
      </c>
      <c r="C44" s="41" t="s">
        <v>61</v>
      </c>
      <c r="D44" s="38">
        <v>590</v>
      </c>
      <c r="E44" s="42" t="s">
        <v>205</v>
      </c>
      <c r="G44" s="38"/>
      <c r="H44" s="38"/>
      <c r="I44" s="38"/>
      <c r="J44" s="38"/>
      <c r="K44" s="38"/>
      <c r="L44" s="38"/>
      <c r="M44" s="38"/>
      <c r="N44" s="38"/>
      <c r="O44" s="38"/>
      <c r="P44" s="38"/>
      <c r="Q44" s="38"/>
      <c r="R44" s="38"/>
      <c r="S44" s="38"/>
      <c r="U44" s="38">
        <f>IFERROR(VLOOKUP($D44,'NRCS Physical Effects'!$D$3:$BF$173,U$3,FALSE),"")</f>
        <v>2</v>
      </c>
      <c r="V44" s="38">
        <f>IFERROR(VLOOKUP($D44,'NRCS Physical Effects'!$D$3:$BF$173,V$3,FALSE),"")</f>
        <v>0</v>
      </c>
      <c r="W44" s="38">
        <f>IFERROR(VLOOKUP($D44,'NRCS Physical Effects'!$D$3:$BF$173,W$3,FALSE),"")</f>
        <v>5</v>
      </c>
      <c r="X44" s="38">
        <f>IFERROR(VLOOKUP($D44,'NRCS Physical Effects'!$D$3:$BF$173,X$3,FALSE),"")</f>
        <v>0</v>
      </c>
      <c r="Y44" s="38">
        <f>IFERROR(VLOOKUP($D44,'NRCS Physical Effects'!$D$3:$BF$173,Y$3,FALSE),"")</f>
        <v>0</v>
      </c>
      <c r="Z44" s="38">
        <f>IFERROR(VLOOKUP($D44,'NRCS Physical Effects'!$D$3:$BF$173,Z$3,FALSE),"")</f>
        <v>0</v>
      </c>
      <c r="AA44" s="38">
        <f>IFERROR(VLOOKUP($D44,'NRCS Physical Effects'!$D$3:$BF$173,AA$3,FALSE),"")</f>
        <v>4</v>
      </c>
      <c r="AB44" s="87">
        <f>IFERROR(VLOOKUP($D44,'NRCS Physical Effects'!$D$3:$BF$173,AB$3,FALSE),"")</f>
        <v>57</v>
      </c>
      <c r="AC44" s="38">
        <f>IFERROR(VLOOKUP($D44,'NRCS Physical Effects'!$D$3:$BF$173,AC$3,FALSE),"")</f>
        <v>5</v>
      </c>
      <c r="AD44" s="38">
        <f>IFERROR(VLOOKUP($D44,'NRCS Physical Effects'!$D$3:$BF$173,AD$3,FALSE),"")</f>
        <v>28</v>
      </c>
      <c r="AE44" s="38">
        <f>IFERROR(VLOOKUP($D44,'NRCS Physical Effects'!$D$3:$BF$173,AE$3,FALSE),"")</f>
        <v>14</v>
      </c>
      <c r="AF44" s="38">
        <f>IFERROR(VLOOKUP($D44,'NRCS Physical Effects'!$D$3:$BF$173,AF$3,FALSE),"")</f>
        <v>6</v>
      </c>
      <c r="AG44" s="38">
        <f>IFERROR(VLOOKUP($D44,'NRCS Physical Effects'!$D$3:$BF$173,AG$3,FALSE),"")</f>
        <v>4</v>
      </c>
      <c r="AH44" s="38">
        <f>IFERROR(VLOOKUP($D44,'NRCS Physical Effects'!$D$3:$BF$173,AH$3,FALSE),"")</f>
        <v>0</v>
      </c>
    </row>
    <row r="45" spans="1:34" x14ac:dyDescent="0.2">
      <c r="A45" s="306"/>
      <c r="B45" s="306"/>
      <c r="C45" s="55" t="s">
        <v>185</v>
      </c>
      <c r="E45" s="42" t="s">
        <v>206</v>
      </c>
      <c r="G45" s="38"/>
      <c r="H45" s="38"/>
      <c r="I45" s="38"/>
      <c r="J45" s="38"/>
      <c r="K45" s="38"/>
      <c r="L45" s="38"/>
      <c r="M45" s="38"/>
      <c r="N45" s="38"/>
      <c r="O45" s="38"/>
      <c r="P45" s="38"/>
      <c r="Q45" s="38"/>
      <c r="R45" s="38"/>
      <c r="S45" s="38"/>
      <c r="U45" s="38" t="str">
        <f>IFERROR(VLOOKUP($D45,'NRCS Physical Effects'!$D$3:$BF$173,U$3,FALSE),"")</f>
        <v/>
      </c>
      <c r="V45" s="38" t="str">
        <f>IFERROR(VLOOKUP($D45,'NRCS Physical Effects'!$D$3:$BF$173,V$3,FALSE),"")</f>
        <v/>
      </c>
      <c r="W45" s="38" t="str">
        <f>IFERROR(VLOOKUP($D45,'NRCS Physical Effects'!$D$3:$BF$173,W$3,FALSE),"")</f>
        <v/>
      </c>
      <c r="X45" s="38" t="str">
        <f>IFERROR(VLOOKUP($D45,'NRCS Physical Effects'!$D$3:$BF$173,X$3,FALSE),"")</f>
        <v/>
      </c>
      <c r="Y45" s="38" t="str">
        <f>IFERROR(VLOOKUP($D45,'NRCS Physical Effects'!$D$3:$BF$173,Y$3,FALSE),"")</f>
        <v/>
      </c>
      <c r="Z45" s="38" t="str">
        <f>IFERROR(VLOOKUP($D45,'NRCS Physical Effects'!$D$3:$BF$173,Z$3,FALSE),"")</f>
        <v/>
      </c>
      <c r="AA45" s="38" t="str">
        <f>IFERROR(VLOOKUP($D45,'NRCS Physical Effects'!$D$3:$BF$173,AA$3,FALSE),"")</f>
        <v/>
      </c>
      <c r="AB45" s="87" t="str">
        <f>IFERROR(VLOOKUP($D45,'NRCS Physical Effects'!$D$3:$BF$173,AB$3,FALSE),"")</f>
        <v/>
      </c>
      <c r="AC45" s="38" t="str">
        <f>IFERROR(VLOOKUP($D45,'NRCS Physical Effects'!$D$3:$BF$173,AC$3,FALSE),"")</f>
        <v/>
      </c>
      <c r="AD45" s="38" t="str">
        <f>IFERROR(VLOOKUP($D45,'NRCS Physical Effects'!$D$3:$BF$173,AD$3,FALSE),"")</f>
        <v/>
      </c>
      <c r="AE45" s="38" t="str">
        <f>IFERROR(VLOOKUP($D45,'NRCS Physical Effects'!$D$3:$BF$173,AE$3,FALSE),"")</f>
        <v/>
      </c>
      <c r="AF45" s="38" t="str">
        <f>IFERROR(VLOOKUP($D45,'NRCS Physical Effects'!$D$3:$BF$173,AF$3,FALSE),"")</f>
        <v/>
      </c>
      <c r="AG45" s="38" t="str">
        <f>IFERROR(VLOOKUP($D45,'NRCS Physical Effects'!$D$3:$BF$173,AG$3,FALSE),"")</f>
        <v/>
      </c>
      <c r="AH45" s="38" t="str">
        <f>IFERROR(VLOOKUP($D45,'NRCS Physical Effects'!$D$3:$BF$173,AH$3,FALSE),"")</f>
        <v/>
      </c>
    </row>
    <row r="46" spans="1:34" x14ac:dyDescent="0.2">
      <c r="A46" s="306"/>
      <c r="B46" s="306"/>
      <c r="C46" s="55" t="s">
        <v>186</v>
      </c>
      <c r="G46" s="38"/>
      <c r="H46" s="38"/>
      <c r="I46" s="38"/>
      <c r="J46" s="38"/>
      <c r="K46" s="38"/>
      <c r="L46" s="38"/>
      <c r="M46" s="38"/>
      <c r="N46" s="38"/>
      <c r="O46" s="38"/>
      <c r="P46" s="38"/>
      <c r="Q46" s="38"/>
      <c r="R46" s="38"/>
      <c r="S46" s="38"/>
      <c r="U46" s="38" t="str">
        <f>IFERROR(VLOOKUP($D46,'NRCS Physical Effects'!$D$3:$BF$173,U$3,FALSE),"")</f>
        <v/>
      </c>
      <c r="V46" s="38" t="str">
        <f>IFERROR(VLOOKUP($D46,'NRCS Physical Effects'!$D$3:$BF$173,V$3,FALSE),"")</f>
        <v/>
      </c>
      <c r="W46" s="38" t="str">
        <f>IFERROR(VLOOKUP($D46,'NRCS Physical Effects'!$D$3:$BF$173,W$3,FALSE),"")</f>
        <v/>
      </c>
      <c r="X46" s="38" t="str">
        <f>IFERROR(VLOOKUP($D46,'NRCS Physical Effects'!$D$3:$BF$173,X$3,FALSE),"")</f>
        <v/>
      </c>
      <c r="Y46" s="38" t="str">
        <f>IFERROR(VLOOKUP($D46,'NRCS Physical Effects'!$D$3:$BF$173,Y$3,FALSE),"")</f>
        <v/>
      </c>
      <c r="Z46" s="38" t="str">
        <f>IFERROR(VLOOKUP($D46,'NRCS Physical Effects'!$D$3:$BF$173,Z$3,FALSE),"")</f>
        <v/>
      </c>
      <c r="AA46" s="38" t="str">
        <f>IFERROR(VLOOKUP($D46,'NRCS Physical Effects'!$D$3:$BF$173,AA$3,FALSE),"")</f>
        <v/>
      </c>
      <c r="AB46" s="87" t="str">
        <f>IFERROR(VLOOKUP($D46,'NRCS Physical Effects'!$D$3:$BF$173,AB$3,FALSE),"")</f>
        <v/>
      </c>
      <c r="AC46" s="38" t="str">
        <f>IFERROR(VLOOKUP($D46,'NRCS Physical Effects'!$D$3:$BF$173,AC$3,FALSE),"")</f>
        <v/>
      </c>
      <c r="AD46" s="38" t="str">
        <f>IFERROR(VLOOKUP($D46,'NRCS Physical Effects'!$D$3:$BF$173,AD$3,FALSE),"")</f>
        <v/>
      </c>
      <c r="AE46" s="38" t="str">
        <f>IFERROR(VLOOKUP($D46,'NRCS Physical Effects'!$D$3:$BF$173,AE$3,FALSE),"")</f>
        <v/>
      </c>
      <c r="AF46" s="38" t="str">
        <f>IFERROR(VLOOKUP($D46,'NRCS Physical Effects'!$D$3:$BF$173,AF$3,FALSE),"")</f>
        <v/>
      </c>
      <c r="AG46" s="38" t="str">
        <f>IFERROR(VLOOKUP($D46,'NRCS Physical Effects'!$D$3:$BF$173,AG$3,FALSE),"")</f>
        <v/>
      </c>
      <c r="AH46" s="38" t="str">
        <f>IFERROR(VLOOKUP($D46,'NRCS Physical Effects'!$D$3:$BF$173,AH$3,FALSE),"")</f>
        <v/>
      </c>
    </row>
    <row r="47" spans="1:34" x14ac:dyDescent="0.2">
      <c r="A47" s="306"/>
      <c r="B47" s="306"/>
      <c r="C47" s="49" t="s">
        <v>62</v>
      </c>
      <c r="D47" s="38" t="s">
        <v>258</v>
      </c>
      <c r="G47" s="38"/>
      <c r="H47" s="38"/>
      <c r="I47" s="38"/>
      <c r="J47" s="38"/>
      <c r="K47" s="38"/>
      <c r="L47" s="38"/>
      <c r="M47" s="38"/>
      <c r="N47" s="38"/>
      <c r="O47" s="38"/>
      <c r="P47" s="38"/>
      <c r="Q47" s="38"/>
      <c r="R47" s="38"/>
      <c r="S47" s="38"/>
      <c r="U47" s="38" t="str">
        <f>IFERROR(VLOOKUP($D47,'NRCS Physical Effects'!$D$3:$BF$173,U$3,FALSE),"")</f>
        <v/>
      </c>
      <c r="V47" s="38" t="str">
        <f>IFERROR(VLOOKUP($D47,'NRCS Physical Effects'!$D$3:$BF$173,V$3,FALSE),"")</f>
        <v/>
      </c>
      <c r="W47" s="38" t="str">
        <f>IFERROR(VLOOKUP($D47,'NRCS Physical Effects'!$D$3:$BF$173,W$3,FALSE),"")</f>
        <v/>
      </c>
      <c r="X47" s="38" t="str">
        <f>IFERROR(VLOOKUP($D47,'NRCS Physical Effects'!$D$3:$BF$173,X$3,FALSE),"")</f>
        <v/>
      </c>
      <c r="Y47" s="38" t="str">
        <f>IFERROR(VLOOKUP($D47,'NRCS Physical Effects'!$D$3:$BF$173,Y$3,FALSE),"")</f>
        <v/>
      </c>
      <c r="Z47" s="38" t="str">
        <f>IFERROR(VLOOKUP($D47,'NRCS Physical Effects'!$D$3:$BF$173,Z$3,FALSE),"")</f>
        <v/>
      </c>
      <c r="AA47" s="38" t="str">
        <f>IFERROR(VLOOKUP($D47,'NRCS Physical Effects'!$D$3:$BF$173,AA$3,FALSE),"")</f>
        <v/>
      </c>
      <c r="AB47" s="87" t="str">
        <f>IFERROR(VLOOKUP($D47,'NRCS Physical Effects'!$D$3:$BF$173,AB$3,FALSE),"")</f>
        <v/>
      </c>
      <c r="AC47" s="38" t="str">
        <f>IFERROR(VLOOKUP($D47,'NRCS Physical Effects'!$D$3:$BF$173,AC$3,FALSE),"")</f>
        <v/>
      </c>
      <c r="AD47" s="38" t="str">
        <f>IFERROR(VLOOKUP($D47,'NRCS Physical Effects'!$D$3:$BF$173,AD$3,FALSE),"")</f>
        <v/>
      </c>
      <c r="AE47" s="38" t="str">
        <f>IFERROR(VLOOKUP($D47,'NRCS Physical Effects'!$D$3:$BF$173,AE$3,FALSE),"")</f>
        <v/>
      </c>
      <c r="AF47" s="38" t="str">
        <f>IFERROR(VLOOKUP($D47,'NRCS Physical Effects'!$D$3:$BF$173,AF$3,FALSE),"")</f>
        <v/>
      </c>
      <c r="AG47" s="38" t="str">
        <f>IFERROR(VLOOKUP($D47,'NRCS Physical Effects'!$D$3:$BF$173,AG$3,FALSE),"")</f>
        <v/>
      </c>
      <c r="AH47" s="38" t="str">
        <f>IFERROR(VLOOKUP($D47,'NRCS Physical Effects'!$D$3:$BF$173,AH$3,FALSE),"")</f>
        <v/>
      </c>
    </row>
    <row r="48" spans="1:34" x14ac:dyDescent="0.2">
      <c r="A48" s="306"/>
      <c r="B48" s="306"/>
      <c r="C48" s="55" t="s">
        <v>187</v>
      </c>
      <c r="G48" s="38"/>
      <c r="H48" s="38"/>
      <c r="I48" s="38"/>
      <c r="J48" s="38"/>
      <c r="K48" s="38"/>
      <c r="L48" s="38"/>
      <c r="M48" s="38"/>
      <c r="N48" s="38"/>
      <c r="O48" s="38"/>
      <c r="P48" s="38"/>
      <c r="Q48" s="38"/>
      <c r="R48" s="38"/>
      <c r="S48" s="38"/>
      <c r="U48" s="38" t="str">
        <f>IFERROR(VLOOKUP($D48,'NRCS Physical Effects'!$D$3:$BF$173,U$3,FALSE),"")</f>
        <v/>
      </c>
      <c r="V48" s="38" t="str">
        <f>IFERROR(VLOOKUP($D48,'NRCS Physical Effects'!$D$3:$BF$173,V$3,FALSE),"")</f>
        <v/>
      </c>
      <c r="W48" s="38" t="str">
        <f>IFERROR(VLOOKUP($D48,'NRCS Physical Effects'!$D$3:$BF$173,W$3,FALSE),"")</f>
        <v/>
      </c>
      <c r="X48" s="38" t="str">
        <f>IFERROR(VLOOKUP($D48,'NRCS Physical Effects'!$D$3:$BF$173,X$3,FALSE),"")</f>
        <v/>
      </c>
      <c r="Y48" s="38" t="str">
        <f>IFERROR(VLOOKUP($D48,'NRCS Physical Effects'!$D$3:$BF$173,Y$3,FALSE),"")</f>
        <v/>
      </c>
      <c r="Z48" s="38" t="str">
        <f>IFERROR(VLOOKUP($D48,'NRCS Physical Effects'!$D$3:$BF$173,Z$3,FALSE),"")</f>
        <v/>
      </c>
      <c r="AA48" s="38" t="str">
        <f>IFERROR(VLOOKUP($D48,'NRCS Physical Effects'!$D$3:$BF$173,AA$3,FALSE),"")</f>
        <v/>
      </c>
      <c r="AB48" s="87" t="str">
        <f>IFERROR(VLOOKUP($D48,'NRCS Physical Effects'!$D$3:$BF$173,AB$3,FALSE),"")</f>
        <v/>
      </c>
      <c r="AC48" s="38" t="str">
        <f>IFERROR(VLOOKUP($D48,'NRCS Physical Effects'!$D$3:$BF$173,AC$3,FALSE),"")</f>
        <v/>
      </c>
      <c r="AD48" s="38" t="str">
        <f>IFERROR(VLOOKUP($D48,'NRCS Physical Effects'!$D$3:$BF$173,AD$3,FALSE),"")</f>
        <v/>
      </c>
      <c r="AE48" s="38" t="str">
        <f>IFERROR(VLOOKUP($D48,'NRCS Physical Effects'!$D$3:$BF$173,AE$3,FALSE),"")</f>
        <v/>
      </c>
      <c r="AF48" s="38" t="str">
        <f>IFERROR(VLOOKUP($D48,'NRCS Physical Effects'!$D$3:$BF$173,AF$3,FALSE),"")</f>
        <v/>
      </c>
      <c r="AG48" s="38" t="str">
        <f>IFERROR(VLOOKUP($D48,'NRCS Physical Effects'!$D$3:$BF$173,AG$3,FALSE),"")</f>
        <v/>
      </c>
      <c r="AH48" s="38" t="str">
        <f>IFERROR(VLOOKUP($D48,'NRCS Physical Effects'!$D$3:$BF$173,AH$3,FALSE),"")</f>
        <v/>
      </c>
    </row>
    <row r="49" spans="1:34" x14ac:dyDescent="0.2">
      <c r="A49" s="306"/>
      <c r="B49" s="306"/>
      <c r="C49" s="55" t="s">
        <v>188</v>
      </c>
      <c r="G49" s="38"/>
      <c r="H49" s="38"/>
      <c r="I49" s="38"/>
      <c r="J49" s="38"/>
      <c r="K49" s="38"/>
      <c r="L49" s="38"/>
      <c r="M49" s="38"/>
      <c r="N49" s="38"/>
      <c r="O49" s="38"/>
      <c r="P49" s="38"/>
      <c r="Q49" s="38"/>
      <c r="R49" s="38"/>
      <c r="S49" s="38"/>
      <c r="U49" s="38" t="str">
        <f>IFERROR(VLOOKUP($D49,'NRCS Physical Effects'!$D$3:$BF$173,U$3,FALSE),"")</f>
        <v/>
      </c>
      <c r="V49" s="38" t="str">
        <f>IFERROR(VLOOKUP($D49,'NRCS Physical Effects'!$D$3:$BF$173,V$3,FALSE),"")</f>
        <v/>
      </c>
      <c r="W49" s="38" t="str">
        <f>IFERROR(VLOOKUP($D49,'NRCS Physical Effects'!$D$3:$BF$173,W$3,FALSE),"")</f>
        <v/>
      </c>
      <c r="X49" s="38" t="str">
        <f>IFERROR(VLOOKUP($D49,'NRCS Physical Effects'!$D$3:$BF$173,X$3,FALSE),"")</f>
        <v/>
      </c>
      <c r="Y49" s="38" t="str">
        <f>IFERROR(VLOOKUP($D49,'NRCS Physical Effects'!$D$3:$BF$173,Y$3,FALSE),"")</f>
        <v/>
      </c>
      <c r="Z49" s="38" t="str">
        <f>IFERROR(VLOOKUP($D49,'NRCS Physical Effects'!$D$3:$BF$173,Z$3,FALSE),"")</f>
        <v/>
      </c>
      <c r="AA49" s="38" t="str">
        <f>IFERROR(VLOOKUP($D49,'NRCS Physical Effects'!$D$3:$BF$173,AA$3,FALSE),"")</f>
        <v/>
      </c>
      <c r="AB49" s="87" t="str">
        <f>IFERROR(VLOOKUP($D49,'NRCS Physical Effects'!$D$3:$BF$173,AB$3,FALSE),"")</f>
        <v/>
      </c>
      <c r="AC49" s="38" t="str">
        <f>IFERROR(VLOOKUP($D49,'NRCS Physical Effects'!$D$3:$BF$173,AC$3,FALSE),"")</f>
        <v/>
      </c>
      <c r="AD49" s="38" t="str">
        <f>IFERROR(VLOOKUP($D49,'NRCS Physical Effects'!$D$3:$BF$173,AD$3,FALSE),"")</f>
        <v/>
      </c>
      <c r="AE49" s="38" t="str">
        <f>IFERROR(VLOOKUP($D49,'NRCS Physical Effects'!$D$3:$BF$173,AE$3,FALSE),"")</f>
        <v/>
      </c>
      <c r="AF49" s="38" t="str">
        <f>IFERROR(VLOOKUP($D49,'NRCS Physical Effects'!$D$3:$BF$173,AF$3,FALSE),"")</f>
        <v/>
      </c>
      <c r="AG49" s="38" t="str">
        <f>IFERROR(VLOOKUP($D49,'NRCS Physical Effects'!$D$3:$BF$173,AG$3,FALSE),"")</f>
        <v/>
      </c>
      <c r="AH49" s="38" t="str">
        <f>IFERROR(VLOOKUP($D49,'NRCS Physical Effects'!$D$3:$BF$173,AH$3,FALSE),"")</f>
        <v/>
      </c>
    </row>
    <row r="50" spans="1:34" x14ac:dyDescent="0.2">
      <c r="A50" s="306"/>
      <c r="B50" s="306"/>
      <c r="C50" s="55" t="s">
        <v>39</v>
      </c>
      <c r="G50" s="38"/>
      <c r="H50" s="38"/>
      <c r="I50" s="38"/>
      <c r="J50" s="38"/>
      <c r="K50" s="38"/>
      <c r="L50" s="38"/>
      <c r="M50" s="38"/>
      <c r="N50" s="38"/>
      <c r="O50" s="38"/>
      <c r="P50" s="38"/>
      <c r="Q50" s="38"/>
      <c r="R50" s="38"/>
      <c r="S50" s="38"/>
      <c r="U50" s="38" t="str">
        <f>IFERROR(VLOOKUP($D50,'NRCS Physical Effects'!$D$3:$BF$173,U$3,FALSE),"")</f>
        <v/>
      </c>
      <c r="V50" s="38" t="str">
        <f>IFERROR(VLOOKUP($D50,'NRCS Physical Effects'!$D$3:$BF$173,V$3,FALSE),"")</f>
        <v/>
      </c>
      <c r="W50" s="38" t="str">
        <f>IFERROR(VLOOKUP($D50,'NRCS Physical Effects'!$D$3:$BF$173,W$3,FALSE),"")</f>
        <v/>
      </c>
      <c r="X50" s="38" t="str">
        <f>IFERROR(VLOOKUP($D50,'NRCS Physical Effects'!$D$3:$BF$173,X$3,FALSE),"")</f>
        <v/>
      </c>
      <c r="Y50" s="38" t="str">
        <f>IFERROR(VLOOKUP($D50,'NRCS Physical Effects'!$D$3:$BF$173,Y$3,FALSE),"")</f>
        <v/>
      </c>
      <c r="Z50" s="38" t="str">
        <f>IFERROR(VLOOKUP($D50,'NRCS Physical Effects'!$D$3:$BF$173,Z$3,FALSE),"")</f>
        <v/>
      </c>
      <c r="AA50" s="38" t="str">
        <f>IFERROR(VLOOKUP($D50,'NRCS Physical Effects'!$D$3:$BF$173,AA$3,FALSE),"")</f>
        <v/>
      </c>
      <c r="AB50" s="87" t="str">
        <f>IFERROR(VLOOKUP($D50,'NRCS Physical Effects'!$D$3:$BF$173,AB$3,FALSE),"")</f>
        <v/>
      </c>
      <c r="AC50" s="38" t="str">
        <f>IFERROR(VLOOKUP($D50,'NRCS Physical Effects'!$D$3:$BF$173,AC$3,FALSE),"")</f>
        <v/>
      </c>
      <c r="AD50" s="38" t="str">
        <f>IFERROR(VLOOKUP($D50,'NRCS Physical Effects'!$D$3:$BF$173,AD$3,FALSE),"")</f>
        <v/>
      </c>
      <c r="AE50" s="38" t="str">
        <f>IFERROR(VLOOKUP($D50,'NRCS Physical Effects'!$D$3:$BF$173,AE$3,FALSE),"")</f>
        <v/>
      </c>
      <c r="AF50" s="38" t="str">
        <f>IFERROR(VLOOKUP($D50,'NRCS Physical Effects'!$D$3:$BF$173,AF$3,FALSE),"")</f>
        <v/>
      </c>
      <c r="AG50" s="38" t="str">
        <f>IFERROR(VLOOKUP($D50,'NRCS Physical Effects'!$D$3:$BF$173,AG$3,FALSE),"")</f>
        <v/>
      </c>
      <c r="AH50" s="38" t="str">
        <f>IFERROR(VLOOKUP($D50,'NRCS Physical Effects'!$D$3:$BF$173,AH$3,FALSE),"")</f>
        <v/>
      </c>
    </row>
    <row r="51" spans="1:34" x14ac:dyDescent="0.2">
      <c r="A51" s="306"/>
      <c r="B51" s="306"/>
      <c r="C51" s="55" t="s">
        <v>189</v>
      </c>
      <c r="G51" s="38"/>
      <c r="H51" s="38"/>
      <c r="I51" s="38"/>
      <c r="J51" s="38"/>
      <c r="K51" s="38"/>
      <c r="L51" s="38"/>
      <c r="M51" s="38"/>
      <c r="N51" s="38"/>
      <c r="O51" s="38"/>
      <c r="P51" s="38"/>
      <c r="Q51" s="38"/>
      <c r="R51" s="38"/>
      <c r="S51" s="38"/>
      <c r="U51" s="38" t="str">
        <f>IFERROR(VLOOKUP($D51,'NRCS Physical Effects'!$D$3:$BF$173,U$3,FALSE),"")</f>
        <v/>
      </c>
      <c r="V51" s="38" t="str">
        <f>IFERROR(VLOOKUP($D51,'NRCS Physical Effects'!$D$3:$BF$173,V$3,FALSE),"")</f>
        <v/>
      </c>
      <c r="W51" s="38" t="str">
        <f>IFERROR(VLOOKUP($D51,'NRCS Physical Effects'!$D$3:$BF$173,W$3,FALSE),"")</f>
        <v/>
      </c>
      <c r="X51" s="38" t="str">
        <f>IFERROR(VLOOKUP($D51,'NRCS Physical Effects'!$D$3:$BF$173,X$3,FALSE),"")</f>
        <v/>
      </c>
      <c r="Y51" s="38" t="str">
        <f>IFERROR(VLOOKUP($D51,'NRCS Physical Effects'!$D$3:$BF$173,Y$3,FALSE),"")</f>
        <v/>
      </c>
      <c r="Z51" s="38" t="str">
        <f>IFERROR(VLOOKUP($D51,'NRCS Physical Effects'!$D$3:$BF$173,Z$3,FALSE),"")</f>
        <v/>
      </c>
      <c r="AA51" s="38" t="str">
        <f>IFERROR(VLOOKUP($D51,'NRCS Physical Effects'!$D$3:$BF$173,AA$3,FALSE),"")</f>
        <v/>
      </c>
      <c r="AB51" s="87" t="str">
        <f>IFERROR(VLOOKUP($D51,'NRCS Physical Effects'!$D$3:$BF$173,AB$3,FALSE),"")</f>
        <v/>
      </c>
      <c r="AC51" s="38" t="str">
        <f>IFERROR(VLOOKUP($D51,'NRCS Physical Effects'!$D$3:$BF$173,AC$3,FALSE),"")</f>
        <v/>
      </c>
      <c r="AD51" s="38" t="str">
        <f>IFERROR(VLOOKUP($D51,'NRCS Physical Effects'!$D$3:$BF$173,AD$3,FALSE),"")</f>
        <v/>
      </c>
      <c r="AE51" s="38" t="str">
        <f>IFERROR(VLOOKUP($D51,'NRCS Physical Effects'!$D$3:$BF$173,AE$3,FALSE),"")</f>
        <v/>
      </c>
      <c r="AF51" s="38" t="str">
        <f>IFERROR(VLOOKUP($D51,'NRCS Physical Effects'!$D$3:$BF$173,AF$3,FALSE),"")</f>
        <v/>
      </c>
      <c r="AG51" s="38" t="str">
        <f>IFERROR(VLOOKUP($D51,'NRCS Physical Effects'!$D$3:$BF$173,AG$3,FALSE),"")</f>
        <v/>
      </c>
      <c r="AH51" s="38" t="str">
        <f>IFERROR(VLOOKUP($D51,'NRCS Physical Effects'!$D$3:$BF$173,AH$3,FALSE),"")</f>
        <v/>
      </c>
    </row>
    <row r="52" spans="1:34" x14ac:dyDescent="0.2">
      <c r="A52" s="306"/>
      <c r="B52" s="306"/>
      <c r="C52" s="55" t="s">
        <v>190</v>
      </c>
      <c r="E52" s="42" t="s">
        <v>95</v>
      </c>
      <c r="G52" s="38"/>
      <c r="H52" s="38"/>
      <c r="I52" s="38"/>
      <c r="J52" s="38"/>
      <c r="K52" s="38"/>
      <c r="L52" s="38"/>
      <c r="M52" s="38"/>
      <c r="N52" s="38"/>
      <c r="O52" s="38"/>
      <c r="P52" s="38"/>
      <c r="Q52" s="38"/>
      <c r="R52" s="38"/>
      <c r="S52" s="38"/>
      <c r="U52" s="38" t="str">
        <f>IFERROR(VLOOKUP($D52,'NRCS Physical Effects'!$D$3:$BF$173,U$3,FALSE),"")</f>
        <v/>
      </c>
      <c r="V52" s="38" t="str">
        <f>IFERROR(VLOOKUP($D52,'NRCS Physical Effects'!$D$3:$BF$173,V$3,FALSE),"")</f>
        <v/>
      </c>
      <c r="W52" s="38" t="str">
        <f>IFERROR(VLOOKUP($D52,'NRCS Physical Effects'!$D$3:$BF$173,W$3,FALSE),"")</f>
        <v/>
      </c>
      <c r="X52" s="38" t="str">
        <f>IFERROR(VLOOKUP($D52,'NRCS Physical Effects'!$D$3:$BF$173,X$3,FALSE),"")</f>
        <v/>
      </c>
      <c r="Y52" s="38" t="str">
        <f>IFERROR(VLOOKUP($D52,'NRCS Physical Effects'!$D$3:$BF$173,Y$3,FALSE),"")</f>
        <v/>
      </c>
      <c r="Z52" s="38" t="str">
        <f>IFERROR(VLOOKUP($D52,'NRCS Physical Effects'!$D$3:$BF$173,Z$3,FALSE),"")</f>
        <v/>
      </c>
      <c r="AA52" s="38" t="str">
        <f>IFERROR(VLOOKUP($D52,'NRCS Physical Effects'!$D$3:$BF$173,AA$3,FALSE),"")</f>
        <v/>
      </c>
      <c r="AB52" s="87" t="str">
        <f>IFERROR(VLOOKUP($D52,'NRCS Physical Effects'!$D$3:$BF$173,AB$3,FALSE),"")</f>
        <v/>
      </c>
      <c r="AC52" s="38" t="str">
        <f>IFERROR(VLOOKUP($D52,'NRCS Physical Effects'!$D$3:$BF$173,AC$3,FALSE),"")</f>
        <v/>
      </c>
      <c r="AD52" s="38" t="str">
        <f>IFERROR(VLOOKUP($D52,'NRCS Physical Effects'!$D$3:$BF$173,AD$3,FALSE),"")</f>
        <v/>
      </c>
      <c r="AE52" s="38" t="str">
        <f>IFERROR(VLOOKUP($D52,'NRCS Physical Effects'!$D$3:$BF$173,AE$3,FALSE),"")</f>
        <v/>
      </c>
      <c r="AF52" s="38" t="str">
        <f>IFERROR(VLOOKUP($D52,'NRCS Physical Effects'!$D$3:$BF$173,AF$3,FALSE),"")</f>
        <v/>
      </c>
      <c r="AG52" s="38" t="str">
        <f>IFERROR(VLOOKUP($D52,'NRCS Physical Effects'!$D$3:$BF$173,AG$3,FALSE),"")</f>
        <v/>
      </c>
      <c r="AH52" s="38" t="str">
        <f>IFERROR(VLOOKUP($D52,'NRCS Physical Effects'!$D$3:$BF$173,AH$3,FALSE),"")</f>
        <v/>
      </c>
    </row>
    <row r="53" spans="1:34" x14ac:dyDescent="0.2">
      <c r="A53" s="306"/>
      <c r="B53" s="306"/>
      <c r="C53" s="55" t="s">
        <v>98</v>
      </c>
      <c r="E53" s="42" t="s">
        <v>98</v>
      </c>
      <c r="G53" s="38"/>
      <c r="H53" s="38"/>
      <c r="I53" s="38"/>
      <c r="J53" s="38"/>
      <c r="K53" s="38"/>
      <c r="L53" s="38"/>
      <c r="M53" s="38"/>
      <c r="N53" s="38"/>
      <c r="O53" s="38"/>
      <c r="P53" s="38"/>
      <c r="Q53" s="38"/>
      <c r="R53" s="38"/>
      <c r="S53" s="38"/>
      <c r="U53" s="38" t="str">
        <f>IFERROR(VLOOKUP($D53,'NRCS Physical Effects'!$D$3:$BF$173,U$3,FALSE),"")</f>
        <v/>
      </c>
      <c r="V53" s="38" t="str">
        <f>IFERROR(VLOOKUP($D53,'NRCS Physical Effects'!$D$3:$BF$173,V$3,FALSE),"")</f>
        <v/>
      </c>
      <c r="W53" s="38" t="str">
        <f>IFERROR(VLOOKUP($D53,'NRCS Physical Effects'!$D$3:$BF$173,W$3,FALSE),"")</f>
        <v/>
      </c>
      <c r="X53" s="38" t="str">
        <f>IFERROR(VLOOKUP($D53,'NRCS Physical Effects'!$D$3:$BF$173,X$3,FALSE),"")</f>
        <v/>
      </c>
      <c r="Y53" s="38" t="str">
        <f>IFERROR(VLOOKUP($D53,'NRCS Physical Effects'!$D$3:$BF$173,Y$3,FALSE),"")</f>
        <v/>
      </c>
      <c r="Z53" s="38" t="str">
        <f>IFERROR(VLOOKUP($D53,'NRCS Physical Effects'!$D$3:$BF$173,Z$3,FALSE),"")</f>
        <v/>
      </c>
      <c r="AA53" s="38" t="str">
        <f>IFERROR(VLOOKUP($D53,'NRCS Physical Effects'!$D$3:$BF$173,AA$3,FALSE),"")</f>
        <v/>
      </c>
      <c r="AB53" s="87" t="str">
        <f>IFERROR(VLOOKUP($D53,'NRCS Physical Effects'!$D$3:$BF$173,AB$3,FALSE),"")</f>
        <v/>
      </c>
      <c r="AC53" s="38" t="str">
        <f>IFERROR(VLOOKUP($D53,'NRCS Physical Effects'!$D$3:$BF$173,AC$3,FALSE),"")</f>
        <v/>
      </c>
      <c r="AD53" s="38" t="str">
        <f>IFERROR(VLOOKUP($D53,'NRCS Physical Effects'!$D$3:$BF$173,AD$3,FALSE),"")</f>
        <v/>
      </c>
      <c r="AE53" s="38" t="str">
        <f>IFERROR(VLOOKUP($D53,'NRCS Physical Effects'!$D$3:$BF$173,AE$3,FALSE),"")</f>
        <v/>
      </c>
      <c r="AF53" s="38" t="str">
        <f>IFERROR(VLOOKUP($D53,'NRCS Physical Effects'!$D$3:$BF$173,AF$3,FALSE),"")</f>
        <v/>
      </c>
      <c r="AG53" s="38" t="str">
        <f>IFERROR(VLOOKUP($D53,'NRCS Physical Effects'!$D$3:$BF$173,AG$3,FALSE),"")</f>
        <v/>
      </c>
      <c r="AH53" s="38" t="str">
        <f>IFERROR(VLOOKUP($D53,'NRCS Physical Effects'!$D$3:$BF$173,AH$3,FALSE),"")</f>
        <v/>
      </c>
    </row>
    <row r="54" spans="1:34" x14ac:dyDescent="0.2">
      <c r="A54" s="306"/>
      <c r="B54" s="306"/>
      <c r="C54" s="55" t="s">
        <v>87</v>
      </c>
      <c r="D54" s="38">
        <v>484</v>
      </c>
      <c r="G54" s="38"/>
      <c r="H54" s="38"/>
      <c r="I54" s="38"/>
      <c r="J54" s="38"/>
      <c r="K54" s="38"/>
      <c r="L54" s="38"/>
      <c r="M54" s="38"/>
      <c r="N54" s="38"/>
      <c r="O54" s="38"/>
      <c r="P54" s="38"/>
      <c r="Q54" s="38"/>
      <c r="R54" s="38"/>
      <c r="S54" s="38"/>
      <c r="U54" s="38">
        <f>IFERROR(VLOOKUP($D54,'NRCS Physical Effects'!$D$3:$BF$173,U$3,FALSE),"")</f>
        <v>1</v>
      </c>
      <c r="V54" s="38">
        <f>IFERROR(VLOOKUP($D54,'NRCS Physical Effects'!$D$3:$BF$173,V$3,FALSE),"")</f>
        <v>1</v>
      </c>
      <c r="W54" s="38">
        <f>IFERROR(VLOOKUP($D54,'NRCS Physical Effects'!$D$3:$BF$173,W$3,FALSE),"")</f>
        <v>2</v>
      </c>
      <c r="X54" s="38">
        <f>IFERROR(VLOOKUP($D54,'NRCS Physical Effects'!$D$3:$BF$173,X$3,FALSE),"")</f>
        <v>1</v>
      </c>
      <c r="Y54" s="38">
        <f>IFERROR(VLOOKUP($D54,'NRCS Physical Effects'!$D$3:$BF$173,Y$3,FALSE),"")</f>
        <v>1</v>
      </c>
      <c r="Z54" s="38">
        <f>IFERROR(VLOOKUP($D54,'NRCS Physical Effects'!$D$3:$BF$173,Z$3,FALSE),"")</f>
        <v>0</v>
      </c>
      <c r="AA54" s="38">
        <f>IFERROR(VLOOKUP($D54,'NRCS Physical Effects'!$D$3:$BF$173,AA$3,FALSE),"")</f>
        <v>0</v>
      </c>
      <c r="AB54" s="87">
        <f>IFERROR(VLOOKUP($D54,'NRCS Physical Effects'!$D$3:$BF$173,AB$3,FALSE),"")</f>
        <v>33</v>
      </c>
      <c r="AC54" s="38">
        <f>IFERROR(VLOOKUP($D54,'NRCS Physical Effects'!$D$3:$BF$173,AC$3,FALSE),"")</f>
        <v>12</v>
      </c>
      <c r="AD54" s="38">
        <f>IFERROR(VLOOKUP($D54,'NRCS Physical Effects'!$D$3:$BF$173,AD$3,FALSE),"")</f>
        <v>11</v>
      </c>
      <c r="AE54" s="38">
        <f>IFERROR(VLOOKUP($D54,'NRCS Physical Effects'!$D$3:$BF$173,AE$3,FALSE),"")</f>
        <v>2</v>
      </c>
      <c r="AF54" s="38">
        <f>IFERROR(VLOOKUP($D54,'NRCS Physical Effects'!$D$3:$BF$173,AF$3,FALSE),"")</f>
        <v>4</v>
      </c>
      <c r="AG54" s="38">
        <f>IFERROR(VLOOKUP($D54,'NRCS Physical Effects'!$D$3:$BF$173,AG$3,FALSE),"")</f>
        <v>1</v>
      </c>
      <c r="AH54" s="38">
        <f>IFERROR(VLOOKUP($D54,'NRCS Physical Effects'!$D$3:$BF$173,AH$3,FALSE),"")</f>
        <v>3</v>
      </c>
    </row>
    <row r="55" spans="1:34" x14ac:dyDescent="0.2">
      <c r="A55" s="306"/>
      <c r="B55" s="306"/>
      <c r="C55" s="56" t="s">
        <v>256</v>
      </c>
      <c r="D55" s="38">
        <v>333</v>
      </c>
      <c r="G55" s="38"/>
      <c r="H55" s="38"/>
      <c r="I55" s="38"/>
      <c r="J55" s="38"/>
      <c r="K55" s="38"/>
      <c r="L55" s="38"/>
      <c r="M55" s="38"/>
      <c r="N55" s="38"/>
      <c r="O55" s="38"/>
      <c r="P55" s="38"/>
      <c r="Q55" s="38"/>
      <c r="R55" s="38"/>
      <c r="S55" s="38"/>
      <c r="U55" s="38">
        <f>IFERROR(VLOOKUP($D55,'NRCS Physical Effects'!$D$3:$BF$173,U$3,FALSE),"")</f>
        <v>1</v>
      </c>
      <c r="V55" s="38">
        <f>IFERROR(VLOOKUP($D55,'NRCS Physical Effects'!$D$3:$BF$173,V$3,FALSE),"")</f>
        <v>0</v>
      </c>
      <c r="W55" s="38">
        <f>IFERROR(VLOOKUP($D55,'NRCS Physical Effects'!$D$3:$BF$173,W$3,FALSE),"")</f>
        <v>1</v>
      </c>
      <c r="X55" s="38">
        <f>IFERROR(VLOOKUP($D55,'NRCS Physical Effects'!$D$3:$BF$173,X$3,FALSE),"")</f>
        <v>1</v>
      </c>
      <c r="Y55" s="38">
        <f>IFERROR(VLOOKUP($D55,'NRCS Physical Effects'!$D$3:$BF$173,Y$3,FALSE),"")</f>
        <v>0</v>
      </c>
      <c r="Z55" s="38">
        <f>IFERROR(VLOOKUP($D55,'NRCS Physical Effects'!$D$3:$BF$173,Z$3,FALSE),"")</f>
        <v>0</v>
      </c>
      <c r="AA55" s="38">
        <f>IFERROR(VLOOKUP($D55,'NRCS Physical Effects'!$D$3:$BF$173,AA$3,FALSE),"")</f>
        <v>0</v>
      </c>
      <c r="AB55" s="87">
        <f>IFERROR(VLOOKUP($D55,'NRCS Physical Effects'!$D$3:$BF$173,AB$3,FALSE),"")</f>
        <v>10</v>
      </c>
      <c r="AC55" s="38">
        <f>IFERROR(VLOOKUP($D55,'NRCS Physical Effects'!$D$3:$BF$173,AC$3,FALSE),"")</f>
        <v>5</v>
      </c>
      <c r="AD55" s="38">
        <f>IFERROR(VLOOKUP($D55,'NRCS Physical Effects'!$D$3:$BF$173,AD$3,FALSE),"")</f>
        <v>4</v>
      </c>
      <c r="AE55" s="38">
        <f>IFERROR(VLOOKUP($D55,'NRCS Physical Effects'!$D$3:$BF$173,AE$3,FALSE),"")</f>
        <v>0</v>
      </c>
      <c r="AF55" s="38">
        <f>IFERROR(VLOOKUP($D55,'NRCS Physical Effects'!$D$3:$BF$173,AF$3,FALSE),"")</f>
        <v>1</v>
      </c>
      <c r="AG55" s="38">
        <f>IFERROR(VLOOKUP($D55,'NRCS Physical Effects'!$D$3:$BF$173,AG$3,FALSE),"")</f>
        <v>0</v>
      </c>
      <c r="AH55" s="38">
        <f>IFERROR(VLOOKUP($D55,'NRCS Physical Effects'!$D$3:$BF$173,AH$3,FALSE),"")</f>
        <v>0</v>
      </c>
    </row>
    <row r="56" spans="1:34" x14ac:dyDescent="0.2">
      <c r="A56" s="306"/>
      <c r="B56" s="307" t="s">
        <v>196</v>
      </c>
      <c r="C56" s="34" t="s">
        <v>88</v>
      </c>
      <c r="H56" s="38"/>
      <c r="I56" s="38"/>
      <c r="J56" s="38"/>
      <c r="K56" s="38"/>
      <c r="L56" s="38"/>
      <c r="M56" s="38"/>
      <c r="N56" s="38"/>
      <c r="O56" s="38"/>
      <c r="P56" s="38"/>
      <c r="Q56" s="38"/>
      <c r="R56" s="38"/>
      <c r="S56" s="38"/>
      <c r="U56" s="38" t="str">
        <f>IFERROR(VLOOKUP($D56,'NRCS Physical Effects'!$D$3:$BF$173,U$3,FALSE),"")</f>
        <v/>
      </c>
      <c r="V56" s="38" t="str">
        <f>IFERROR(VLOOKUP($D56,'NRCS Physical Effects'!$D$3:$BF$173,V$3,FALSE),"")</f>
        <v/>
      </c>
      <c r="W56" s="38" t="str">
        <f>IFERROR(VLOOKUP($D56,'NRCS Physical Effects'!$D$3:$BF$173,W$3,FALSE),"")</f>
        <v/>
      </c>
      <c r="X56" s="38" t="str">
        <f>IFERROR(VLOOKUP($D56,'NRCS Physical Effects'!$D$3:$BF$173,X$3,FALSE),"")</f>
        <v/>
      </c>
      <c r="Y56" s="38" t="str">
        <f>IFERROR(VLOOKUP($D56,'NRCS Physical Effects'!$D$3:$BF$173,Y$3,FALSE),"")</f>
        <v/>
      </c>
      <c r="Z56" s="38" t="str">
        <f>IFERROR(VLOOKUP($D56,'NRCS Physical Effects'!$D$3:$BF$173,Z$3,FALSE),"")</f>
        <v/>
      </c>
      <c r="AA56" s="38" t="str">
        <f>IFERROR(VLOOKUP($D56,'NRCS Physical Effects'!$D$3:$BF$173,AA$3,FALSE),"")</f>
        <v/>
      </c>
      <c r="AB56" s="87" t="str">
        <f>IFERROR(VLOOKUP($D56,'NRCS Physical Effects'!$D$3:$BF$173,AB$3,FALSE),"")</f>
        <v/>
      </c>
      <c r="AC56" s="38" t="str">
        <f>IFERROR(VLOOKUP($D56,'NRCS Physical Effects'!$D$3:$BF$173,AC$3,FALSE),"")</f>
        <v/>
      </c>
      <c r="AD56" s="38" t="str">
        <f>IFERROR(VLOOKUP($D56,'NRCS Physical Effects'!$D$3:$BF$173,AD$3,FALSE),"")</f>
        <v/>
      </c>
      <c r="AE56" s="38" t="str">
        <f>IFERROR(VLOOKUP($D56,'NRCS Physical Effects'!$D$3:$BF$173,AE$3,FALSE),"")</f>
        <v/>
      </c>
      <c r="AF56" s="38" t="str">
        <f>IFERROR(VLOOKUP($D56,'NRCS Physical Effects'!$D$3:$BF$173,AF$3,FALSE),"")</f>
        <v/>
      </c>
      <c r="AG56" s="38" t="str">
        <f>IFERROR(VLOOKUP($D56,'NRCS Physical Effects'!$D$3:$BF$173,AG$3,FALSE),"")</f>
        <v/>
      </c>
      <c r="AH56" s="38" t="str">
        <f>IFERROR(VLOOKUP($D56,'NRCS Physical Effects'!$D$3:$BF$173,AH$3,FALSE),"")</f>
        <v/>
      </c>
    </row>
    <row r="57" spans="1:34" x14ac:dyDescent="0.2">
      <c r="A57" s="306"/>
      <c r="B57" s="307"/>
      <c r="C57" s="49" t="s">
        <v>226</v>
      </c>
      <c r="D57" s="38">
        <v>441</v>
      </c>
      <c r="G57" s="38"/>
      <c r="H57" s="38"/>
      <c r="I57" s="38"/>
      <c r="J57" s="38"/>
      <c r="K57" s="38"/>
      <c r="L57" s="38"/>
      <c r="M57" s="38"/>
      <c r="N57" s="38"/>
      <c r="O57" s="38"/>
      <c r="P57" s="38"/>
      <c r="Q57" s="38"/>
      <c r="R57" s="38"/>
      <c r="S57" s="38"/>
      <c r="U57" s="38">
        <f>IFERROR(VLOOKUP($D57,'NRCS Physical Effects'!$D$3:$BF$173,U$3,FALSE),"")</f>
        <v>0</v>
      </c>
      <c r="V57" s="38">
        <f>IFERROR(VLOOKUP($D57,'NRCS Physical Effects'!$D$3:$BF$173,V$3,FALSE),"")</f>
        <v>0</v>
      </c>
      <c r="W57" s="38">
        <f>IFERROR(VLOOKUP($D57,'NRCS Physical Effects'!$D$3:$BF$173,W$3,FALSE),"")</f>
        <v>2</v>
      </c>
      <c r="X57" s="38">
        <f>IFERROR(VLOOKUP($D57,'NRCS Physical Effects'!$D$3:$BF$173,X$3,FALSE),"")</f>
        <v>2</v>
      </c>
      <c r="Y57" s="38">
        <f>IFERROR(VLOOKUP($D57,'NRCS Physical Effects'!$D$3:$BF$173,Y$3,FALSE),"")</f>
        <v>0</v>
      </c>
      <c r="Z57" s="38">
        <f>IFERROR(VLOOKUP($D57,'NRCS Physical Effects'!$D$3:$BF$173,Z$3,FALSE),"")</f>
        <v>0</v>
      </c>
      <c r="AA57" s="38">
        <f>IFERROR(VLOOKUP($D57,'NRCS Physical Effects'!$D$3:$BF$173,AA$3,FALSE),"")</f>
        <v>1</v>
      </c>
      <c r="AB57" s="87">
        <f>IFERROR(VLOOKUP($D57,'NRCS Physical Effects'!$D$3:$BF$173,AB$3,FALSE),"")</f>
        <v>39</v>
      </c>
      <c r="AC57" s="38">
        <f>IFERROR(VLOOKUP($D57,'NRCS Physical Effects'!$D$3:$BF$173,AC$3,FALSE),"")</f>
        <v>1</v>
      </c>
      <c r="AD57" s="38">
        <f>IFERROR(VLOOKUP($D57,'NRCS Physical Effects'!$D$3:$BF$173,AD$3,FALSE),"")</f>
        <v>26</v>
      </c>
      <c r="AE57" s="38">
        <f>IFERROR(VLOOKUP($D57,'NRCS Physical Effects'!$D$3:$BF$173,AE$3,FALSE),"")</f>
        <v>2</v>
      </c>
      <c r="AF57" s="38">
        <f>IFERROR(VLOOKUP($D57,'NRCS Physical Effects'!$D$3:$BF$173,AF$3,FALSE),"")</f>
        <v>3</v>
      </c>
      <c r="AG57" s="38">
        <f>IFERROR(VLOOKUP($D57,'NRCS Physical Effects'!$D$3:$BF$173,AG$3,FALSE),"")</f>
        <v>4</v>
      </c>
      <c r="AH57" s="38">
        <f>IFERROR(VLOOKUP($D57,'NRCS Physical Effects'!$D$3:$BF$173,AH$3,FALSE),"")</f>
        <v>3</v>
      </c>
    </row>
    <row r="58" spans="1:34" x14ac:dyDescent="0.2">
      <c r="A58" s="306"/>
      <c r="B58" s="307"/>
      <c r="C58" s="49" t="s">
        <v>227</v>
      </c>
      <c r="D58" s="38">
        <v>443</v>
      </c>
      <c r="G58" s="38"/>
      <c r="H58" s="38"/>
      <c r="I58" s="38"/>
      <c r="J58" s="38"/>
      <c r="K58" s="38"/>
      <c r="L58" s="38"/>
      <c r="M58" s="38"/>
      <c r="N58" s="38"/>
      <c r="O58" s="38"/>
      <c r="P58" s="38"/>
      <c r="Q58" s="38"/>
      <c r="R58" s="38"/>
      <c r="S58" s="38"/>
      <c r="U58" s="38">
        <f>IFERROR(VLOOKUP($D58,'NRCS Physical Effects'!$D$3:$BF$173,U$3,FALSE),"")</f>
        <v>0</v>
      </c>
      <c r="V58" s="38">
        <f>IFERROR(VLOOKUP($D58,'NRCS Physical Effects'!$D$3:$BF$173,V$3,FALSE),"")</f>
        <v>0</v>
      </c>
      <c r="W58" s="38">
        <f>IFERROR(VLOOKUP($D58,'NRCS Physical Effects'!$D$3:$BF$173,W$3,FALSE),"")</f>
        <v>1</v>
      </c>
      <c r="X58" s="38">
        <f>IFERROR(VLOOKUP($D58,'NRCS Physical Effects'!$D$3:$BF$173,X$3,FALSE),"")</f>
        <v>1</v>
      </c>
      <c r="Y58" s="38">
        <f>IFERROR(VLOOKUP($D58,'NRCS Physical Effects'!$D$3:$BF$173,Y$3,FALSE),"")</f>
        <v>0</v>
      </c>
      <c r="Z58" s="38">
        <f>IFERROR(VLOOKUP($D58,'NRCS Physical Effects'!$D$3:$BF$173,Z$3,FALSE),"")</f>
        <v>0</v>
      </c>
      <c r="AA58" s="38">
        <f>IFERROR(VLOOKUP($D58,'NRCS Physical Effects'!$D$3:$BF$173,AA$3,FALSE),"")</f>
        <v>1</v>
      </c>
      <c r="AB58" s="87">
        <f>IFERROR(VLOOKUP($D58,'NRCS Physical Effects'!$D$3:$BF$173,AB$3,FALSE),"")</f>
        <v>23</v>
      </c>
      <c r="AC58" s="38">
        <f>IFERROR(VLOOKUP($D58,'NRCS Physical Effects'!$D$3:$BF$173,AC$3,FALSE),"")</f>
        <v>-2</v>
      </c>
      <c r="AD58" s="38">
        <f>IFERROR(VLOOKUP($D58,'NRCS Physical Effects'!$D$3:$BF$173,AD$3,FALSE),"")</f>
        <v>15</v>
      </c>
      <c r="AE58" s="38">
        <f>IFERROR(VLOOKUP($D58,'NRCS Physical Effects'!$D$3:$BF$173,AE$3,FALSE),"")</f>
        <v>2</v>
      </c>
      <c r="AF58" s="38">
        <f>IFERROR(VLOOKUP($D58,'NRCS Physical Effects'!$D$3:$BF$173,AF$3,FALSE),"")</f>
        <v>3</v>
      </c>
      <c r="AG58" s="38">
        <f>IFERROR(VLOOKUP($D58,'NRCS Physical Effects'!$D$3:$BF$173,AG$3,FALSE),"")</f>
        <v>4</v>
      </c>
      <c r="AH58" s="38">
        <f>IFERROR(VLOOKUP($D58,'NRCS Physical Effects'!$D$3:$BF$173,AH$3,FALSE),"")</f>
        <v>1</v>
      </c>
    </row>
    <row r="59" spans="1:34" x14ac:dyDescent="0.2">
      <c r="A59" s="306"/>
      <c r="B59" s="307"/>
      <c r="C59" s="49" t="s">
        <v>228</v>
      </c>
      <c r="D59" s="38">
        <v>449</v>
      </c>
      <c r="G59" s="38"/>
      <c r="H59" s="38"/>
      <c r="I59" s="38"/>
      <c r="J59" s="38"/>
      <c r="K59" s="38"/>
      <c r="L59" s="38"/>
      <c r="M59" s="38"/>
      <c r="N59" s="38"/>
      <c r="O59" s="38"/>
      <c r="P59" s="38"/>
      <c r="Q59" s="38"/>
      <c r="R59" s="38"/>
      <c r="S59" s="38"/>
      <c r="U59" s="38">
        <f>IFERROR(VLOOKUP($D59,'NRCS Physical Effects'!$D$3:$BF$173,U$3,FALSE),"")</f>
        <v>1</v>
      </c>
      <c r="V59" s="38">
        <f>IFERROR(VLOOKUP($D59,'NRCS Physical Effects'!$D$3:$BF$173,V$3,FALSE),"")</f>
        <v>0</v>
      </c>
      <c r="W59" s="38">
        <f>IFERROR(VLOOKUP($D59,'NRCS Physical Effects'!$D$3:$BF$173,W$3,FALSE),"")</f>
        <v>2</v>
      </c>
      <c r="X59" s="38">
        <f>IFERROR(VLOOKUP($D59,'NRCS Physical Effects'!$D$3:$BF$173,X$3,FALSE),"")</f>
        <v>0</v>
      </c>
      <c r="Y59" s="38">
        <f>IFERROR(VLOOKUP($D59,'NRCS Physical Effects'!$D$3:$BF$173,Y$3,FALSE),"")</f>
        <v>0</v>
      </c>
      <c r="Z59" s="38">
        <f>IFERROR(VLOOKUP($D59,'NRCS Physical Effects'!$D$3:$BF$173,Z$3,FALSE),"")</f>
        <v>0</v>
      </c>
      <c r="AA59" s="38">
        <f>IFERROR(VLOOKUP($D59,'NRCS Physical Effects'!$D$3:$BF$173,AA$3,FALSE),"")</f>
        <v>1</v>
      </c>
      <c r="AB59" s="87">
        <f>IFERROR(VLOOKUP($D59,'NRCS Physical Effects'!$D$3:$BF$173,AB$3,FALSE),"")</f>
        <v>46</v>
      </c>
      <c r="AC59" s="38">
        <f>IFERROR(VLOOKUP($D59,'NRCS Physical Effects'!$D$3:$BF$173,AC$3,FALSE),"")</f>
        <v>5</v>
      </c>
      <c r="AD59" s="38">
        <f>IFERROR(VLOOKUP($D59,'NRCS Physical Effects'!$D$3:$BF$173,AD$3,FALSE),"")</f>
        <v>28</v>
      </c>
      <c r="AE59" s="38">
        <f>IFERROR(VLOOKUP($D59,'NRCS Physical Effects'!$D$3:$BF$173,AE$3,FALSE),"")</f>
        <v>3</v>
      </c>
      <c r="AF59" s="38">
        <f>IFERROR(VLOOKUP($D59,'NRCS Physical Effects'!$D$3:$BF$173,AF$3,FALSE),"")</f>
        <v>3</v>
      </c>
      <c r="AG59" s="38">
        <f>IFERROR(VLOOKUP($D59,'NRCS Physical Effects'!$D$3:$BF$173,AG$3,FALSE),"")</f>
        <v>4</v>
      </c>
      <c r="AH59" s="38">
        <f>IFERROR(VLOOKUP($D59,'NRCS Physical Effects'!$D$3:$BF$173,AH$3,FALSE),"")</f>
        <v>3</v>
      </c>
    </row>
    <row r="60" spans="1:34" x14ac:dyDescent="0.2">
      <c r="A60" s="306"/>
      <c r="B60" s="307"/>
      <c r="C60" s="54" t="s">
        <v>229</v>
      </c>
      <c r="D60" s="38">
        <v>442</v>
      </c>
      <c r="G60" s="38"/>
      <c r="H60" s="38"/>
      <c r="I60" s="38"/>
      <c r="J60" s="38"/>
      <c r="K60" s="38"/>
      <c r="L60" s="38"/>
      <c r="M60" s="38"/>
      <c r="N60" s="38"/>
      <c r="O60" s="38"/>
      <c r="P60" s="38"/>
      <c r="Q60" s="38"/>
      <c r="R60" s="38"/>
      <c r="S60" s="38"/>
      <c r="U60" s="38">
        <f>IFERROR(VLOOKUP($D60,'NRCS Physical Effects'!$D$3:$BF$173,U$3,FALSE),"")</f>
        <v>0</v>
      </c>
      <c r="V60" s="38">
        <f>IFERROR(VLOOKUP($D60,'NRCS Physical Effects'!$D$3:$BF$173,V$3,FALSE),"")</f>
        <v>0</v>
      </c>
      <c r="W60" s="38">
        <f>IFERROR(VLOOKUP($D60,'NRCS Physical Effects'!$D$3:$BF$173,W$3,FALSE),"")</f>
        <v>2</v>
      </c>
      <c r="X60" s="38">
        <f>IFERROR(VLOOKUP($D60,'NRCS Physical Effects'!$D$3:$BF$173,X$3,FALSE),"")</f>
        <v>2</v>
      </c>
      <c r="Y60" s="38">
        <f>IFERROR(VLOOKUP($D60,'NRCS Physical Effects'!$D$3:$BF$173,Y$3,FALSE),"")</f>
        <v>0</v>
      </c>
      <c r="Z60" s="38">
        <f>IFERROR(VLOOKUP($D60,'NRCS Physical Effects'!$D$3:$BF$173,Z$3,FALSE),"")</f>
        <v>0</v>
      </c>
      <c r="AA60" s="38">
        <f>IFERROR(VLOOKUP($D60,'NRCS Physical Effects'!$D$3:$BF$173,AA$3,FALSE),"")</f>
        <v>1</v>
      </c>
      <c r="AB60" s="87">
        <f>IFERROR(VLOOKUP($D60,'NRCS Physical Effects'!$D$3:$BF$173,AB$3,FALSE),"")</f>
        <v>42</v>
      </c>
      <c r="AC60" s="38">
        <f>IFERROR(VLOOKUP($D60,'NRCS Physical Effects'!$D$3:$BF$173,AC$3,FALSE),"")</f>
        <v>3</v>
      </c>
      <c r="AD60" s="38">
        <f>IFERROR(VLOOKUP($D60,'NRCS Physical Effects'!$D$3:$BF$173,AD$3,FALSE),"")</f>
        <v>25</v>
      </c>
      <c r="AE60" s="38">
        <f>IFERROR(VLOOKUP($D60,'NRCS Physical Effects'!$D$3:$BF$173,AE$3,FALSE),"")</f>
        <v>4</v>
      </c>
      <c r="AF60" s="38">
        <f>IFERROR(VLOOKUP($D60,'NRCS Physical Effects'!$D$3:$BF$173,AF$3,FALSE),"")</f>
        <v>3</v>
      </c>
      <c r="AG60" s="38">
        <f>IFERROR(VLOOKUP($D60,'NRCS Physical Effects'!$D$3:$BF$173,AG$3,FALSE),"")</f>
        <v>4</v>
      </c>
      <c r="AH60" s="38">
        <f>IFERROR(VLOOKUP($D60,'NRCS Physical Effects'!$D$3:$BF$173,AH$3,FALSE),"")</f>
        <v>3</v>
      </c>
    </row>
    <row r="61" spans="1:34" x14ac:dyDescent="0.2">
      <c r="A61" s="306"/>
      <c r="B61" s="307"/>
      <c r="C61" s="54" t="s">
        <v>245</v>
      </c>
      <c r="D61" s="38">
        <v>558</v>
      </c>
      <c r="G61" s="38"/>
      <c r="H61" s="38"/>
      <c r="I61" s="38"/>
      <c r="J61" s="38"/>
      <c r="K61" s="38"/>
      <c r="L61" s="38"/>
      <c r="M61" s="38"/>
      <c r="N61" s="38"/>
      <c r="O61" s="38"/>
      <c r="P61" s="38"/>
      <c r="Q61" s="38"/>
      <c r="R61" s="38"/>
      <c r="S61" s="38"/>
      <c r="U61" s="38">
        <f>IFERROR(VLOOKUP($D61,'NRCS Physical Effects'!$D$3:$BF$173,U$3,FALSE),"")</f>
        <v>0</v>
      </c>
      <c r="V61" s="38">
        <f>IFERROR(VLOOKUP($D61,'NRCS Physical Effects'!$D$3:$BF$173,V$3,FALSE),"")</f>
        <v>0</v>
      </c>
      <c r="W61" s="38">
        <f>IFERROR(VLOOKUP($D61,'NRCS Physical Effects'!$D$3:$BF$173,W$3,FALSE),"")</f>
        <v>2</v>
      </c>
      <c r="X61" s="38">
        <f>IFERROR(VLOOKUP($D61,'NRCS Physical Effects'!$D$3:$BF$173,X$3,FALSE),"")</f>
        <v>-1</v>
      </c>
      <c r="Y61" s="38">
        <f>IFERROR(VLOOKUP($D61,'NRCS Physical Effects'!$D$3:$BF$173,Y$3,FALSE),"")</f>
        <v>0</v>
      </c>
      <c r="Z61" s="38">
        <f>IFERROR(VLOOKUP($D61,'NRCS Physical Effects'!$D$3:$BF$173,Z$3,FALSE),"")</f>
        <v>0</v>
      </c>
      <c r="AA61" s="38">
        <f>IFERROR(VLOOKUP($D61,'NRCS Physical Effects'!$D$3:$BF$173,AA$3,FALSE),"")</f>
        <v>0</v>
      </c>
      <c r="AB61" s="87">
        <f>IFERROR(VLOOKUP($D61,'NRCS Physical Effects'!$D$3:$BF$173,AB$3,FALSE),"")</f>
        <v>21</v>
      </c>
      <c r="AC61" s="38">
        <f>IFERROR(VLOOKUP($D61,'NRCS Physical Effects'!$D$3:$BF$173,AC$3,FALSE),"")</f>
        <v>6</v>
      </c>
      <c r="AD61" s="38">
        <f>IFERROR(VLOOKUP($D61,'NRCS Physical Effects'!$D$3:$BF$173,AD$3,FALSE),"")</f>
        <v>13</v>
      </c>
      <c r="AE61" s="38">
        <f>IFERROR(VLOOKUP($D61,'NRCS Physical Effects'!$D$3:$BF$173,AE$3,FALSE),"")</f>
        <v>0</v>
      </c>
      <c r="AF61" s="38">
        <f>IFERROR(VLOOKUP($D61,'NRCS Physical Effects'!$D$3:$BF$173,AF$3,FALSE),"")</f>
        <v>0</v>
      </c>
      <c r="AG61" s="38">
        <f>IFERROR(VLOOKUP($D61,'NRCS Physical Effects'!$D$3:$BF$173,AG$3,FALSE),"")</f>
        <v>2</v>
      </c>
      <c r="AH61" s="38">
        <f>IFERROR(VLOOKUP($D61,'NRCS Physical Effects'!$D$3:$BF$173,AH$3,FALSE),"")</f>
        <v>0</v>
      </c>
    </row>
    <row r="62" spans="1:34" x14ac:dyDescent="0.2">
      <c r="A62" s="306"/>
      <c r="B62" s="307"/>
      <c r="C62" s="34" t="s">
        <v>518</v>
      </c>
      <c r="D62" s="38">
        <v>606</v>
      </c>
      <c r="H62" s="38"/>
      <c r="I62" s="38"/>
      <c r="J62" s="38"/>
      <c r="K62" s="38"/>
      <c r="L62" s="38"/>
      <c r="M62" s="38"/>
      <c r="N62" s="38"/>
      <c r="O62" s="38"/>
      <c r="P62" s="38"/>
      <c r="Q62" s="38"/>
      <c r="R62" s="38"/>
      <c r="S62" s="38"/>
      <c r="U62" s="38">
        <f>IFERROR(VLOOKUP($D62,'NRCS Physical Effects'!$D$3:$BF$173,U$3,FALSE),"")</f>
        <v>-2</v>
      </c>
      <c r="V62" s="38">
        <f>IFERROR(VLOOKUP($D62,'NRCS Physical Effects'!$D$3:$BF$173,V$3,FALSE),"")</f>
        <v>0</v>
      </c>
      <c r="W62" s="38">
        <f>IFERROR(VLOOKUP($D62,'NRCS Physical Effects'!$D$3:$BF$173,W$3,FALSE),"")</f>
        <v>-2</v>
      </c>
      <c r="X62" s="38">
        <f>IFERROR(VLOOKUP($D62,'NRCS Physical Effects'!$D$3:$BF$173,X$3,FALSE),"")</f>
        <v>4</v>
      </c>
      <c r="Y62" s="38">
        <f>IFERROR(VLOOKUP($D62,'NRCS Physical Effects'!$D$3:$BF$173,Y$3,FALSE),"")</f>
        <v>0</v>
      </c>
      <c r="Z62" s="38">
        <f>IFERROR(VLOOKUP($D62,'NRCS Physical Effects'!$D$3:$BF$173,Z$3,FALSE),"")</f>
        <v>0</v>
      </c>
      <c r="AA62" s="38">
        <f>IFERROR(VLOOKUP($D62,'NRCS Physical Effects'!$D$3:$BF$173,AA$3,FALSE),"")</f>
        <v>0</v>
      </c>
      <c r="AB62" s="87">
        <f>IFERROR(VLOOKUP($D62,'NRCS Physical Effects'!$D$3:$BF$173,AB$3,FALSE),"")</f>
        <v>37</v>
      </c>
      <c r="AC62" s="38">
        <f>IFERROR(VLOOKUP($D62,'NRCS Physical Effects'!$D$3:$BF$173,AC$3,FALSE),"")</f>
        <v>9</v>
      </c>
      <c r="AD62" s="38">
        <f>IFERROR(VLOOKUP($D62,'NRCS Physical Effects'!$D$3:$BF$173,AD$3,FALSE),"")</f>
        <v>22</v>
      </c>
      <c r="AE62" s="38">
        <f>IFERROR(VLOOKUP($D62,'NRCS Physical Effects'!$D$3:$BF$173,AE$3,FALSE),"")</f>
        <v>0</v>
      </c>
      <c r="AF62" s="38">
        <f>IFERROR(VLOOKUP($D62,'NRCS Physical Effects'!$D$3:$BF$173,AF$3,FALSE),"")</f>
        <v>2</v>
      </c>
      <c r="AG62" s="38">
        <f>IFERROR(VLOOKUP($D62,'NRCS Physical Effects'!$D$3:$BF$173,AG$3,FALSE),"")</f>
        <v>4</v>
      </c>
      <c r="AH62" s="38">
        <f>IFERROR(VLOOKUP($D62,'NRCS Physical Effects'!$D$3:$BF$173,AH$3,FALSE),"")</f>
        <v>0</v>
      </c>
    </row>
    <row r="63" spans="1:34" x14ac:dyDescent="0.2">
      <c r="A63" s="36"/>
      <c r="B63" s="36"/>
      <c r="C63" s="41"/>
      <c r="H63" s="38"/>
      <c r="I63" s="38"/>
      <c r="J63" s="38"/>
      <c r="K63" s="38"/>
      <c r="L63" s="38"/>
      <c r="M63" s="38"/>
      <c r="N63" s="38"/>
      <c r="O63" s="38"/>
      <c r="P63" s="38"/>
      <c r="Q63" s="38"/>
      <c r="R63" s="38"/>
      <c r="S63" s="38"/>
      <c r="U63" s="38" t="str">
        <f>IFERROR(VLOOKUP($D63,'NRCS Physical Effects'!$D$3:$BF$173,U$3,FALSE),"")</f>
        <v/>
      </c>
      <c r="V63" s="38" t="str">
        <f>IFERROR(VLOOKUP($D63,'NRCS Physical Effects'!$D$3:$BF$173,V$3,FALSE),"")</f>
        <v/>
      </c>
      <c r="W63" s="38" t="str">
        <f>IFERROR(VLOOKUP($D63,'NRCS Physical Effects'!$D$3:$BF$173,W$3,FALSE),"")</f>
        <v/>
      </c>
      <c r="X63" s="38" t="str">
        <f>IFERROR(VLOOKUP($D63,'NRCS Physical Effects'!$D$3:$BF$173,X$3,FALSE),"")</f>
        <v/>
      </c>
      <c r="Y63" s="38" t="str">
        <f>IFERROR(VLOOKUP($D63,'NRCS Physical Effects'!$D$3:$BF$173,Y$3,FALSE),"")</f>
        <v/>
      </c>
      <c r="Z63" s="38" t="str">
        <f>IFERROR(VLOOKUP($D63,'NRCS Physical Effects'!$D$3:$BF$173,Z$3,FALSE),"")</f>
        <v/>
      </c>
      <c r="AA63" s="38" t="str">
        <f>IFERROR(VLOOKUP($D63,'NRCS Physical Effects'!$D$3:$BF$173,AA$3,FALSE),"")</f>
        <v/>
      </c>
      <c r="AB63" s="87" t="str">
        <f>IFERROR(VLOOKUP($D63,'NRCS Physical Effects'!$D$3:$BF$173,AB$3,FALSE),"")</f>
        <v/>
      </c>
      <c r="AC63" s="38" t="str">
        <f>IFERROR(VLOOKUP($D63,'NRCS Physical Effects'!$D$3:$BF$173,AC$3,FALSE),"")</f>
        <v/>
      </c>
      <c r="AD63" s="38" t="str">
        <f>IFERROR(VLOOKUP($D63,'NRCS Physical Effects'!$D$3:$BF$173,AD$3,FALSE),"")</f>
        <v/>
      </c>
      <c r="AE63" s="38" t="str">
        <f>IFERROR(VLOOKUP($D63,'NRCS Physical Effects'!$D$3:$BF$173,AE$3,FALSE),"")</f>
        <v/>
      </c>
      <c r="AF63" s="38" t="str">
        <f>IFERROR(VLOOKUP($D63,'NRCS Physical Effects'!$D$3:$BF$173,AF$3,FALSE),"")</f>
        <v/>
      </c>
      <c r="AG63" s="38" t="str">
        <f>IFERROR(VLOOKUP($D63,'NRCS Physical Effects'!$D$3:$BF$173,AG$3,FALSE),"")</f>
        <v/>
      </c>
      <c r="AH63" s="38" t="str">
        <f>IFERROR(VLOOKUP($D63,'NRCS Physical Effects'!$D$3:$BF$173,AH$3,FALSE),"")</f>
        <v/>
      </c>
    </row>
    <row r="64" spans="1:34" x14ac:dyDescent="0.2">
      <c r="A64" s="295" t="s">
        <v>44</v>
      </c>
      <c r="B64" s="295" t="s">
        <v>192</v>
      </c>
      <c r="C64" t="s">
        <v>193</v>
      </c>
      <c r="D64" s="38">
        <v>528</v>
      </c>
      <c r="E64" s="42" t="s">
        <v>203</v>
      </c>
      <c r="G64" s="38"/>
      <c r="H64" s="38"/>
      <c r="I64" s="38"/>
      <c r="J64" s="38"/>
      <c r="K64" s="38"/>
      <c r="L64" s="38"/>
      <c r="M64" s="38"/>
      <c r="N64" s="38"/>
      <c r="O64" s="38"/>
      <c r="P64" s="38"/>
      <c r="Q64" s="38"/>
      <c r="R64" s="38"/>
      <c r="S64" s="38"/>
      <c r="U64" s="38">
        <f>IFERROR(VLOOKUP($D64,'NRCS Physical Effects'!$D$3:$BF$173,U$3,FALSE),"")</f>
        <v>4</v>
      </c>
      <c r="V64" s="38">
        <f>IFERROR(VLOOKUP($D64,'NRCS Physical Effects'!$D$3:$BF$173,V$3,FALSE),"")</f>
        <v>2</v>
      </c>
      <c r="W64" s="38">
        <f>IFERROR(VLOOKUP($D64,'NRCS Physical Effects'!$D$3:$BF$173,W$3,FALSE),"")</f>
        <v>1</v>
      </c>
      <c r="X64" s="38">
        <f>IFERROR(VLOOKUP($D64,'NRCS Physical Effects'!$D$3:$BF$173,X$3,FALSE),"")</f>
        <v>1</v>
      </c>
      <c r="Y64" s="38">
        <f>IFERROR(VLOOKUP($D64,'NRCS Physical Effects'!$D$3:$BF$173,Y$3,FALSE),"")</f>
        <v>2</v>
      </c>
      <c r="Z64" s="38">
        <f>IFERROR(VLOOKUP($D64,'NRCS Physical Effects'!$D$3:$BF$173,Z$3,FALSE),"")</f>
        <v>0</v>
      </c>
      <c r="AA64" s="38">
        <f>IFERROR(VLOOKUP($D64,'NRCS Physical Effects'!$D$3:$BF$173,AA$3,FALSE),"")</f>
        <v>2</v>
      </c>
      <c r="AB64" s="87">
        <f>IFERROR(VLOOKUP($D64,'NRCS Physical Effects'!$D$3:$BF$173,AB$3,FALSE),"")</f>
        <v>72</v>
      </c>
      <c r="AC64" s="38">
        <f>IFERROR(VLOOKUP($D64,'NRCS Physical Effects'!$D$3:$BF$173,AC$3,FALSE),"")</f>
        <v>27</v>
      </c>
      <c r="AD64" s="38">
        <f>IFERROR(VLOOKUP($D64,'NRCS Physical Effects'!$D$3:$BF$173,AD$3,FALSE),"")</f>
        <v>18</v>
      </c>
      <c r="AE64" s="38">
        <f>IFERROR(VLOOKUP($D64,'NRCS Physical Effects'!$D$3:$BF$173,AE$3,FALSE),"")</f>
        <v>5</v>
      </c>
      <c r="AF64" s="38">
        <f>IFERROR(VLOOKUP($D64,'NRCS Physical Effects'!$D$3:$BF$173,AF$3,FALSE),"")</f>
        <v>12</v>
      </c>
      <c r="AG64" s="38">
        <f>IFERROR(VLOOKUP($D64,'NRCS Physical Effects'!$D$3:$BF$173,AG$3,FALSE),"")</f>
        <v>9</v>
      </c>
      <c r="AH64" s="38">
        <f>IFERROR(VLOOKUP($D64,'NRCS Physical Effects'!$D$3:$BF$173,AH$3,FALSE),"")</f>
        <v>1</v>
      </c>
    </row>
    <row r="65" spans="1:34" x14ac:dyDescent="0.2">
      <c r="A65" s="295"/>
      <c r="B65" s="295"/>
      <c r="C65" t="s">
        <v>73</v>
      </c>
      <c r="D65" s="38">
        <v>381</v>
      </c>
      <c r="G65" s="38"/>
      <c r="H65" s="38"/>
      <c r="R65" s="38"/>
      <c r="S65" s="38"/>
      <c r="U65" s="38">
        <f>IFERROR(VLOOKUP($D65,'NRCS Physical Effects'!$D$3:$BF$173,U$3,FALSE),"")</f>
        <v>3</v>
      </c>
      <c r="V65" s="38">
        <f>IFERROR(VLOOKUP($D65,'NRCS Physical Effects'!$D$3:$BF$173,V$3,FALSE),"")</f>
        <v>3</v>
      </c>
      <c r="W65" s="38">
        <f>IFERROR(VLOOKUP($D65,'NRCS Physical Effects'!$D$3:$BF$173,W$3,FALSE),"")</f>
        <v>3</v>
      </c>
      <c r="X65" s="38">
        <f>IFERROR(VLOOKUP($D65,'NRCS Physical Effects'!$D$3:$BF$173,X$3,FALSE),"")</f>
        <v>2</v>
      </c>
      <c r="Y65" s="38">
        <f>IFERROR(VLOOKUP($D65,'NRCS Physical Effects'!$D$3:$BF$173,Y$3,FALSE),"")</f>
        <v>2</v>
      </c>
      <c r="Z65" s="38">
        <f>IFERROR(VLOOKUP($D65,'NRCS Physical Effects'!$D$3:$BF$173,Z$3,FALSE),"")</f>
        <v>3</v>
      </c>
      <c r="AA65" s="38">
        <f>IFERROR(VLOOKUP($D65,'NRCS Physical Effects'!$D$3:$BF$173,AA$3,FALSE),"")</f>
        <v>2</v>
      </c>
      <c r="AB65" s="87">
        <f>IFERROR(VLOOKUP($D65,'NRCS Physical Effects'!$D$3:$BF$173,AB$3,FALSE),"")</f>
        <v>72</v>
      </c>
      <c r="AC65" s="38">
        <f>IFERROR(VLOOKUP($D65,'NRCS Physical Effects'!$D$3:$BF$173,AC$3,FALSE),"")</f>
        <v>22</v>
      </c>
      <c r="AD65" s="38">
        <f>IFERROR(VLOOKUP($D65,'NRCS Physical Effects'!$D$3:$BF$173,AD$3,FALSE),"")</f>
        <v>29</v>
      </c>
      <c r="AE65" s="38">
        <f>IFERROR(VLOOKUP($D65,'NRCS Physical Effects'!$D$3:$BF$173,AE$3,FALSE),"")</f>
        <v>3</v>
      </c>
      <c r="AF65" s="38">
        <f>IFERROR(VLOOKUP($D65,'NRCS Physical Effects'!$D$3:$BF$173,AF$3,FALSE),"")</f>
        <v>5</v>
      </c>
      <c r="AG65" s="38">
        <f>IFERROR(VLOOKUP($D65,'NRCS Physical Effects'!$D$3:$BF$173,AG$3,FALSE),"")</f>
        <v>12</v>
      </c>
      <c r="AH65" s="38">
        <f>IFERROR(VLOOKUP($D65,'NRCS Physical Effects'!$D$3:$BF$173,AH$3,FALSE),"")</f>
        <v>1</v>
      </c>
    </row>
    <row r="66" spans="1:34" x14ac:dyDescent="0.2">
      <c r="A66" s="295"/>
      <c r="B66" s="295"/>
      <c r="C66" s="34" t="s">
        <v>247</v>
      </c>
      <c r="G66" s="38"/>
      <c r="H66" s="38"/>
      <c r="R66" s="38"/>
      <c r="S66" s="38"/>
      <c r="U66" s="38" t="str">
        <f>IFERROR(VLOOKUP($D66,'NRCS Physical Effects'!$D$3:$BF$173,U$3,FALSE),"")</f>
        <v/>
      </c>
      <c r="V66" s="38" t="str">
        <f>IFERROR(VLOOKUP($D66,'NRCS Physical Effects'!$D$3:$BF$173,V$3,FALSE),"")</f>
        <v/>
      </c>
      <c r="W66" s="38" t="str">
        <f>IFERROR(VLOOKUP($D66,'NRCS Physical Effects'!$D$3:$BF$173,W$3,FALSE),"")</f>
        <v/>
      </c>
      <c r="X66" s="38" t="str">
        <f>IFERROR(VLOOKUP($D66,'NRCS Physical Effects'!$D$3:$BF$173,X$3,FALSE),"")</f>
        <v/>
      </c>
      <c r="Y66" s="38" t="str">
        <f>IFERROR(VLOOKUP($D66,'NRCS Physical Effects'!$D$3:$BF$173,Y$3,FALSE),"")</f>
        <v/>
      </c>
      <c r="Z66" s="38" t="str">
        <f>IFERROR(VLOOKUP($D66,'NRCS Physical Effects'!$D$3:$BF$173,Z$3,FALSE),"")</f>
        <v/>
      </c>
      <c r="AA66" s="38" t="str">
        <f>IFERROR(VLOOKUP($D66,'NRCS Physical Effects'!$D$3:$BF$173,AA$3,FALSE),"")</f>
        <v/>
      </c>
      <c r="AB66" s="87" t="str">
        <f>IFERROR(VLOOKUP($D66,'NRCS Physical Effects'!$D$3:$BF$173,AB$3,FALSE),"")</f>
        <v/>
      </c>
      <c r="AC66" s="38" t="str">
        <f>IFERROR(VLOOKUP($D66,'NRCS Physical Effects'!$D$3:$BF$173,AC$3,FALSE),"")</f>
        <v/>
      </c>
      <c r="AD66" s="38" t="str">
        <f>IFERROR(VLOOKUP($D66,'NRCS Physical Effects'!$D$3:$BF$173,AD$3,FALSE),"")</f>
        <v/>
      </c>
      <c r="AE66" s="38" t="str">
        <f>IFERROR(VLOOKUP($D66,'NRCS Physical Effects'!$D$3:$BF$173,AE$3,FALSE),"")</f>
        <v/>
      </c>
      <c r="AF66" s="38" t="str">
        <f>IFERROR(VLOOKUP($D66,'NRCS Physical Effects'!$D$3:$BF$173,AF$3,FALSE),"")</f>
        <v/>
      </c>
      <c r="AG66" s="38" t="str">
        <f>IFERROR(VLOOKUP($D66,'NRCS Physical Effects'!$D$3:$BF$173,AG$3,FALSE),"")</f>
        <v/>
      </c>
      <c r="AH66" s="38" t="str">
        <f>IFERROR(VLOOKUP($D66,'NRCS Physical Effects'!$D$3:$BF$173,AH$3,FALSE),"")</f>
        <v/>
      </c>
    </row>
    <row r="67" spans="1:34" x14ac:dyDescent="0.2">
      <c r="A67" s="295"/>
      <c r="B67" s="295"/>
      <c r="C67" s="41" t="s">
        <v>61</v>
      </c>
      <c r="D67" s="38">
        <v>590</v>
      </c>
      <c r="E67" s="42" t="s">
        <v>205</v>
      </c>
      <c r="G67" s="38"/>
      <c r="H67" s="38"/>
      <c r="R67" s="38"/>
      <c r="S67" s="38"/>
      <c r="U67" s="38">
        <f>IFERROR(VLOOKUP($D67,'NRCS Physical Effects'!$D$3:$BF$173,U$3,FALSE),"")</f>
        <v>2</v>
      </c>
      <c r="V67" s="38">
        <f>IFERROR(VLOOKUP($D67,'NRCS Physical Effects'!$D$3:$BF$173,V$3,FALSE),"")</f>
        <v>0</v>
      </c>
      <c r="W67" s="38">
        <f>IFERROR(VLOOKUP($D67,'NRCS Physical Effects'!$D$3:$BF$173,W$3,FALSE),"")</f>
        <v>5</v>
      </c>
      <c r="X67" s="38">
        <f>IFERROR(VLOOKUP($D67,'NRCS Physical Effects'!$D$3:$BF$173,X$3,FALSE),"")</f>
        <v>0</v>
      </c>
      <c r="Y67" s="38">
        <f>IFERROR(VLOOKUP($D67,'NRCS Physical Effects'!$D$3:$BF$173,Y$3,FALSE),"")</f>
        <v>0</v>
      </c>
      <c r="Z67" s="38">
        <f>IFERROR(VLOOKUP($D67,'NRCS Physical Effects'!$D$3:$BF$173,Z$3,FALSE),"")</f>
        <v>0</v>
      </c>
      <c r="AA67" s="38">
        <f>IFERROR(VLOOKUP($D67,'NRCS Physical Effects'!$D$3:$BF$173,AA$3,FALSE),"")</f>
        <v>4</v>
      </c>
      <c r="AB67" s="87">
        <f>IFERROR(VLOOKUP($D67,'NRCS Physical Effects'!$D$3:$BF$173,AB$3,FALSE),"")</f>
        <v>57</v>
      </c>
      <c r="AC67" s="38">
        <f>IFERROR(VLOOKUP($D67,'NRCS Physical Effects'!$D$3:$BF$173,AC$3,FALSE),"")</f>
        <v>5</v>
      </c>
      <c r="AD67" s="38">
        <f>IFERROR(VLOOKUP($D67,'NRCS Physical Effects'!$D$3:$BF$173,AD$3,FALSE),"")</f>
        <v>28</v>
      </c>
      <c r="AE67" s="38">
        <f>IFERROR(VLOOKUP($D67,'NRCS Physical Effects'!$D$3:$BF$173,AE$3,FALSE),"")</f>
        <v>14</v>
      </c>
      <c r="AF67" s="38">
        <f>IFERROR(VLOOKUP($D67,'NRCS Physical Effects'!$D$3:$BF$173,AF$3,FALSE),"")</f>
        <v>6</v>
      </c>
      <c r="AG67" s="38">
        <f>IFERROR(VLOOKUP($D67,'NRCS Physical Effects'!$D$3:$BF$173,AG$3,FALSE),"")</f>
        <v>4</v>
      </c>
      <c r="AH67" s="38">
        <f>IFERROR(VLOOKUP($D67,'NRCS Physical Effects'!$D$3:$BF$173,AH$3,FALSE),"")</f>
        <v>0</v>
      </c>
    </row>
    <row r="68" spans="1:34" x14ac:dyDescent="0.2">
      <c r="A68" s="295"/>
      <c r="B68" s="295"/>
      <c r="C68" t="s">
        <v>222</v>
      </c>
      <c r="D68" s="38">
        <v>382</v>
      </c>
      <c r="G68" s="38"/>
      <c r="H68" s="38"/>
      <c r="R68" s="38"/>
      <c r="S68" s="38"/>
      <c r="U68" s="38">
        <f>IFERROR(VLOOKUP($D68,'NRCS Physical Effects'!$D$3:$BF$173,U$3,FALSE),"")</f>
        <v>0</v>
      </c>
      <c r="V68" s="38">
        <f>IFERROR(VLOOKUP($D68,'NRCS Physical Effects'!$D$3:$BF$173,V$3,FALSE),"")</f>
        <v>1</v>
      </c>
      <c r="W68" s="38">
        <f>IFERROR(VLOOKUP($D68,'NRCS Physical Effects'!$D$3:$BF$173,W$3,FALSE),"")</f>
        <v>0</v>
      </c>
      <c r="X68" s="38">
        <f>IFERROR(VLOOKUP($D68,'NRCS Physical Effects'!$D$3:$BF$173,X$3,FALSE),"")</f>
        <v>0</v>
      </c>
      <c r="Y68" s="38">
        <f>IFERROR(VLOOKUP($D68,'NRCS Physical Effects'!$D$3:$BF$173,Y$3,FALSE),"")</f>
        <v>1</v>
      </c>
      <c r="Z68" s="38">
        <f>IFERROR(VLOOKUP($D68,'NRCS Physical Effects'!$D$3:$BF$173,Z$3,FALSE),"")</f>
        <v>0</v>
      </c>
      <c r="AA68" s="38">
        <f>IFERROR(VLOOKUP($D68,'NRCS Physical Effects'!$D$3:$BF$173,AA$3,FALSE),"")</f>
        <v>1</v>
      </c>
      <c r="AB68" s="87">
        <f>IFERROR(VLOOKUP($D68,'NRCS Physical Effects'!$D$3:$BF$173,AB$3,FALSE),"")</f>
        <v>13</v>
      </c>
      <c r="AC68" s="38">
        <f>IFERROR(VLOOKUP($D68,'NRCS Physical Effects'!$D$3:$BF$173,AC$3,FALSE),"")</f>
        <v>4</v>
      </c>
      <c r="AD68" s="38">
        <f>IFERROR(VLOOKUP($D68,'NRCS Physical Effects'!$D$3:$BF$173,AD$3,FALSE),"")</f>
        <v>2</v>
      </c>
      <c r="AE68" s="38">
        <f>IFERROR(VLOOKUP($D68,'NRCS Physical Effects'!$D$3:$BF$173,AE$3,FALSE),"")</f>
        <v>1</v>
      </c>
      <c r="AF68" s="38">
        <f>IFERROR(VLOOKUP($D68,'NRCS Physical Effects'!$D$3:$BF$173,AF$3,FALSE),"")</f>
        <v>2</v>
      </c>
      <c r="AG68" s="38">
        <f>IFERROR(VLOOKUP($D68,'NRCS Physical Effects'!$D$3:$BF$173,AG$3,FALSE),"")</f>
        <v>4</v>
      </c>
      <c r="AH68" s="38">
        <f>IFERROR(VLOOKUP($D68,'NRCS Physical Effects'!$D$3:$BF$173,AH$3,FALSE),"")</f>
        <v>0</v>
      </c>
    </row>
    <row r="69" spans="1:34" x14ac:dyDescent="0.2">
      <c r="A69" s="295"/>
      <c r="B69" s="295"/>
      <c r="C69" t="s">
        <v>191</v>
      </c>
      <c r="D69" s="38" t="s">
        <v>257</v>
      </c>
      <c r="G69" s="38"/>
      <c r="H69" s="38"/>
      <c r="R69" s="38"/>
      <c r="S69" s="38"/>
      <c r="U69" s="38" t="str">
        <f>IFERROR(VLOOKUP($D69,'NRCS Physical Effects'!$D$3:$BF$173,U$3,FALSE),"")</f>
        <v/>
      </c>
      <c r="V69" s="38" t="str">
        <f>IFERROR(VLOOKUP($D69,'NRCS Physical Effects'!$D$3:$BF$173,V$3,FALSE),"")</f>
        <v/>
      </c>
      <c r="W69" s="38" t="str">
        <f>IFERROR(VLOOKUP($D69,'NRCS Physical Effects'!$D$3:$BF$173,W$3,FALSE),"")</f>
        <v/>
      </c>
      <c r="X69" s="38" t="str">
        <f>IFERROR(VLOOKUP($D69,'NRCS Physical Effects'!$D$3:$BF$173,X$3,FALSE),"")</f>
        <v/>
      </c>
      <c r="Y69" s="38" t="str">
        <f>IFERROR(VLOOKUP($D69,'NRCS Physical Effects'!$D$3:$BF$173,Y$3,FALSE),"")</f>
        <v/>
      </c>
      <c r="Z69" s="38" t="str">
        <f>IFERROR(VLOOKUP($D69,'NRCS Physical Effects'!$D$3:$BF$173,Z$3,FALSE),"")</f>
        <v/>
      </c>
      <c r="AA69" s="38" t="str">
        <f>IFERROR(VLOOKUP($D69,'NRCS Physical Effects'!$D$3:$BF$173,AA$3,FALSE),"")</f>
        <v/>
      </c>
      <c r="AB69" s="87" t="str">
        <f>IFERROR(VLOOKUP($D69,'NRCS Physical Effects'!$D$3:$BF$173,AB$3,FALSE),"")</f>
        <v/>
      </c>
      <c r="AC69" s="38" t="str">
        <f>IFERROR(VLOOKUP($D69,'NRCS Physical Effects'!$D$3:$BF$173,AC$3,FALSE),"")</f>
        <v/>
      </c>
      <c r="AD69" s="38" t="str">
        <f>IFERROR(VLOOKUP($D69,'NRCS Physical Effects'!$D$3:$BF$173,AD$3,FALSE),"")</f>
        <v/>
      </c>
      <c r="AE69" s="38" t="str">
        <f>IFERROR(VLOOKUP($D69,'NRCS Physical Effects'!$D$3:$BF$173,AE$3,FALSE),"")</f>
        <v/>
      </c>
      <c r="AF69" s="38" t="str">
        <f>IFERROR(VLOOKUP($D69,'NRCS Physical Effects'!$D$3:$BF$173,AF$3,FALSE),"")</f>
        <v/>
      </c>
      <c r="AG69" s="38" t="str">
        <f>IFERROR(VLOOKUP($D69,'NRCS Physical Effects'!$D$3:$BF$173,AG$3,FALSE),"")</f>
        <v/>
      </c>
      <c r="AH69" s="38" t="str">
        <f>IFERROR(VLOOKUP($D69,'NRCS Physical Effects'!$D$3:$BF$173,AH$3,FALSE),"")</f>
        <v/>
      </c>
    </row>
    <row r="70" spans="1:34" x14ac:dyDescent="0.2">
      <c r="A70" s="295"/>
      <c r="B70" s="295"/>
      <c r="C70" t="s">
        <v>194</v>
      </c>
      <c r="D70" s="38">
        <v>550</v>
      </c>
      <c r="G70" s="38"/>
      <c r="H70" s="38"/>
      <c r="R70" s="38"/>
      <c r="S70" s="38"/>
      <c r="U70" s="38">
        <f>IFERROR(VLOOKUP($D70,'NRCS Physical Effects'!$D$3:$BF$173,U$3,FALSE),"")</f>
        <v>4</v>
      </c>
      <c r="V70" s="38">
        <f>IFERROR(VLOOKUP($D70,'NRCS Physical Effects'!$D$3:$BF$173,V$3,FALSE),"")</f>
        <v>3</v>
      </c>
      <c r="W70" s="38">
        <f>IFERROR(VLOOKUP($D70,'NRCS Physical Effects'!$D$3:$BF$173,W$3,FALSE),"")</f>
        <v>1</v>
      </c>
      <c r="X70" s="38">
        <f>IFERROR(VLOOKUP($D70,'NRCS Physical Effects'!$D$3:$BF$173,X$3,FALSE),"")</f>
        <v>0</v>
      </c>
      <c r="Y70" s="38">
        <f>IFERROR(VLOOKUP($D70,'NRCS Physical Effects'!$D$3:$BF$173,Y$3,FALSE),"")</f>
        <v>0</v>
      </c>
      <c r="Z70" s="38">
        <f>IFERROR(VLOOKUP($D70,'NRCS Physical Effects'!$D$3:$BF$173,Z$3,FALSE),"")</f>
        <v>0</v>
      </c>
      <c r="AA70" s="38">
        <f>IFERROR(VLOOKUP($D70,'NRCS Physical Effects'!$D$3:$BF$173,AA$3,FALSE),"")</f>
        <v>2</v>
      </c>
      <c r="AB70" s="87">
        <f>IFERROR(VLOOKUP($D70,'NRCS Physical Effects'!$D$3:$BF$173,AB$3,FALSE),"")</f>
        <v>73</v>
      </c>
      <c r="AC70" s="38">
        <f>IFERROR(VLOOKUP($D70,'NRCS Physical Effects'!$D$3:$BF$173,AC$3,FALSE),"")</f>
        <v>31</v>
      </c>
      <c r="AD70" s="38">
        <f>IFERROR(VLOOKUP($D70,'NRCS Physical Effects'!$D$3:$BF$173,AD$3,FALSE),"")</f>
        <v>19</v>
      </c>
      <c r="AE70" s="38">
        <f>IFERROR(VLOOKUP($D70,'NRCS Physical Effects'!$D$3:$BF$173,AE$3,FALSE),"")</f>
        <v>3</v>
      </c>
      <c r="AF70" s="38">
        <f>IFERROR(VLOOKUP($D70,'NRCS Physical Effects'!$D$3:$BF$173,AF$3,FALSE),"")</f>
        <v>14</v>
      </c>
      <c r="AG70" s="38">
        <f>IFERROR(VLOOKUP($D70,'NRCS Physical Effects'!$D$3:$BF$173,AG$3,FALSE),"")</f>
        <v>5</v>
      </c>
      <c r="AH70" s="38">
        <f>IFERROR(VLOOKUP($D70,'NRCS Physical Effects'!$D$3:$BF$173,AH$3,FALSE),"")</f>
        <v>1</v>
      </c>
    </row>
    <row r="71" spans="1:34" x14ac:dyDescent="0.2">
      <c r="A71" s="295"/>
      <c r="B71" s="295"/>
      <c r="C71" t="s">
        <v>215</v>
      </c>
      <c r="D71" s="38">
        <v>548</v>
      </c>
      <c r="G71" s="38"/>
      <c r="H71" s="38"/>
      <c r="R71" s="38"/>
      <c r="S71" s="38"/>
      <c r="U71" s="38">
        <f>IFERROR(VLOOKUP($D71,'NRCS Physical Effects'!$D$3:$BF$173,U$3,FALSE),"")</f>
        <v>1</v>
      </c>
      <c r="V71" s="38">
        <f>IFERROR(VLOOKUP($D71,'NRCS Physical Effects'!$D$3:$BF$173,V$3,FALSE),"")</f>
        <v>0</v>
      </c>
      <c r="W71" s="38">
        <f>IFERROR(VLOOKUP($D71,'NRCS Physical Effects'!$D$3:$BF$173,W$3,FALSE),"")</f>
        <v>1</v>
      </c>
      <c r="X71" s="38">
        <f>IFERROR(VLOOKUP($D71,'NRCS Physical Effects'!$D$3:$BF$173,X$3,FALSE),"")</f>
        <v>2</v>
      </c>
      <c r="Y71" s="38">
        <f>IFERROR(VLOOKUP($D71,'NRCS Physical Effects'!$D$3:$BF$173,Y$3,FALSE),"")</f>
        <v>0</v>
      </c>
      <c r="Z71" s="38">
        <f>IFERROR(VLOOKUP($D71,'NRCS Physical Effects'!$D$3:$BF$173,Z$3,FALSE),"")</f>
        <v>0</v>
      </c>
      <c r="AA71" s="38">
        <f>IFERROR(VLOOKUP($D71,'NRCS Physical Effects'!$D$3:$BF$173,AA$3,FALSE),"")</f>
        <v>2</v>
      </c>
      <c r="AB71" s="87">
        <f>IFERROR(VLOOKUP($D71,'NRCS Physical Effects'!$D$3:$BF$173,AB$3,FALSE),"")</f>
        <v>24</v>
      </c>
      <c r="AC71" s="38">
        <f>IFERROR(VLOOKUP($D71,'NRCS Physical Effects'!$D$3:$BF$173,AC$3,FALSE),"")</f>
        <v>3</v>
      </c>
      <c r="AD71" s="38">
        <f>IFERROR(VLOOKUP($D71,'NRCS Physical Effects'!$D$3:$BF$173,AD$3,FALSE),"")</f>
        <v>12</v>
      </c>
      <c r="AE71" s="38">
        <f>IFERROR(VLOOKUP($D71,'NRCS Physical Effects'!$D$3:$BF$173,AE$3,FALSE),"")</f>
        <v>3</v>
      </c>
      <c r="AF71" s="38">
        <f>IFERROR(VLOOKUP($D71,'NRCS Physical Effects'!$D$3:$BF$173,AF$3,FALSE),"")</f>
        <v>5</v>
      </c>
      <c r="AG71" s="38">
        <f>IFERROR(VLOOKUP($D71,'NRCS Physical Effects'!$D$3:$BF$173,AG$3,FALSE),"")</f>
        <v>1</v>
      </c>
      <c r="AH71" s="38">
        <f>IFERROR(VLOOKUP($D71,'NRCS Physical Effects'!$D$3:$BF$173,AH$3,FALSE),"")</f>
        <v>0</v>
      </c>
    </row>
    <row r="72" spans="1:34" x14ac:dyDescent="0.2">
      <c r="A72" s="295"/>
      <c r="B72" s="295"/>
      <c r="C72" t="s">
        <v>268</v>
      </c>
      <c r="D72" s="38">
        <v>511</v>
      </c>
      <c r="G72" s="38"/>
      <c r="H72" s="38"/>
      <c r="R72" s="38"/>
      <c r="S72" s="38"/>
      <c r="U72" s="38">
        <f>IFERROR(VLOOKUP($D72,'NRCS Physical Effects'!$D$3:$BF$173,U$3,FALSE),"")</f>
        <v>1</v>
      </c>
      <c r="V72" s="38">
        <f>IFERROR(VLOOKUP($D72,'NRCS Physical Effects'!$D$3:$BF$173,V$3,FALSE),"")</f>
        <v>1</v>
      </c>
      <c r="W72" s="38">
        <f>IFERROR(VLOOKUP($D72,'NRCS Physical Effects'!$D$3:$BF$173,W$3,FALSE),"")</f>
        <v>1</v>
      </c>
      <c r="X72" s="38">
        <f>IFERROR(VLOOKUP($D72,'NRCS Physical Effects'!$D$3:$BF$173,X$3,FALSE),"")</f>
        <v>0</v>
      </c>
      <c r="Y72" s="38">
        <f>IFERROR(VLOOKUP($D72,'NRCS Physical Effects'!$D$3:$BF$173,Y$3,FALSE),"")</f>
        <v>1</v>
      </c>
      <c r="Z72" s="38">
        <f>IFERROR(VLOOKUP($D72,'NRCS Physical Effects'!$D$3:$BF$173,Z$3,FALSE),"")</f>
        <v>0</v>
      </c>
      <c r="AA72" s="38">
        <f>IFERROR(VLOOKUP($D72,'NRCS Physical Effects'!$D$3:$BF$173,AA$3,FALSE),"")</f>
        <v>0</v>
      </c>
      <c r="AB72" s="87">
        <f>IFERROR(VLOOKUP($D72,'NRCS Physical Effects'!$D$3:$BF$173,AB$3,FALSE),"")</f>
        <v>23</v>
      </c>
      <c r="AC72" s="38">
        <f>IFERROR(VLOOKUP($D72,'NRCS Physical Effects'!$D$3:$BF$173,AC$3,FALSE),"")</f>
        <v>8</v>
      </c>
      <c r="AD72" s="38">
        <f>IFERROR(VLOOKUP($D72,'NRCS Physical Effects'!$D$3:$BF$173,AD$3,FALSE),"")</f>
        <v>9</v>
      </c>
      <c r="AE72" s="38">
        <f>IFERROR(VLOOKUP($D72,'NRCS Physical Effects'!$D$3:$BF$173,AE$3,FALSE),"")</f>
        <v>0</v>
      </c>
      <c r="AF72" s="38">
        <f>IFERROR(VLOOKUP($D72,'NRCS Physical Effects'!$D$3:$BF$173,AF$3,FALSE),"")</f>
        <v>2</v>
      </c>
      <c r="AG72" s="38">
        <f>IFERROR(VLOOKUP($D72,'NRCS Physical Effects'!$D$3:$BF$173,AG$3,FALSE),"")</f>
        <v>3</v>
      </c>
      <c r="AH72" s="38">
        <f>IFERROR(VLOOKUP($D72,'NRCS Physical Effects'!$D$3:$BF$173,AH$3,FALSE),"")</f>
        <v>1</v>
      </c>
    </row>
    <row r="73" spans="1:34" x14ac:dyDescent="0.2">
      <c r="A73" s="36"/>
      <c r="B73" s="36"/>
      <c r="G73" s="38"/>
      <c r="H73" s="38"/>
      <c r="R73" s="38"/>
      <c r="S73" s="38"/>
      <c r="U73" s="38" t="str">
        <f>IFERROR(VLOOKUP($D73,'NRCS Physical Effects'!$D$3:$BF$173,U$3,FALSE),"")</f>
        <v/>
      </c>
      <c r="V73" s="38" t="str">
        <f>IFERROR(VLOOKUP($D73,'NRCS Physical Effects'!$D$3:$BF$173,V$3,FALSE),"")</f>
        <v/>
      </c>
      <c r="W73" s="38" t="str">
        <f>IFERROR(VLOOKUP($D73,'NRCS Physical Effects'!$D$3:$BF$173,W$3,FALSE),"")</f>
        <v/>
      </c>
      <c r="X73" s="38" t="str">
        <f>IFERROR(VLOOKUP($D73,'NRCS Physical Effects'!$D$3:$BF$173,X$3,FALSE),"")</f>
        <v/>
      </c>
      <c r="Y73" s="38" t="str">
        <f>IFERROR(VLOOKUP($D73,'NRCS Physical Effects'!$D$3:$BF$173,Y$3,FALSE),"")</f>
        <v/>
      </c>
      <c r="Z73" s="38" t="str">
        <f>IFERROR(VLOOKUP($D73,'NRCS Physical Effects'!$D$3:$BF$173,Z$3,FALSE),"")</f>
        <v/>
      </c>
      <c r="AA73" s="38" t="str">
        <f>IFERROR(VLOOKUP($D73,'NRCS Physical Effects'!$D$3:$BF$173,AA$3,FALSE),"")</f>
        <v/>
      </c>
      <c r="AB73" s="87" t="str">
        <f>IFERROR(VLOOKUP($D73,'NRCS Physical Effects'!$D$3:$BF$173,AB$3,FALSE),"")</f>
        <v/>
      </c>
      <c r="AC73" s="38" t="str">
        <f>IFERROR(VLOOKUP($D73,'NRCS Physical Effects'!$D$3:$BF$173,AC$3,FALSE),"")</f>
        <v/>
      </c>
      <c r="AD73" s="38" t="str">
        <f>IFERROR(VLOOKUP($D73,'NRCS Physical Effects'!$D$3:$BF$173,AD$3,FALSE),"")</f>
        <v/>
      </c>
      <c r="AE73" s="38" t="str">
        <f>IFERROR(VLOOKUP($D73,'NRCS Physical Effects'!$D$3:$BF$173,AE$3,FALSE),"")</f>
        <v/>
      </c>
      <c r="AF73" s="38" t="str">
        <f>IFERROR(VLOOKUP($D73,'NRCS Physical Effects'!$D$3:$BF$173,AF$3,FALSE),"")</f>
        <v/>
      </c>
      <c r="AG73" s="38" t="str">
        <f>IFERROR(VLOOKUP($D73,'NRCS Physical Effects'!$D$3:$BF$173,AG$3,FALSE),"")</f>
        <v/>
      </c>
      <c r="AH73" s="38" t="str">
        <f>IFERROR(VLOOKUP($D73,'NRCS Physical Effects'!$D$3:$BF$173,AH$3,FALSE),"")</f>
        <v/>
      </c>
    </row>
    <row r="74" spans="1:34" ht="16" x14ac:dyDescent="0.2">
      <c r="A74" s="295" t="s">
        <v>195</v>
      </c>
      <c r="B74" s="295" t="s">
        <v>178</v>
      </c>
      <c r="C74" s="35" t="s">
        <v>75</v>
      </c>
      <c r="D74" s="38">
        <v>393</v>
      </c>
      <c r="E74" s="42" t="s">
        <v>203</v>
      </c>
      <c r="G74" s="38"/>
      <c r="H74" s="38"/>
      <c r="R74" s="38"/>
      <c r="S74" s="38"/>
      <c r="U74" s="38">
        <f>IFERROR(VLOOKUP($D74,'NRCS Physical Effects'!$D$3:$BF$173,U$3,FALSE),"")</f>
        <v>4</v>
      </c>
      <c r="V74" s="38">
        <f>IFERROR(VLOOKUP($D74,'NRCS Physical Effects'!$D$3:$BF$173,V$3,FALSE),"")</f>
        <v>1</v>
      </c>
      <c r="W74" s="38">
        <f>IFERROR(VLOOKUP($D74,'NRCS Physical Effects'!$D$3:$BF$173,W$3,FALSE),"")</f>
        <v>5</v>
      </c>
      <c r="X74" s="38">
        <f>IFERROR(VLOOKUP($D74,'NRCS Physical Effects'!$D$3:$BF$173,X$3,FALSE),"")</f>
        <v>1</v>
      </c>
      <c r="Y74" s="38">
        <f>IFERROR(VLOOKUP($D74,'NRCS Physical Effects'!$D$3:$BF$173,Y$3,FALSE),"")</f>
        <v>1</v>
      </c>
      <c r="Z74" s="38">
        <f>IFERROR(VLOOKUP($D74,'NRCS Physical Effects'!$D$3:$BF$173,Z$3,FALSE),"")</f>
        <v>4</v>
      </c>
      <c r="AA74" s="38">
        <f>IFERROR(VLOOKUP($D74,'NRCS Physical Effects'!$D$3:$BF$173,AA$3,FALSE),"")</f>
        <v>1</v>
      </c>
      <c r="AB74" s="87">
        <f>IFERROR(VLOOKUP($D74,'NRCS Physical Effects'!$D$3:$BF$173,AB$3,FALSE),"")</f>
        <v>57</v>
      </c>
      <c r="AC74" s="38">
        <f>IFERROR(VLOOKUP($D74,'NRCS Physical Effects'!$D$3:$BF$173,AC$3,FALSE),"")</f>
        <v>18</v>
      </c>
      <c r="AD74" s="38">
        <f>IFERROR(VLOOKUP($D74,'NRCS Physical Effects'!$D$3:$BF$173,AD$3,FALSE),"")</f>
        <v>27</v>
      </c>
      <c r="AE74" s="38">
        <f>IFERROR(VLOOKUP($D74,'NRCS Physical Effects'!$D$3:$BF$173,AE$3,FALSE),"")</f>
        <v>2</v>
      </c>
      <c r="AF74" s="38">
        <f>IFERROR(VLOOKUP($D74,'NRCS Physical Effects'!$D$3:$BF$173,AF$3,FALSE),"")</f>
        <v>4</v>
      </c>
      <c r="AG74" s="38">
        <f>IFERROR(VLOOKUP($D74,'NRCS Physical Effects'!$D$3:$BF$173,AG$3,FALSE),"")</f>
        <v>5</v>
      </c>
      <c r="AH74" s="38">
        <f>IFERROR(VLOOKUP($D74,'NRCS Physical Effects'!$D$3:$BF$173,AH$3,FALSE),"")</f>
        <v>1</v>
      </c>
    </row>
    <row r="75" spans="1:34" ht="16" x14ac:dyDescent="0.2">
      <c r="A75" s="295"/>
      <c r="B75" s="295"/>
      <c r="C75" s="35" t="s">
        <v>77</v>
      </c>
      <c r="D75" s="38">
        <v>386</v>
      </c>
      <c r="G75" s="38"/>
      <c r="H75" s="38"/>
      <c r="R75" s="38"/>
      <c r="S75" s="38"/>
      <c r="U75" s="38">
        <f>IFERROR(VLOOKUP($D75,'NRCS Physical Effects'!$D$3:$BF$173,U$3,FALSE),"")</f>
        <v>4</v>
      </c>
      <c r="V75" s="38">
        <f>IFERROR(VLOOKUP($D75,'NRCS Physical Effects'!$D$3:$BF$173,V$3,FALSE),"")</f>
        <v>2</v>
      </c>
      <c r="W75" s="38">
        <f>IFERROR(VLOOKUP($D75,'NRCS Physical Effects'!$D$3:$BF$173,W$3,FALSE),"")</f>
        <v>2</v>
      </c>
      <c r="X75" s="38">
        <f>IFERROR(VLOOKUP($D75,'NRCS Physical Effects'!$D$3:$BF$173,X$3,FALSE),"")</f>
        <v>1</v>
      </c>
      <c r="Y75" s="38">
        <f>IFERROR(VLOOKUP($D75,'NRCS Physical Effects'!$D$3:$BF$173,Y$3,FALSE),"")</f>
        <v>1</v>
      </c>
      <c r="Z75" s="38">
        <f>IFERROR(VLOOKUP($D75,'NRCS Physical Effects'!$D$3:$BF$173,Z$3,FALSE),"")</f>
        <v>2</v>
      </c>
      <c r="AA75" s="38">
        <f>IFERROR(VLOOKUP($D75,'NRCS Physical Effects'!$D$3:$BF$173,AA$3,FALSE),"")</f>
        <v>2</v>
      </c>
      <c r="AB75" s="87">
        <f>IFERROR(VLOOKUP($D75,'NRCS Physical Effects'!$D$3:$BF$173,AB$3,FALSE),"")</f>
        <v>50</v>
      </c>
      <c r="AC75" s="38">
        <f>IFERROR(VLOOKUP($D75,'NRCS Physical Effects'!$D$3:$BF$173,AC$3,FALSE),"")</f>
        <v>19</v>
      </c>
      <c r="AD75" s="38">
        <f>IFERROR(VLOOKUP($D75,'NRCS Physical Effects'!$D$3:$BF$173,AD$3,FALSE),"")</f>
        <v>12</v>
      </c>
      <c r="AE75" s="38">
        <f>IFERROR(VLOOKUP($D75,'NRCS Physical Effects'!$D$3:$BF$173,AE$3,FALSE),"")</f>
        <v>5</v>
      </c>
      <c r="AF75" s="38">
        <f>IFERROR(VLOOKUP($D75,'NRCS Physical Effects'!$D$3:$BF$173,AF$3,FALSE),"")</f>
        <v>10</v>
      </c>
      <c r="AG75" s="38">
        <f>IFERROR(VLOOKUP($D75,'NRCS Physical Effects'!$D$3:$BF$173,AG$3,FALSE),"")</f>
        <v>3</v>
      </c>
      <c r="AH75" s="38">
        <f>IFERROR(VLOOKUP($D75,'NRCS Physical Effects'!$D$3:$BF$173,AH$3,FALSE),"")</f>
        <v>1</v>
      </c>
    </row>
    <row r="76" spans="1:34" ht="16" x14ac:dyDescent="0.2">
      <c r="A76" s="295"/>
      <c r="B76" s="295"/>
      <c r="C76" s="35" t="s">
        <v>78</v>
      </c>
      <c r="D76" s="38">
        <v>412</v>
      </c>
      <c r="G76" s="38"/>
      <c r="H76" s="38"/>
      <c r="I76" s="38"/>
      <c r="J76" s="38"/>
      <c r="K76" s="38"/>
      <c r="L76" s="38"/>
      <c r="M76" s="38"/>
      <c r="N76" s="38"/>
      <c r="O76" s="38"/>
      <c r="P76" s="38"/>
      <c r="Q76" s="38"/>
      <c r="R76" s="38"/>
      <c r="S76" s="38"/>
      <c r="U76" s="38">
        <f>IFERROR(VLOOKUP($D76,'NRCS Physical Effects'!$D$3:$BF$173,U$3,FALSE),"")</f>
        <v>3</v>
      </c>
      <c r="V76" s="38">
        <f>IFERROR(VLOOKUP($D76,'NRCS Physical Effects'!$D$3:$BF$173,V$3,FALSE),"")</f>
        <v>2</v>
      </c>
      <c r="W76" s="38">
        <f>IFERROR(VLOOKUP($D76,'NRCS Physical Effects'!$D$3:$BF$173,W$3,FALSE),"")</f>
        <v>2</v>
      </c>
      <c r="X76" s="38">
        <f>IFERROR(VLOOKUP($D76,'NRCS Physical Effects'!$D$3:$BF$173,X$3,FALSE),"")</f>
        <v>3</v>
      </c>
      <c r="Y76" s="38">
        <f>IFERROR(VLOOKUP($D76,'NRCS Physical Effects'!$D$3:$BF$173,Y$3,FALSE),"")</f>
        <v>1</v>
      </c>
      <c r="Z76" s="38">
        <f>IFERROR(VLOOKUP($D76,'NRCS Physical Effects'!$D$3:$BF$173,Z$3,FALSE),"")</f>
        <v>1</v>
      </c>
      <c r="AA76" s="38">
        <f>IFERROR(VLOOKUP($D76,'NRCS Physical Effects'!$D$3:$BF$173,AA$3,FALSE),"")</f>
        <v>1</v>
      </c>
      <c r="AB76" s="87">
        <f>IFERROR(VLOOKUP($D76,'NRCS Physical Effects'!$D$3:$BF$173,AB$3,FALSE),"")</f>
        <v>51</v>
      </c>
      <c r="AC76" s="38">
        <f>IFERROR(VLOOKUP($D76,'NRCS Physical Effects'!$D$3:$BF$173,AC$3,FALSE),"")</f>
        <v>17</v>
      </c>
      <c r="AD76" s="38">
        <f>IFERROR(VLOOKUP($D76,'NRCS Physical Effects'!$D$3:$BF$173,AD$3,FALSE),"")</f>
        <v>16</v>
      </c>
      <c r="AE76" s="38">
        <f>IFERROR(VLOOKUP($D76,'NRCS Physical Effects'!$D$3:$BF$173,AE$3,FALSE),"")</f>
        <v>1</v>
      </c>
      <c r="AF76" s="38">
        <f>IFERROR(VLOOKUP($D76,'NRCS Physical Effects'!$D$3:$BF$173,AF$3,FALSE),"")</f>
        <v>13</v>
      </c>
      <c r="AG76" s="38">
        <f>IFERROR(VLOOKUP($D76,'NRCS Physical Effects'!$D$3:$BF$173,AG$3,FALSE),"")</f>
        <v>3</v>
      </c>
      <c r="AH76" s="38">
        <f>IFERROR(VLOOKUP($D76,'NRCS Physical Effects'!$D$3:$BF$173,AH$3,FALSE),"")</f>
        <v>1</v>
      </c>
    </row>
    <row r="77" spans="1:34" ht="16" x14ac:dyDescent="0.2">
      <c r="A77" s="295"/>
      <c r="B77" s="295"/>
      <c r="C77" s="35" t="s">
        <v>79</v>
      </c>
      <c r="D77" s="38">
        <v>390</v>
      </c>
      <c r="G77" s="38"/>
      <c r="H77" s="38"/>
      <c r="I77" s="38"/>
      <c r="J77" s="38"/>
      <c r="K77" s="38"/>
      <c r="L77" s="38"/>
      <c r="M77" s="38"/>
      <c r="N77" s="38"/>
      <c r="O77" s="38"/>
      <c r="P77" s="38"/>
      <c r="Q77" s="38"/>
      <c r="R77" s="38"/>
      <c r="S77" s="38"/>
      <c r="U77" s="38">
        <f>IFERROR(VLOOKUP($D77,'NRCS Physical Effects'!$D$3:$BF$173,U$3,FALSE),"")</f>
        <v>4</v>
      </c>
      <c r="V77" s="38">
        <f>IFERROR(VLOOKUP($D77,'NRCS Physical Effects'!$D$3:$BF$173,V$3,FALSE),"")</f>
        <v>0</v>
      </c>
      <c r="W77" s="38">
        <f>IFERROR(VLOOKUP($D77,'NRCS Physical Effects'!$D$3:$BF$173,W$3,FALSE),"")</f>
        <v>5</v>
      </c>
      <c r="X77" s="38">
        <f>IFERROR(VLOOKUP($D77,'NRCS Physical Effects'!$D$3:$BF$173,X$3,FALSE),"")</f>
        <v>-3</v>
      </c>
      <c r="Y77" s="38">
        <f>IFERROR(VLOOKUP($D77,'NRCS Physical Effects'!$D$3:$BF$173,Y$3,FALSE),"")</f>
        <v>2</v>
      </c>
      <c r="Z77" s="38">
        <f>IFERROR(VLOOKUP($D77,'NRCS Physical Effects'!$D$3:$BF$173,Z$3,FALSE),"")</f>
        <v>0</v>
      </c>
      <c r="AA77" s="38">
        <f>IFERROR(VLOOKUP($D77,'NRCS Physical Effects'!$D$3:$BF$173,AA$3,FALSE),"")</f>
        <v>2</v>
      </c>
      <c r="AB77" s="87">
        <f>IFERROR(VLOOKUP($D77,'NRCS Physical Effects'!$D$3:$BF$173,AB$3,FALSE),"")</f>
        <v>73</v>
      </c>
      <c r="AC77" s="38">
        <f>IFERROR(VLOOKUP($D77,'NRCS Physical Effects'!$D$3:$BF$173,AC$3,FALSE),"")</f>
        <v>19</v>
      </c>
      <c r="AD77" s="38">
        <f>IFERROR(VLOOKUP($D77,'NRCS Physical Effects'!$D$3:$BF$173,AD$3,FALSE),"")</f>
        <v>31</v>
      </c>
      <c r="AE77" s="38">
        <f>IFERROR(VLOOKUP($D77,'NRCS Physical Effects'!$D$3:$BF$173,AE$3,FALSE),"")</f>
        <v>3</v>
      </c>
      <c r="AF77" s="38">
        <f>IFERROR(VLOOKUP($D77,'NRCS Physical Effects'!$D$3:$BF$173,AF$3,FALSE),"")</f>
        <v>13</v>
      </c>
      <c r="AG77" s="38">
        <f>IFERROR(VLOOKUP($D77,'NRCS Physical Effects'!$D$3:$BF$173,AG$3,FALSE),"")</f>
        <v>6</v>
      </c>
      <c r="AH77" s="38">
        <f>IFERROR(VLOOKUP($D77,'NRCS Physical Effects'!$D$3:$BF$173,AH$3,FALSE),"")</f>
        <v>1</v>
      </c>
    </row>
    <row r="78" spans="1:34" x14ac:dyDescent="0.2">
      <c r="A78" s="295"/>
      <c r="B78" s="295"/>
      <c r="C78" s="42" t="s">
        <v>216</v>
      </c>
      <c r="D78" s="38">
        <v>603</v>
      </c>
      <c r="G78" s="38"/>
      <c r="H78" s="38"/>
      <c r="I78" s="38"/>
      <c r="J78" s="38"/>
      <c r="K78" s="38"/>
      <c r="L78" s="38"/>
      <c r="M78" s="38"/>
      <c r="N78" s="38"/>
      <c r="O78" s="38"/>
      <c r="P78" s="38"/>
      <c r="Q78" s="38"/>
      <c r="R78" s="38"/>
      <c r="S78" s="38"/>
      <c r="U78" s="38">
        <f>IFERROR(VLOOKUP($D78,'NRCS Physical Effects'!$D$3:$BF$173,U$3,FALSE),"")</f>
        <v>2</v>
      </c>
      <c r="V78" s="38">
        <f>IFERROR(VLOOKUP($D78,'NRCS Physical Effects'!$D$3:$BF$173,V$3,FALSE),"")</f>
        <v>0</v>
      </c>
      <c r="W78" s="38">
        <f>IFERROR(VLOOKUP($D78,'NRCS Physical Effects'!$D$3:$BF$173,W$3,FALSE),"")</f>
        <v>1</v>
      </c>
      <c r="X78" s="38">
        <f>IFERROR(VLOOKUP($D78,'NRCS Physical Effects'!$D$3:$BF$173,X$3,FALSE),"")</f>
        <v>0</v>
      </c>
      <c r="Y78" s="38">
        <f>IFERROR(VLOOKUP($D78,'NRCS Physical Effects'!$D$3:$BF$173,Y$3,FALSE),"")</f>
        <v>1</v>
      </c>
      <c r="Z78" s="38">
        <f>IFERROR(VLOOKUP($D78,'NRCS Physical Effects'!$D$3:$BF$173,Z$3,FALSE),"")</f>
        <v>2</v>
      </c>
      <c r="AA78" s="38">
        <f>IFERROR(VLOOKUP($D78,'NRCS Physical Effects'!$D$3:$BF$173,AA$3,FALSE),"")</f>
        <v>2</v>
      </c>
      <c r="AB78" s="87">
        <f>IFERROR(VLOOKUP($D78,'NRCS Physical Effects'!$D$3:$BF$173,AB$3,FALSE),"")</f>
        <v>28</v>
      </c>
      <c r="AC78" s="38">
        <f>IFERROR(VLOOKUP($D78,'NRCS Physical Effects'!$D$3:$BF$173,AC$3,FALSE),"")</f>
        <v>6</v>
      </c>
      <c r="AD78" s="38">
        <f>IFERROR(VLOOKUP($D78,'NRCS Physical Effects'!$D$3:$BF$173,AD$3,FALSE),"")</f>
        <v>5</v>
      </c>
      <c r="AE78" s="38">
        <f>IFERROR(VLOOKUP($D78,'NRCS Physical Effects'!$D$3:$BF$173,AE$3,FALSE),"")</f>
        <v>4</v>
      </c>
      <c r="AF78" s="38">
        <f>IFERROR(VLOOKUP($D78,'NRCS Physical Effects'!$D$3:$BF$173,AF$3,FALSE),"")</f>
        <v>10</v>
      </c>
      <c r="AG78" s="38">
        <f>IFERROR(VLOOKUP($D78,'NRCS Physical Effects'!$D$3:$BF$173,AG$3,FALSE),"")</f>
        <v>3</v>
      </c>
      <c r="AH78" s="38">
        <f>IFERROR(VLOOKUP($D78,'NRCS Physical Effects'!$D$3:$BF$173,AH$3,FALSE),"")</f>
        <v>0</v>
      </c>
    </row>
    <row r="79" spans="1:34" x14ac:dyDescent="0.2">
      <c r="A79" s="295"/>
      <c r="B79" s="295"/>
      <c r="C79" t="s">
        <v>225</v>
      </c>
      <c r="D79" s="38">
        <v>315</v>
      </c>
      <c r="G79" s="38"/>
      <c r="H79" s="38"/>
      <c r="I79" s="38"/>
      <c r="J79" s="38"/>
      <c r="K79" s="38"/>
      <c r="L79" s="38"/>
      <c r="M79" s="38"/>
      <c r="N79" s="38"/>
      <c r="O79" s="38"/>
      <c r="P79" s="38"/>
      <c r="Q79" s="38"/>
      <c r="R79" s="38"/>
      <c r="S79" s="38"/>
      <c r="U79" s="38">
        <f>IFERROR(VLOOKUP($D79,'NRCS Physical Effects'!$D$3:$BF$173,U$3,FALSE),"")</f>
        <v>0</v>
      </c>
      <c r="V79" s="38">
        <f>IFERROR(VLOOKUP($D79,'NRCS Physical Effects'!$D$3:$BF$173,V$3,FALSE),"")</f>
        <v>1</v>
      </c>
      <c r="W79" s="38">
        <f>IFERROR(VLOOKUP($D79,'NRCS Physical Effects'!$D$3:$BF$173,W$3,FALSE),"")</f>
        <v>0</v>
      </c>
      <c r="X79" s="38">
        <f>IFERROR(VLOOKUP($D79,'NRCS Physical Effects'!$D$3:$BF$173,X$3,FALSE),"")</f>
        <v>0</v>
      </c>
      <c r="Y79" s="38">
        <f>IFERROR(VLOOKUP($D79,'NRCS Physical Effects'!$D$3:$BF$173,Y$3,FALSE),"")</f>
        <v>1</v>
      </c>
      <c r="Z79" s="38">
        <f>IFERROR(VLOOKUP($D79,'NRCS Physical Effects'!$D$3:$BF$173,Z$3,FALSE),"")</f>
        <v>0</v>
      </c>
      <c r="AA79" s="38">
        <f>IFERROR(VLOOKUP($D79,'NRCS Physical Effects'!$D$3:$BF$173,AA$3,FALSE),"")</f>
        <v>1</v>
      </c>
      <c r="AB79" s="87">
        <f>IFERROR(VLOOKUP($D79,'NRCS Physical Effects'!$D$3:$BF$173,AB$3,FALSE),"")</f>
        <v>39</v>
      </c>
      <c r="AC79" s="38">
        <f>IFERROR(VLOOKUP($D79,'NRCS Physical Effects'!$D$3:$BF$173,AC$3,FALSE),"")</f>
        <v>18</v>
      </c>
      <c r="AD79" s="38">
        <f>IFERROR(VLOOKUP($D79,'NRCS Physical Effects'!$D$3:$BF$173,AD$3,FALSE),"")</f>
        <v>4</v>
      </c>
      <c r="AE79" s="38">
        <f>IFERROR(VLOOKUP($D79,'NRCS Physical Effects'!$D$3:$BF$173,AE$3,FALSE),"")</f>
        <v>1</v>
      </c>
      <c r="AF79" s="38">
        <f>IFERROR(VLOOKUP($D79,'NRCS Physical Effects'!$D$3:$BF$173,AF$3,FALSE),"")</f>
        <v>11</v>
      </c>
      <c r="AG79" s="38">
        <f>IFERROR(VLOOKUP($D79,'NRCS Physical Effects'!$D$3:$BF$173,AG$3,FALSE),"")</f>
        <v>5</v>
      </c>
      <c r="AH79" s="38">
        <f>IFERROR(VLOOKUP($D79,'NRCS Physical Effects'!$D$3:$BF$173,AH$3,FALSE),"")</f>
        <v>0</v>
      </c>
    </row>
    <row r="80" spans="1:34" x14ac:dyDescent="0.2">
      <c r="A80" s="295"/>
      <c r="B80" s="295"/>
      <c r="C80" t="s">
        <v>232</v>
      </c>
      <c r="D80" s="38">
        <v>601</v>
      </c>
      <c r="G80" s="38"/>
      <c r="H80" s="38"/>
      <c r="I80" s="38"/>
      <c r="J80" s="38"/>
      <c r="K80" s="38"/>
      <c r="L80" s="38"/>
      <c r="M80" s="38"/>
      <c r="N80" s="38"/>
      <c r="O80" s="38"/>
      <c r="P80" s="38"/>
      <c r="Q80" s="38"/>
      <c r="R80" s="38"/>
      <c r="S80" s="38"/>
      <c r="U80" s="38">
        <f>IFERROR(VLOOKUP($D80,'NRCS Physical Effects'!$D$3:$BF$173,U$3,FALSE),"")</f>
        <v>0</v>
      </c>
      <c r="V80" s="38">
        <f>IFERROR(VLOOKUP($D80,'NRCS Physical Effects'!$D$3:$BF$173,V$3,FALSE),"")</f>
        <v>1</v>
      </c>
      <c r="W80" s="38">
        <f>IFERROR(VLOOKUP($D80,'NRCS Physical Effects'!$D$3:$BF$173,W$3,FALSE),"")</f>
        <v>2</v>
      </c>
      <c r="X80" s="38">
        <f>IFERROR(VLOOKUP($D80,'NRCS Physical Effects'!$D$3:$BF$173,X$3,FALSE),"")</f>
        <v>0</v>
      </c>
      <c r="Y80" s="38">
        <f>IFERROR(VLOOKUP($D80,'NRCS Physical Effects'!$D$3:$BF$173,Y$3,FALSE),"")</f>
        <v>1</v>
      </c>
      <c r="Z80" s="38">
        <f>IFERROR(VLOOKUP($D80,'NRCS Physical Effects'!$D$3:$BF$173,Z$3,FALSE),"")</f>
        <v>1</v>
      </c>
      <c r="AA80" s="38">
        <f>IFERROR(VLOOKUP($D80,'NRCS Physical Effects'!$D$3:$BF$173,AA$3,FALSE),"")</f>
        <v>1</v>
      </c>
      <c r="AB80" s="87">
        <f>IFERROR(VLOOKUP($D80,'NRCS Physical Effects'!$D$3:$BF$173,AB$3,FALSE),"")</f>
        <v>25</v>
      </c>
      <c r="AC80" s="38">
        <f>IFERROR(VLOOKUP($D80,'NRCS Physical Effects'!$D$3:$BF$173,AC$3,FALSE),"")</f>
        <v>5</v>
      </c>
      <c r="AD80" s="38">
        <f>IFERROR(VLOOKUP($D80,'NRCS Physical Effects'!$D$3:$BF$173,AD$3,FALSE),"")</f>
        <v>8</v>
      </c>
      <c r="AE80" s="38">
        <f>IFERROR(VLOOKUP($D80,'NRCS Physical Effects'!$D$3:$BF$173,AE$3,FALSE),"")</f>
        <v>8</v>
      </c>
      <c r="AF80" s="38">
        <f>IFERROR(VLOOKUP($D80,'NRCS Physical Effects'!$D$3:$BF$173,AF$3,FALSE),"")</f>
        <v>2</v>
      </c>
      <c r="AG80" s="38">
        <f>IFERROR(VLOOKUP($D80,'NRCS Physical Effects'!$D$3:$BF$173,AG$3,FALSE),"")</f>
        <v>2</v>
      </c>
      <c r="AH80" s="38">
        <f>IFERROR(VLOOKUP($D80,'NRCS Physical Effects'!$D$3:$BF$173,AH$3,FALSE),"")</f>
        <v>0</v>
      </c>
    </row>
    <row r="81" spans="1:34" x14ac:dyDescent="0.2">
      <c r="A81" s="295"/>
      <c r="B81" s="295"/>
      <c r="C81" s="34" t="s">
        <v>198</v>
      </c>
      <c r="G81" s="38"/>
      <c r="H81" s="38"/>
      <c r="I81" s="38"/>
      <c r="J81" s="38"/>
      <c r="K81" s="38"/>
      <c r="L81" s="38"/>
      <c r="M81" s="38"/>
      <c r="N81" s="38"/>
      <c r="O81" s="38"/>
      <c r="P81" s="38"/>
      <c r="Q81" s="38"/>
      <c r="R81" s="38"/>
      <c r="S81" s="38"/>
      <c r="U81" s="38" t="str">
        <f>IFERROR(VLOOKUP($D81,'NRCS Physical Effects'!$D$3:$BF$173,U$3,FALSE),"")</f>
        <v/>
      </c>
      <c r="V81" s="38" t="str">
        <f>IFERROR(VLOOKUP($D81,'NRCS Physical Effects'!$D$3:$BF$173,V$3,FALSE),"")</f>
        <v/>
      </c>
      <c r="W81" s="38" t="str">
        <f>IFERROR(VLOOKUP($D81,'NRCS Physical Effects'!$D$3:$BF$173,W$3,FALSE),"")</f>
        <v/>
      </c>
      <c r="X81" s="38" t="str">
        <f>IFERROR(VLOOKUP($D81,'NRCS Physical Effects'!$D$3:$BF$173,X$3,FALSE),"")</f>
        <v/>
      </c>
      <c r="Y81" s="38" t="str">
        <f>IFERROR(VLOOKUP($D81,'NRCS Physical Effects'!$D$3:$BF$173,Y$3,FALSE),"")</f>
        <v/>
      </c>
      <c r="Z81" s="38" t="str">
        <f>IFERROR(VLOOKUP($D81,'NRCS Physical Effects'!$D$3:$BF$173,Z$3,FALSE),"")</f>
        <v/>
      </c>
      <c r="AA81" s="38" t="str">
        <f>IFERROR(VLOOKUP($D81,'NRCS Physical Effects'!$D$3:$BF$173,AA$3,FALSE),"")</f>
        <v/>
      </c>
      <c r="AB81" s="87" t="str">
        <f>IFERROR(VLOOKUP($D81,'NRCS Physical Effects'!$D$3:$BF$173,AB$3,FALSE),"")</f>
        <v/>
      </c>
      <c r="AC81" s="38" t="str">
        <f>IFERROR(VLOOKUP($D81,'NRCS Physical Effects'!$D$3:$BF$173,AC$3,FALSE),"")</f>
        <v/>
      </c>
      <c r="AD81" s="38" t="str">
        <f>IFERROR(VLOOKUP($D81,'NRCS Physical Effects'!$D$3:$BF$173,AD$3,FALSE),"")</f>
        <v/>
      </c>
      <c r="AE81" s="38" t="str">
        <f>IFERROR(VLOOKUP($D81,'NRCS Physical Effects'!$D$3:$BF$173,AE$3,FALSE),"")</f>
        <v/>
      </c>
      <c r="AF81" s="38" t="str">
        <f>IFERROR(VLOOKUP($D81,'NRCS Physical Effects'!$D$3:$BF$173,AF$3,FALSE),"")</f>
        <v/>
      </c>
      <c r="AG81" s="38" t="str">
        <f>IFERROR(VLOOKUP($D81,'NRCS Physical Effects'!$D$3:$BF$173,AG$3,FALSE),"")</f>
        <v/>
      </c>
      <c r="AH81" s="38" t="str">
        <f>IFERROR(VLOOKUP($D81,'NRCS Physical Effects'!$D$3:$BF$173,AH$3,FALSE),"")</f>
        <v/>
      </c>
    </row>
    <row r="82" spans="1:34" x14ac:dyDescent="0.2">
      <c r="A82" s="295"/>
      <c r="B82" s="295"/>
      <c r="C82" s="34" t="s">
        <v>199</v>
      </c>
      <c r="G82" s="38"/>
      <c r="H82" s="38"/>
      <c r="I82" s="38"/>
      <c r="J82" s="38"/>
      <c r="K82" s="38"/>
      <c r="L82" s="38"/>
      <c r="M82" s="38"/>
      <c r="N82" s="38"/>
      <c r="O82" s="38"/>
      <c r="P82" s="38"/>
      <c r="Q82" s="38"/>
      <c r="R82" s="38"/>
      <c r="S82" s="38"/>
      <c r="U82" s="38" t="str">
        <f>IFERROR(VLOOKUP($D82,'NRCS Physical Effects'!$D$3:$BF$173,U$3,FALSE),"")</f>
        <v/>
      </c>
      <c r="V82" s="38" t="str">
        <f>IFERROR(VLOOKUP($D82,'NRCS Physical Effects'!$D$3:$BF$173,V$3,FALSE),"")</f>
        <v/>
      </c>
      <c r="W82" s="38" t="str">
        <f>IFERROR(VLOOKUP($D82,'NRCS Physical Effects'!$D$3:$BF$173,W$3,FALSE),"")</f>
        <v/>
      </c>
      <c r="X82" s="38" t="str">
        <f>IFERROR(VLOOKUP($D82,'NRCS Physical Effects'!$D$3:$BF$173,X$3,FALSE),"")</f>
        <v/>
      </c>
      <c r="Y82" s="38" t="str">
        <f>IFERROR(VLOOKUP($D82,'NRCS Physical Effects'!$D$3:$BF$173,Y$3,FALSE),"")</f>
        <v/>
      </c>
      <c r="Z82" s="38" t="str">
        <f>IFERROR(VLOOKUP($D82,'NRCS Physical Effects'!$D$3:$BF$173,Z$3,FALSE),"")</f>
        <v/>
      </c>
      <c r="AA82" s="38" t="str">
        <f>IFERROR(VLOOKUP($D82,'NRCS Physical Effects'!$D$3:$BF$173,AA$3,FALSE),"")</f>
        <v/>
      </c>
      <c r="AB82" s="87" t="str">
        <f>IFERROR(VLOOKUP($D82,'NRCS Physical Effects'!$D$3:$BF$173,AB$3,FALSE),"")</f>
        <v/>
      </c>
      <c r="AC82" s="38" t="str">
        <f>IFERROR(VLOOKUP($D82,'NRCS Physical Effects'!$D$3:$BF$173,AC$3,FALSE),"")</f>
        <v/>
      </c>
      <c r="AD82" s="38" t="str">
        <f>IFERROR(VLOOKUP($D82,'NRCS Physical Effects'!$D$3:$BF$173,AD$3,FALSE),"")</f>
        <v/>
      </c>
      <c r="AE82" s="38" t="str">
        <f>IFERROR(VLOOKUP($D82,'NRCS Physical Effects'!$D$3:$BF$173,AE$3,FALSE),"")</f>
        <v/>
      </c>
      <c r="AF82" s="38" t="str">
        <f>IFERROR(VLOOKUP($D82,'NRCS Physical Effects'!$D$3:$BF$173,AF$3,FALSE),"")</f>
        <v/>
      </c>
      <c r="AG82" s="38" t="str">
        <f>IFERROR(VLOOKUP($D82,'NRCS Physical Effects'!$D$3:$BF$173,AG$3,FALSE),"")</f>
        <v/>
      </c>
      <c r="AH82" s="38" t="str">
        <f>IFERROR(VLOOKUP($D82,'NRCS Physical Effects'!$D$3:$BF$173,AH$3,FALSE),"")</f>
        <v/>
      </c>
    </row>
    <row r="83" spans="1:34" x14ac:dyDescent="0.2">
      <c r="A83" s="295"/>
      <c r="B83" s="36"/>
      <c r="C83" s="34"/>
      <c r="G83" s="38"/>
      <c r="H83" s="38"/>
      <c r="I83" s="38"/>
      <c r="J83" s="38"/>
      <c r="K83" s="38"/>
      <c r="L83" s="38"/>
      <c r="M83" s="38"/>
      <c r="N83" s="38"/>
      <c r="O83" s="38"/>
      <c r="P83" s="38"/>
      <c r="Q83" s="38"/>
      <c r="R83" s="38"/>
      <c r="S83" s="38"/>
      <c r="U83" s="38" t="str">
        <f>IFERROR(VLOOKUP($D83,'NRCS Physical Effects'!$D$3:$BF$173,U$3,FALSE),"")</f>
        <v/>
      </c>
      <c r="V83" s="38" t="str">
        <f>IFERROR(VLOOKUP($D83,'NRCS Physical Effects'!$D$3:$BF$173,V$3,FALSE),"")</f>
        <v/>
      </c>
      <c r="W83" s="38" t="str">
        <f>IFERROR(VLOOKUP($D83,'NRCS Physical Effects'!$D$3:$BF$173,W$3,FALSE),"")</f>
        <v/>
      </c>
      <c r="X83" s="38" t="str">
        <f>IFERROR(VLOOKUP($D83,'NRCS Physical Effects'!$D$3:$BF$173,X$3,FALSE),"")</f>
        <v/>
      </c>
      <c r="Y83" s="38" t="str">
        <f>IFERROR(VLOOKUP($D83,'NRCS Physical Effects'!$D$3:$BF$173,Y$3,FALSE),"")</f>
        <v/>
      </c>
      <c r="Z83" s="38" t="str">
        <f>IFERROR(VLOOKUP($D83,'NRCS Physical Effects'!$D$3:$BF$173,Z$3,FALSE),"")</f>
        <v/>
      </c>
      <c r="AA83" s="38" t="str">
        <f>IFERROR(VLOOKUP($D83,'NRCS Physical Effects'!$D$3:$BF$173,AA$3,FALSE),"")</f>
        <v/>
      </c>
      <c r="AB83" s="87" t="str">
        <f>IFERROR(VLOOKUP($D83,'NRCS Physical Effects'!$D$3:$BF$173,AB$3,FALSE),"")</f>
        <v/>
      </c>
      <c r="AC83" s="38" t="str">
        <f>IFERROR(VLOOKUP($D83,'NRCS Physical Effects'!$D$3:$BF$173,AC$3,FALSE),"")</f>
        <v/>
      </c>
      <c r="AD83" s="38" t="str">
        <f>IFERROR(VLOOKUP($D83,'NRCS Physical Effects'!$D$3:$BF$173,AD$3,FALSE),"")</f>
        <v/>
      </c>
      <c r="AE83" s="38" t="str">
        <f>IFERROR(VLOOKUP($D83,'NRCS Physical Effects'!$D$3:$BF$173,AE$3,FALSE),"")</f>
        <v/>
      </c>
      <c r="AF83" s="38" t="str">
        <f>IFERROR(VLOOKUP($D83,'NRCS Physical Effects'!$D$3:$BF$173,AF$3,FALSE),"")</f>
        <v/>
      </c>
      <c r="AG83" s="38" t="str">
        <f>IFERROR(VLOOKUP($D83,'NRCS Physical Effects'!$D$3:$BF$173,AG$3,FALSE),"")</f>
        <v/>
      </c>
      <c r="AH83" s="38" t="str">
        <f>IFERROR(VLOOKUP($D83,'NRCS Physical Effects'!$D$3:$BF$173,AH$3,FALSE),"")</f>
        <v/>
      </c>
    </row>
    <row r="84" spans="1:34" ht="16" x14ac:dyDescent="0.2">
      <c r="A84" s="295"/>
      <c r="B84" s="295" t="s">
        <v>177</v>
      </c>
      <c r="C84" s="35" t="s">
        <v>71</v>
      </c>
      <c r="D84" s="38">
        <v>391</v>
      </c>
      <c r="E84" s="42" t="s">
        <v>203</v>
      </c>
      <c r="G84" s="38"/>
      <c r="H84" s="38"/>
      <c r="I84" s="38"/>
      <c r="J84" s="38"/>
      <c r="K84" s="38"/>
      <c r="L84" s="38"/>
      <c r="M84" s="38"/>
      <c r="N84" s="38"/>
      <c r="O84" s="38"/>
      <c r="P84" s="38"/>
      <c r="Q84" s="38"/>
      <c r="R84" s="38"/>
      <c r="S84" s="38"/>
      <c r="U84" s="38">
        <f>IFERROR(VLOOKUP($D84,'NRCS Physical Effects'!$D$3:$BF$173,U$3,FALSE),"")</f>
        <v>4</v>
      </c>
      <c r="V84" s="38">
        <f>IFERROR(VLOOKUP($D84,'NRCS Physical Effects'!$D$3:$BF$173,V$3,FALSE),"")</f>
        <v>5</v>
      </c>
      <c r="W84" s="38">
        <f>IFERROR(VLOOKUP($D84,'NRCS Physical Effects'!$D$3:$BF$173,W$3,FALSE),"")</f>
        <v>5</v>
      </c>
      <c r="X84" s="38">
        <f>IFERROR(VLOOKUP($D84,'NRCS Physical Effects'!$D$3:$BF$173,X$3,FALSE),"")</f>
        <v>-1</v>
      </c>
      <c r="Y84" s="38">
        <f>IFERROR(VLOOKUP($D84,'NRCS Physical Effects'!$D$3:$BF$173,Y$3,FALSE),"")</f>
        <v>5</v>
      </c>
      <c r="Z84" s="38">
        <f>IFERROR(VLOOKUP($D84,'NRCS Physical Effects'!$D$3:$BF$173,Z$3,FALSE),"")</f>
        <v>5</v>
      </c>
      <c r="AA84" s="38">
        <f>IFERROR(VLOOKUP($D84,'NRCS Physical Effects'!$D$3:$BF$173,AA$3,FALSE),"")</f>
        <v>3</v>
      </c>
      <c r="AB84" s="87">
        <f>IFERROR(VLOOKUP($D84,'NRCS Physical Effects'!$D$3:$BF$173,AB$3,FALSE),"")</f>
        <v>96</v>
      </c>
      <c r="AC84" s="38">
        <f>IFERROR(VLOOKUP($D84,'NRCS Physical Effects'!$D$3:$BF$173,AC$3,FALSE),"")</f>
        <v>29</v>
      </c>
      <c r="AD84" s="38">
        <f>IFERROR(VLOOKUP($D84,'NRCS Physical Effects'!$D$3:$BF$173,AD$3,FALSE),"")</f>
        <v>39</v>
      </c>
      <c r="AE84" s="38">
        <f>IFERROR(VLOOKUP($D84,'NRCS Physical Effects'!$D$3:$BF$173,AE$3,FALSE),"")</f>
        <v>4</v>
      </c>
      <c r="AF84" s="38">
        <f>IFERROR(VLOOKUP($D84,'NRCS Physical Effects'!$D$3:$BF$173,AF$3,FALSE),"")</f>
        <v>13</v>
      </c>
      <c r="AG84" s="38">
        <f>IFERROR(VLOOKUP($D84,'NRCS Physical Effects'!$D$3:$BF$173,AG$3,FALSE),"")</f>
        <v>10</v>
      </c>
      <c r="AH84" s="38">
        <f>IFERROR(VLOOKUP($D84,'NRCS Physical Effects'!$D$3:$BF$173,AH$3,FALSE),"")</f>
        <v>1</v>
      </c>
    </row>
    <row r="85" spans="1:34" ht="16" x14ac:dyDescent="0.2">
      <c r="A85" s="295"/>
      <c r="B85" s="295"/>
      <c r="C85" s="35" t="s">
        <v>72</v>
      </c>
      <c r="D85" s="38">
        <v>612</v>
      </c>
      <c r="G85" s="38"/>
      <c r="H85" s="38"/>
      <c r="I85" s="38"/>
      <c r="J85" s="38"/>
      <c r="K85" s="38"/>
      <c r="L85" s="38"/>
      <c r="M85" s="38"/>
      <c r="N85" s="38"/>
      <c r="O85" s="38"/>
      <c r="P85" s="38"/>
      <c r="Q85" s="38"/>
      <c r="R85" s="38"/>
      <c r="S85" s="38"/>
      <c r="U85" s="38">
        <f>IFERROR(VLOOKUP($D85,'NRCS Physical Effects'!$D$3:$BF$173,U$3,FALSE),"")</f>
        <v>4</v>
      </c>
      <c r="V85" s="38">
        <f>IFERROR(VLOOKUP($D85,'NRCS Physical Effects'!$D$3:$BF$173,V$3,FALSE),"")</f>
        <v>5</v>
      </c>
      <c r="W85" s="38">
        <f>IFERROR(VLOOKUP($D85,'NRCS Physical Effects'!$D$3:$BF$173,W$3,FALSE),"")</f>
        <v>1</v>
      </c>
      <c r="X85" s="38">
        <f>IFERROR(VLOOKUP($D85,'NRCS Physical Effects'!$D$3:$BF$173,X$3,FALSE),"")</f>
        <v>0</v>
      </c>
      <c r="Y85" s="38">
        <f>IFERROR(VLOOKUP($D85,'NRCS Physical Effects'!$D$3:$BF$173,Y$3,FALSE),"")</f>
        <v>5</v>
      </c>
      <c r="Z85" s="38">
        <f>IFERROR(VLOOKUP($D85,'NRCS Physical Effects'!$D$3:$BF$173,Z$3,FALSE),"")</f>
        <v>4</v>
      </c>
      <c r="AA85" s="38">
        <f>IFERROR(VLOOKUP($D85,'NRCS Physical Effects'!$D$3:$BF$173,AA$3,FALSE),"")</f>
        <v>4</v>
      </c>
      <c r="AB85" s="87">
        <f>IFERROR(VLOOKUP($D85,'NRCS Physical Effects'!$D$3:$BF$173,AB$3,FALSE),"")</f>
        <v>94</v>
      </c>
      <c r="AC85" s="38">
        <f>IFERROR(VLOOKUP($D85,'NRCS Physical Effects'!$D$3:$BF$173,AC$3,FALSE),"")</f>
        <v>35</v>
      </c>
      <c r="AD85" s="38">
        <f>IFERROR(VLOOKUP($D85,'NRCS Physical Effects'!$D$3:$BF$173,AD$3,FALSE),"")</f>
        <v>23</v>
      </c>
      <c r="AE85" s="38">
        <f>IFERROR(VLOOKUP($D85,'NRCS Physical Effects'!$D$3:$BF$173,AE$3,FALSE),"")</f>
        <v>7</v>
      </c>
      <c r="AF85" s="38">
        <f>IFERROR(VLOOKUP($D85,'NRCS Physical Effects'!$D$3:$BF$173,AF$3,FALSE),"")</f>
        <v>15</v>
      </c>
      <c r="AG85" s="38">
        <f>IFERROR(VLOOKUP($D85,'NRCS Physical Effects'!$D$3:$BF$173,AG$3,FALSE),"")</f>
        <v>10</v>
      </c>
      <c r="AH85" s="38">
        <f>IFERROR(VLOOKUP($D85,'NRCS Physical Effects'!$D$3:$BF$173,AH$3,FALSE),"")</f>
        <v>4</v>
      </c>
    </row>
    <row r="86" spans="1:34" x14ac:dyDescent="0.2">
      <c r="A86" s="295"/>
      <c r="B86" s="295"/>
      <c r="C86" s="42" t="s">
        <v>208</v>
      </c>
      <c r="D86" s="38">
        <v>380</v>
      </c>
      <c r="G86" s="38"/>
      <c r="H86" s="38"/>
      <c r="I86" s="38"/>
      <c r="J86" s="38"/>
      <c r="K86" s="38"/>
      <c r="L86" s="38"/>
      <c r="M86" s="38"/>
      <c r="N86" s="38"/>
      <c r="O86" s="38"/>
      <c r="P86" s="38"/>
      <c r="Q86" s="38"/>
      <c r="R86" s="38"/>
      <c r="S86" s="38"/>
      <c r="U86" s="38">
        <f>IFERROR(VLOOKUP($D86,'NRCS Physical Effects'!$D$3:$BF$173,U$3,FALSE),"")</f>
        <v>4</v>
      </c>
      <c r="V86" s="38">
        <f>IFERROR(VLOOKUP($D86,'NRCS Physical Effects'!$D$3:$BF$173,V$3,FALSE),"")</f>
        <v>5</v>
      </c>
      <c r="W86" s="38">
        <f>IFERROR(VLOOKUP($D86,'NRCS Physical Effects'!$D$3:$BF$173,W$3,FALSE),"")</f>
        <v>1</v>
      </c>
      <c r="X86" s="38">
        <f>IFERROR(VLOOKUP($D86,'NRCS Physical Effects'!$D$3:$BF$173,X$3,FALSE),"")</f>
        <v>0</v>
      </c>
      <c r="Y86" s="38">
        <f>IFERROR(VLOOKUP($D86,'NRCS Physical Effects'!$D$3:$BF$173,Y$3,FALSE),"")</f>
        <v>3</v>
      </c>
      <c r="Z86" s="38">
        <f>IFERROR(VLOOKUP($D86,'NRCS Physical Effects'!$D$3:$BF$173,Z$3,FALSE),"")</f>
        <v>4</v>
      </c>
      <c r="AA86" s="38">
        <f>IFERROR(VLOOKUP($D86,'NRCS Physical Effects'!$D$3:$BF$173,AA$3,FALSE),"")</f>
        <v>4</v>
      </c>
      <c r="AB86" s="87">
        <f>IFERROR(VLOOKUP($D86,'NRCS Physical Effects'!$D$3:$BF$173,AB$3,FALSE),"")</f>
        <v>87</v>
      </c>
      <c r="AC86" s="38">
        <f>IFERROR(VLOOKUP($D86,'NRCS Physical Effects'!$D$3:$BF$173,AC$3,FALSE),"")</f>
        <v>24</v>
      </c>
      <c r="AD86" s="38">
        <f>IFERROR(VLOOKUP($D86,'NRCS Physical Effects'!$D$3:$BF$173,AD$3,FALSE),"")</f>
        <v>23</v>
      </c>
      <c r="AE86" s="38">
        <f>IFERROR(VLOOKUP($D86,'NRCS Physical Effects'!$D$3:$BF$173,AE$3,FALSE),"")</f>
        <v>14</v>
      </c>
      <c r="AF86" s="38">
        <f>IFERROR(VLOOKUP($D86,'NRCS Physical Effects'!$D$3:$BF$173,AF$3,FALSE),"")</f>
        <v>7</v>
      </c>
      <c r="AG86" s="38">
        <f>IFERROR(VLOOKUP($D86,'NRCS Physical Effects'!$D$3:$BF$173,AG$3,FALSE),"")</f>
        <v>13</v>
      </c>
      <c r="AH86" s="38">
        <f>IFERROR(VLOOKUP($D86,'NRCS Physical Effects'!$D$3:$BF$173,AH$3,FALSE),"")</f>
        <v>6</v>
      </c>
    </row>
    <row r="87" spans="1:34" x14ac:dyDescent="0.2">
      <c r="A87" s="295"/>
      <c r="B87" s="295"/>
      <c r="C87" s="42" t="s">
        <v>235</v>
      </c>
      <c r="D87" s="38">
        <v>650</v>
      </c>
      <c r="G87" s="38"/>
      <c r="H87" s="38"/>
      <c r="I87" s="38"/>
      <c r="J87" s="38"/>
      <c r="K87" s="38"/>
      <c r="L87" s="38"/>
      <c r="M87" s="38"/>
      <c r="N87" s="38"/>
      <c r="O87" s="38"/>
      <c r="P87" s="38"/>
      <c r="Q87" s="38"/>
      <c r="R87" s="38"/>
      <c r="S87" s="38"/>
      <c r="U87" s="38">
        <f>IFERROR(VLOOKUP($D87,'NRCS Physical Effects'!$D$3:$BF$173,U$3,FALSE),"")</f>
        <v>4</v>
      </c>
      <c r="V87" s="38">
        <f>IFERROR(VLOOKUP($D87,'NRCS Physical Effects'!$D$3:$BF$173,V$3,FALSE),"")</f>
        <v>5</v>
      </c>
      <c r="W87" s="38">
        <f>IFERROR(VLOOKUP($D87,'NRCS Physical Effects'!$D$3:$BF$173,W$3,FALSE),"")</f>
        <v>1</v>
      </c>
      <c r="X87" s="38">
        <f>IFERROR(VLOOKUP($D87,'NRCS Physical Effects'!$D$3:$BF$173,X$3,FALSE),"")</f>
        <v>0</v>
      </c>
      <c r="Y87" s="38">
        <f>IFERROR(VLOOKUP($D87,'NRCS Physical Effects'!$D$3:$BF$173,Y$3,FALSE),"")</f>
        <v>3</v>
      </c>
      <c r="Z87" s="38">
        <f>IFERROR(VLOOKUP($D87,'NRCS Physical Effects'!$D$3:$BF$173,Z$3,FALSE),"")</f>
        <v>4</v>
      </c>
      <c r="AA87" s="38">
        <f>IFERROR(VLOOKUP($D87,'NRCS Physical Effects'!$D$3:$BF$173,AA$3,FALSE),"")</f>
        <v>1</v>
      </c>
      <c r="AB87" s="87">
        <f>IFERROR(VLOOKUP($D87,'NRCS Physical Effects'!$D$3:$BF$173,AB$3,FALSE),"")</f>
        <v>80</v>
      </c>
      <c r="AC87" s="38">
        <f>IFERROR(VLOOKUP($D87,'NRCS Physical Effects'!$D$3:$BF$173,AC$3,FALSE),"")</f>
        <v>24</v>
      </c>
      <c r="AD87" s="38">
        <f>IFERROR(VLOOKUP($D87,'NRCS Physical Effects'!$D$3:$BF$173,AD$3,FALSE),"")</f>
        <v>23</v>
      </c>
      <c r="AE87" s="38">
        <f>IFERROR(VLOOKUP($D87,'NRCS Physical Effects'!$D$3:$BF$173,AE$3,FALSE),"")</f>
        <v>7</v>
      </c>
      <c r="AF87" s="38">
        <f>IFERROR(VLOOKUP($D87,'NRCS Physical Effects'!$D$3:$BF$173,AF$3,FALSE),"")</f>
        <v>7</v>
      </c>
      <c r="AG87" s="38">
        <f>IFERROR(VLOOKUP($D87,'NRCS Physical Effects'!$D$3:$BF$173,AG$3,FALSE),"")</f>
        <v>13</v>
      </c>
      <c r="AH87" s="38">
        <f>IFERROR(VLOOKUP($D87,'NRCS Physical Effects'!$D$3:$BF$173,AH$3,FALSE),"")</f>
        <v>6</v>
      </c>
    </row>
    <row r="88" spans="1:34" x14ac:dyDescent="0.2">
      <c r="A88" s="295"/>
      <c r="B88" s="295"/>
      <c r="C88" t="s">
        <v>224</v>
      </c>
      <c r="D88" s="38">
        <v>422</v>
      </c>
      <c r="G88" s="38"/>
      <c r="H88" s="38"/>
      <c r="I88" s="38"/>
      <c r="J88" s="38"/>
      <c r="K88" s="38"/>
      <c r="L88" s="38"/>
      <c r="M88" s="38"/>
      <c r="N88" s="38"/>
      <c r="O88" s="38"/>
      <c r="P88" s="38"/>
      <c r="Q88" s="38"/>
      <c r="R88" s="38"/>
      <c r="S88" s="38"/>
      <c r="U88" s="38">
        <f>IFERROR(VLOOKUP($D88,'NRCS Physical Effects'!$D$3:$BF$173,U$3,FALSE),"")</f>
        <v>2</v>
      </c>
      <c r="V88" s="38">
        <f>IFERROR(VLOOKUP($D88,'NRCS Physical Effects'!$D$3:$BF$173,V$3,FALSE),"")</f>
        <v>0</v>
      </c>
      <c r="W88" s="38">
        <f>IFERROR(VLOOKUP($D88,'NRCS Physical Effects'!$D$3:$BF$173,W$3,FALSE),"")</f>
        <v>2</v>
      </c>
      <c r="X88" s="38">
        <f>IFERROR(VLOOKUP($D88,'NRCS Physical Effects'!$D$3:$BF$173,X$3,FALSE),"")</f>
        <v>0</v>
      </c>
      <c r="Y88" s="38">
        <f>IFERROR(VLOOKUP($D88,'NRCS Physical Effects'!$D$3:$BF$173,Y$3,FALSE),"")</f>
        <v>2</v>
      </c>
      <c r="Z88" s="38">
        <f>IFERROR(VLOOKUP($D88,'NRCS Physical Effects'!$D$3:$BF$173,Z$3,FALSE),"")</f>
        <v>0</v>
      </c>
      <c r="AA88" s="38">
        <f>IFERROR(VLOOKUP($D88,'NRCS Physical Effects'!$D$3:$BF$173,AA$3,FALSE),"")</f>
        <v>1</v>
      </c>
      <c r="AB88" s="87">
        <f>IFERROR(VLOOKUP($D88,'NRCS Physical Effects'!$D$3:$BF$173,AB$3,FALSE),"")</f>
        <v>31</v>
      </c>
      <c r="AC88" s="38">
        <f>IFERROR(VLOOKUP($D88,'NRCS Physical Effects'!$D$3:$BF$173,AC$3,FALSE),"")</f>
        <v>4</v>
      </c>
      <c r="AD88" s="38">
        <f>IFERROR(VLOOKUP($D88,'NRCS Physical Effects'!$D$3:$BF$173,AD$3,FALSE),"")</f>
        <v>6</v>
      </c>
      <c r="AE88" s="38">
        <f>IFERROR(VLOOKUP($D88,'NRCS Physical Effects'!$D$3:$BF$173,AE$3,FALSE),"")</f>
        <v>7</v>
      </c>
      <c r="AF88" s="38">
        <f>IFERROR(VLOOKUP($D88,'NRCS Physical Effects'!$D$3:$BF$173,AF$3,FALSE),"")</f>
        <v>11</v>
      </c>
      <c r="AG88" s="38">
        <f>IFERROR(VLOOKUP($D88,'NRCS Physical Effects'!$D$3:$BF$173,AG$3,FALSE),"")</f>
        <v>3</v>
      </c>
      <c r="AH88" s="38">
        <f>IFERROR(VLOOKUP($D88,'NRCS Physical Effects'!$D$3:$BF$173,AH$3,FALSE),"")</f>
        <v>0</v>
      </c>
    </row>
    <row r="89" spans="1:34" x14ac:dyDescent="0.2">
      <c r="A89" s="295"/>
      <c r="B89" s="295"/>
      <c r="C89" s="42" t="s">
        <v>214</v>
      </c>
      <c r="D89" s="38">
        <v>666</v>
      </c>
      <c r="G89" s="38"/>
      <c r="H89" s="38"/>
      <c r="I89" s="38"/>
      <c r="J89" s="38"/>
      <c r="K89" s="38"/>
      <c r="L89" s="38"/>
      <c r="M89" s="38"/>
      <c r="N89" s="38"/>
      <c r="O89" s="38"/>
      <c r="P89" s="38"/>
      <c r="Q89" s="38"/>
      <c r="R89" s="38"/>
      <c r="S89" s="38"/>
      <c r="U89" s="38">
        <f>IFERROR(VLOOKUP($D89,'NRCS Physical Effects'!$D$3:$BF$173,U$3,FALSE),"")</f>
        <v>1</v>
      </c>
      <c r="V89" s="38">
        <f>IFERROR(VLOOKUP($D89,'NRCS Physical Effects'!$D$3:$BF$173,V$3,FALSE),"")</f>
        <v>1</v>
      </c>
      <c r="W89" s="38">
        <f>IFERROR(VLOOKUP($D89,'NRCS Physical Effects'!$D$3:$BF$173,W$3,FALSE),"")</f>
        <v>1</v>
      </c>
      <c r="X89" s="38">
        <f>IFERROR(VLOOKUP($D89,'NRCS Physical Effects'!$D$3:$BF$173,X$3,FALSE),"")</f>
        <v>0</v>
      </c>
      <c r="Y89" s="38">
        <f>IFERROR(VLOOKUP($D89,'NRCS Physical Effects'!$D$3:$BF$173,Y$3,FALSE),"")</f>
        <v>2</v>
      </c>
      <c r="Z89" s="38">
        <f>IFERROR(VLOOKUP($D89,'NRCS Physical Effects'!$D$3:$BF$173,Z$3,FALSE),"")</f>
        <v>1</v>
      </c>
      <c r="AA89" s="38">
        <f>IFERROR(VLOOKUP($D89,'NRCS Physical Effects'!$D$3:$BF$173,AA$3,FALSE),"")</f>
        <v>2</v>
      </c>
      <c r="AB89" s="87">
        <f>IFERROR(VLOOKUP($D89,'NRCS Physical Effects'!$D$3:$BF$173,AB$3,FALSE),"")</f>
        <v>46</v>
      </c>
      <c r="AC89" s="38">
        <f>IFERROR(VLOOKUP($D89,'NRCS Physical Effects'!$D$3:$BF$173,AC$3,FALSE),"")</f>
        <v>5</v>
      </c>
      <c r="AD89" s="38">
        <f>IFERROR(VLOOKUP($D89,'NRCS Physical Effects'!$D$3:$BF$173,AD$3,FALSE),"")</f>
        <v>13</v>
      </c>
      <c r="AE89" s="38">
        <f>IFERROR(VLOOKUP($D89,'NRCS Physical Effects'!$D$3:$BF$173,AE$3,FALSE),"")</f>
        <v>4</v>
      </c>
      <c r="AF89" s="38">
        <f>IFERROR(VLOOKUP($D89,'NRCS Physical Effects'!$D$3:$BF$173,AF$3,FALSE),"")</f>
        <v>18</v>
      </c>
      <c r="AG89" s="38">
        <f>IFERROR(VLOOKUP($D89,'NRCS Physical Effects'!$D$3:$BF$173,AG$3,FALSE),"")</f>
        <v>5</v>
      </c>
      <c r="AH89" s="38">
        <f>IFERROR(VLOOKUP($D89,'NRCS Physical Effects'!$D$3:$BF$173,AH$3,FALSE),"")</f>
        <v>1</v>
      </c>
    </row>
    <row r="90" spans="1:34" x14ac:dyDescent="0.2">
      <c r="A90" s="295"/>
      <c r="B90" s="295"/>
      <c r="C90" t="s">
        <v>241</v>
      </c>
      <c r="D90" s="38">
        <v>384</v>
      </c>
      <c r="G90" s="38"/>
      <c r="H90" s="38"/>
      <c r="I90" s="38"/>
      <c r="J90" s="38"/>
      <c r="K90" s="38"/>
      <c r="L90" s="38"/>
      <c r="M90" s="38"/>
      <c r="N90" s="38"/>
      <c r="O90" s="38"/>
      <c r="P90" s="38"/>
      <c r="Q90" s="38"/>
      <c r="R90" s="38"/>
      <c r="S90" s="38"/>
      <c r="U90" s="38">
        <f>IFERROR(VLOOKUP($D90,'NRCS Physical Effects'!$D$3:$BF$173,U$3,FALSE),"")</f>
        <v>-1</v>
      </c>
      <c r="V90" s="38">
        <f>IFERROR(VLOOKUP($D90,'NRCS Physical Effects'!$D$3:$BF$173,V$3,FALSE),"")</f>
        <v>1</v>
      </c>
      <c r="W90" s="38">
        <f>IFERROR(VLOOKUP($D90,'NRCS Physical Effects'!$D$3:$BF$173,W$3,FALSE),"")</f>
        <v>0</v>
      </c>
      <c r="X90" s="38">
        <f>IFERROR(VLOOKUP($D90,'NRCS Physical Effects'!$D$3:$BF$173,X$3,FALSE),"")</f>
        <v>0</v>
      </c>
      <c r="Y90" s="38">
        <f>IFERROR(VLOOKUP($D90,'NRCS Physical Effects'!$D$3:$BF$173,Y$3,FALSE),"")</f>
        <v>0</v>
      </c>
      <c r="Z90" s="38">
        <f>IFERROR(VLOOKUP($D90,'NRCS Physical Effects'!$D$3:$BF$173,Z$3,FALSE),"")</f>
        <v>0</v>
      </c>
      <c r="AA90" s="38">
        <f>IFERROR(VLOOKUP($D90,'NRCS Physical Effects'!$D$3:$BF$173,AA$3,FALSE),"")</f>
        <v>2</v>
      </c>
      <c r="AB90" s="87">
        <f>IFERROR(VLOOKUP($D90,'NRCS Physical Effects'!$D$3:$BF$173,AB$3,FALSE),"")</f>
        <v>27</v>
      </c>
      <c r="AC90" s="38">
        <f>IFERROR(VLOOKUP($D90,'NRCS Physical Effects'!$D$3:$BF$173,AC$3,FALSE),"")</f>
        <v>3</v>
      </c>
      <c r="AD90" s="38">
        <f>IFERROR(VLOOKUP($D90,'NRCS Physical Effects'!$D$3:$BF$173,AD$3,FALSE),"")</f>
        <v>3</v>
      </c>
      <c r="AE90" s="38">
        <f>IFERROR(VLOOKUP($D90,'NRCS Physical Effects'!$D$3:$BF$173,AE$3,FALSE),"")</f>
        <v>5</v>
      </c>
      <c r="AF90" s="38">
        <f>IFERROR(VLOOKUP($D90,'NRCS Physical Effects'!$D$3:$BF$173,AF$3,FALSE),"")</f>
        <v>12</v>
      </c>
      <c r="AG90" s="38">
        <f>IFERROR(VLOOKUP($D90,'NRCS Physical Effects'!$D$3:$BF$173,AG$3,FALSE),"")</f>
        <v>4</v>
      </c>
      <c r="AH90" s="38">
        <f>IFERROR(VLOOKUP($D90,'NRCS Physical Effects'!$D$3:$BF$173,AH$3,FALSE),"")</f>
        <v>0</v>
      </c>
    </row>
    <row r="91" spans="1:34" ht="16" x14ac:dyDescent="0.2">
      <c r="A91" s="295"/>
      <c r="B91" s="295"/>
      <c r="C91" s="9" t="s">
        <v>240</v>
      </c>
      <c r="D91" s="38">
        <v>645</v>
      </c>
      <c r="G91" s="38"/>
      <c r="H91" s="38"/>
      <c r="I91" s="38"/>
      <c r="J91" s="38"/>
      <c r="K91" s="38"/>
      <c r="L91" s="38"/>
      <c r="M91" s="38"/>
      <c r="N91" s="38"/>
      <c r="O91" s="38"/>
      <c r="P91" s="38"/>
      <c r="Q91" s="38"/>
      <c r="R91" s="38"/>
      <c r="S91" s="38"/>
      <c r="U91" s="38">
        <f>IFERROR(VLOOKUP($D91,'NRCS Physical Effects'!$D$3:$BF$173,U$3,FALSE),"")</f>
        <v>0</v>
      </c>
      <c r="V91" s="38">
        <f>IFERROR(VLOOKUP($D91,'NRCS Physical Effects'!$D$3:$BF$173,V$3,FALSE),"")</f>
        <v>0</v>
      </c>
      <c r="W91" s="38">
        <f>IFERROR(VLOOKUP($D91,'NRCS Physical Effects'!$D$3:$BF$173,W$3,FALSE),"")</f>
        <v>0</v>
      </c>
      <c r="X91" s="38">
        <f>IFERROR(VLOOKUP($D91,'NRCS Physical Effects'!$D$3:$BF$173,X$3,FALSE),"")</f>
        <v>-3</v>
      </c>
      <c r="Y91" s="38">
        <f>IFERROR(VLOOKUP($D91,'NRCS Physical Effects'!$D$3:$BF$173,Y$3,FALSE),"")</f>
        <v>5</v>
      </c>
      <c r="Z91" s="38">
        <f>IFERROR(VLOOKUP($D91,'NRCS Physical Effects'!$D$3:$BF$173,Z$3,FALSE),"")</f>
        <v>0</v>
      </c>
      <c r="AA91" s="38">
        <f>IFERROR(VLOOKUP($D91,'NRCS Physical Effects'!$D$3:$BF$173,AA$3,FALSE),"")</f>
        <v>2</v>
      </c>
      <c r="AB91" s="87">
        <f>IFERROR(VLOOKUP($D91,'NRCS Physical Effects'!$D$3:$BF$173,AB$3,FALSE),"")</f>
        <v>36</v>
      </c>
      <c r="AC91" s="38">
        <f>IFERROR(VLOOKUP($D91,'NRCS Physical Effects'!$D$3:$BF$173,AC$3,FALSE),"")</f>
        <v>12</v>
      </c>
      <c r="AD91" s="38">
        <f>IFERROR(VLOOKUP($D91,'NRCS Physical Effects'!$D$3:$BF$173,AD$3,FALSE),"")</f>
        <v>1</v>
      </c>
      <c r="AE91" s="38">
        <f>IFERROR(VLOOKUP($D91,'NRCS Physical Effects'!$D$3:$BF$173,AE$3,FALSE),"")</f>
        <v>4</v>
      </c>
      <c r="AF91" s="38">
        <f>IFERROR(VLOOKUP($D91,'NRCS Physical Effects'!$D$3:$BF$173,AF$3,FALSE),"")</f>
        <v>12</v>
      </c>
      <c r="AG91" s="38">
        <f>IFERROR(VLOOKUP($D91,'NRCS Physical Effects'!$D$3:$BF$173,AG$3,FALSE),"")</f>
        <v>7</v>
      </c>
      <c r="AH91" s="38">
        <f>IFERROR(VLOOKUP($D91,'NRCS Physical Effects'!$D$3:$BF$173,AH$3,FALSE),"")</f>
        <v>0</v>
      </c>
    </row>
    <row r="92" spans="1:34" x14ac:dyDescent="0.2">
      <c r="A92" s="295"/>
      <c r="B92" s="295"/>
      <c r="C92" s="34" t="s">
        <v>197</v>
      </c>
      <c r="G92" s="38"/>
      <c r="H92" s="38"/>
      <c r="I92" s="38"/>
      <c r="J92" s="38"/>
      <c r="K92" s="38"/>
      <c r="L92" s="38"/>
      <c r="M92" s="38"/>
      <c r="N92" s="38"/>
      <c r="O92" s="38"/>
      <c r="P92" s="38"/>
      <c r="Q92" s="38"/>
      <c r="R92" s="38"/>
      <c r="S92" s="38"/>
      <c r="U92" s="38" t="str">
        <f>IFERROR(VLOOKUP($D92,'NRCS Physical Effects'!$D$3:$BF$173,U$3,FALSE),"")</f>
        <v/>
      </c>
      <c r="V92" s="38" t="str">
        <f>IFERROR(VLOOKUP($D92,'NRCS Physical Effects'!$D$3:$BF$173,V$3,FALSE),"")</f>
        <v/>
      </c>
      <c r="W92" s="38" t="str">
        <f>IFERROR(VLOOKUP($D92,'NRCS Physical Effects'!$D$3:$BF$173,W$3,FALSE),"")</f>
        <v/>
      </c>
      <c r="X92" s="38" t="str">
        <f>IFERROR(VLOOKUP($D92,'NRCS Physical Effects'!$D$3:$BF$173,X$3,FALSE),"")</f>
        <v/>
      </c>
      <c r="Y92" s="38" t="str">
        <f>IFERROR(VLOOKUP($D92,'NRCS Physical Effects'!$D$3:$BF$173,Y$3,FALSE),"")</f>
        <v/>
      </c>
      <c r="Z92" s="38" t="str">
        <f>IFERROR(VLOOKUP($D92,'NRCS Physical Effects'!$D$3:$BF$173,Z$3,FALSE),"")</f>
        <v/>
      </c>
      <c r="AA92" s="38" t="str">
        <f>IFERROR(VLOOKUP($D92,'NRCS Physical Effects'!$D$3:$BF$173,AA$3,FALSE),"")</f>
        <v/>
      </c>
      <c r="AB92" s="87" t="str">
        <f>IFERROR(VLOOKUP($D92,'NRCS Physical Effects'!$D$3:$BF$173,AB$3,FALSE),"")</f>
        <v/>
      </c>
      <c r="AC92" s="38" t="str">
        <f>IFERROR(VLOOKUP($D92,'NRCS Physical Effects'!$D$3:$BF$173,AC$3,FALSE),"")</f>
        <v/>
      </c>
      <c r="AD92" s="38" t="str">
        <f>IFERROR(VLOOKUP($D92,'NRCS Physical Effects'!$D$3:$BF$173,AD$3,FALSE),"")</f>
        <v/>
      </c>
      <c r="AE92" s="38" t="str">
        <f>IFERROR(VLOOKUP($D92,'NRCS Physical Effects'!$D$3:$BF$173,AE$3,FALSE),"")</f>
        <v/>
      </c>
      <c r="AF92" s="38" t="str">
        <f>IFERROR(VLOOKUP($D92,'NRCS Physical Effects'!$D$3:$BF$173,AF$3,FALSE),"")</f>
        <v/>
      </c>
      <c r="AG92" s="38" t="str">
        <f>IFERROR(VLOOKUP($D92,'NRCS Physical Effects'!$D$3:$BF$173,AG$3,FALSE),"")</f>
        <v/>
      </c>
      <c r="AH92" s="38" t="str">
        <f>IFERROR(VLOOKUP($D92,'NRCS Physical Effects'!$D$3:$BF$173,AH$3,FALSE),"")</f>
        <v/>
      </c>
    </row>
    <row r="93" spans="1:34" ht="16" x14ac:dyDescent="0.2">
      <c r="A93" s="295"/>
      <c r="B93" s="295"/>
      <c r="C93" s="37" t="s">
        <v>91</v>
      </c>
      <c r="G93" s="38"/>
      <c r="H93" s="38"/>
      <c r="I93" s="38"/>
      <c r="J93" s="38"/>
      <c r="K93" s="38"/>
      <c r="L93" s="38"/>
      <c r="M93" s="38"/>
      <c r="N93" s="38"/>
      <c r="O93" s="38"/>
      <c r="P93" s="38"/>
      <c r="Q93" s="38"/>
      <c r="R93" s="38"/>
      <c r="S93" s="38"/>
      <c r="U93" s="38" t="str">
        <f>IFERROR(VLOOKUP($D93,'NRCS Physical Effects'!$D$3:$BF$173,U$3,FALSE),"")</f>
        <v/>
      </c>
      <c r="V93" s="38" t="str">
        <f>IFERROR(VLOOKUP($D93,'NRCS Physical Effects'!$D$3:$BF$173,V$3,FALSE),"")</f>
        <v/>
      </c>
      <c r="W93" s="38" t="str">
        <f>IFERROR(VLOOKUP($D93,'NRCS Physical Effects'!$D$3:$BF$173,W$3,FALSE),"")</f>
        <v/>
      </c>
      <c r="X93" s="38" t="str">
        <f>IFERROR(VLOOKUP($D93,'NRCS Physical Effects'!$D$3:$BF$173,X$3,FALSE),"")</f>
        <v/>
      </c>
      <c r="Y93" s="38" t="str">
        <f>IFERROR(VLOOKUP($D93,'NRCS Physical Effects'!$D$3:$BF$173,Y$3,FALSE),"")</f>
        <v/>
      </c>
      <c r="Z93" s="38" t="str">
        <f>IFERROR(VLOOKUP($D93,'NRCS Physical Effects'!$D$3:$BF$173,Z$3,FALSE),"")</f>
        <v/>
      </c>
      <c r="AA93" s="38" t="str">
        <f>IFERROR(VLOOKUP($D93,'NRCS Physical Effects'!$D$3:$BF$173,AA$3,FALSE),"")</f>
        <v/>
      </c>
      <c r="AB93" s="87" t="str">
        <f>IFERROR(VLOOKUP($D93,'NRCS Physical Effects'!$D$3:$BF$173,AB$3,FALSE),"")</f>
        <v/>
      </c>
      <c r="AC93" s="38" t="str">
        <f>IFERROR(VLOOKUP($D93,'NRCS Physical Effects'!$D$3:$BF$173,AC$3,FALSE),"")</f>
        <v/>
      </c>
      <c r="AD93" s="38" t="str">
        <f>IFERROR(VLOOKUP($D93,'NRCS Physical Effects'!$D$3:$BF$173,AD$3,FALSE),"")</f>
        <v/>
      </c>
      <c r="AE93" s="38" t="str">
        <f>IFERROR(VLOOKUP($D93,'NRCS Physical Effects'!$D$3:$BF$173,AE$3,FALSE),"")</f>
        <v/>
      </c>
      <c r="AF93" s="38" t="str">
        <f>IFERROR(VLOOKUP($D93,'NRCS Physical Effects'!$D$3:$BF$173,AF$3,FALSE),"")</f>
        <v/>
      </c>
      <c r="AG93" s="38" t="str">
        <f>IFERROR(VLOOKUP($D93,'NRCS Physical Effects'!$D$3:$BF$173,AG$3,FALSE),"")</f>
        <v/>
      </c>
      <c r="AH93" s="38" t="str">
        <f>IFERROR(VLOOKUP($D93,'NRCS Physical Effects'!$D$3:$BF$173,AH$3,FALSE),"")</f>
        <v/>
      </c>
    </row>
    <row r="94" spans="1:34" x14ac:dyDescent="0.2">
      <c r="A94" s="295"/>
      <c r="B94" s="36"/>
      <c r="G94" s="38"/>
      <c r="H94" s="38"/>
      <c r="I94" s="38"/>
      <c r="J94" s="38"/>
      <c r="K94" s="38"/>
      <c r="L94" s="38"/>
      <c r="M94" s="38"/>
      <c r="N94" s="38"/>
      <c r="O94" s="38"/>
      <c r="P94" s="38"/>
      <c r="Q94" s="38"/>
      <c r="R94" s="38"/>
      <c r="S94" s="38"/>
      <c r="U94" s="38" t="str">
        <f>IFERROR(VLOOKUP($D94,'NRCS Physical Effects'!$D$3:$BF$173,U$3,FALSE),"")</f>
        <v/>
      </c>
      <c r="V94" s="38" t="str">
        <f>IFERROR(VLOOKUP($D94,'NRCS Physical Effects'!$D$3:$BF$173,V$3,FALSE),"")</f>
        <v/>
      </c>
      <c r="W94" s="38" t="str">
        <f>IFERROR(VLOOKUP($D94,'NRCS Physical Effects'!$D$3:$BF$173,W$3,FALSE),"")</f>
        <v/>
      </c>
      <c r="X94" s="38" t="str">
        <f>IFERROR(VLOOKUP($D94,'NRCS Physical Effects'!$D$3:$BF$173,X$3,FALSE),"")</f>
        <v/>
      </c>
      <c r="Y94" s="38" t="str">
        <f>IFERROR(VLOOKUP($D94,'NRCS Physical Effects'!$D$3:$BF$173,Y$3,FALSE),"")</f>
        <v/>
      </c>
      <c r="Z94" s="38" t="str">
        <f>IFERROR(VLOOKUP($D94,'NRCS Physical Effects'!$D$3:$BF$173,Z$3,FALSE),"")</f>
        <v/>
      </c>
      <c r="AA94" s="38" t="str">
        <f>IFERROR(VLOOKUP($D94,'NRCS Physical Effects'!$D$3:$BF$173,AA$3,FALSE),"")</f>
        <v/>
      </c>
      <c r="AB94" s="87" t="str">
        <f>IFERROR(VLOOKUP($D94,'NRCS Physical Effects'!$D$3:$BF$173,AB$3,FALSE),"")</f>
        <v/>
      </c>
      <c r="AC94" s="38" t="str">
        <f>IFERROR(VLOOKUP($D94,'NRCS Physical Effects'!$D$3:$BF$173,AC$3,FALSE),"")</f>
        <v/>
      </c>
      <c r="AD94" s="38" t="str">
        <f>IFERROR(VLOOKUP($D94,'NRCS Physical Effects'!$D$3:$BF$173,AD$3,FALSE),"")</f>
        <v/>
      </c>
      <c r="AE94" s="38" t="str">
        <f>IFERROR(VLOOKUP($D94,'NRCS Physical Effects'!$D$3:$BF$173,AE$3,FALSE),"")</f>
        <v/>
      </c>
      <c r="AF94" s="38" t="str">
        <f>IFERROR(VLOOKUP($D94,'NRCS Physical Effects'!$D$3:$BF$173,AF$3,FALSE),"")</f>
        <v/>
      </c>
      <c r="AG94" s="38" t="str">
        <f>IFERROR(VLOOKUP($D94,'NRCS Physical Effects'!$D$3:$BF$173,AG$3,FALSE),"")</f>
        <v/>
      </c>
      <c r="AH94" s="38" t="str">
        <f>IFERROR(VLOOKUP($D94,'NRCS Physical Effects'!$D$3:$BF$173,AH$3,FALSE),"")</f>
        <v/>
      </c>
    </row>
    <row r="95" spans="1:34" x14ac:dyDescent="0.2">
      <c r="A95" s="295"/>
      <c r="B95" s="309" t="s">
        <v>255</v>
      </c>
      <c r="C95" s="41" t="s">
        <v>202</v>
      </c>
      <c r="G95" s="38"/>
      <c r="H95" s="38"/>
      <c r="I95" s="38"/>
      <c r="J95" s="38"/>
      <c r="K95" s="38"/>
      <c r="L95" s="38"/>
      <c r="M95" s="38"/>
      <c r="N95" s="38"/>
      <c r="O95" s="38"/>
      <c r="P95" s="38"/>
      <c r="Q95" s="38"/>
      <c r="R95" s="38"/>
      <c r="S95" s="38"/>
      <c r="U95" s="38" t="str">
        <f>IFERROR(VLOOKUP($D95,'NRCS Physical Effects'!$D$3:$BF$173,U$3,FALSE),"")</f>
        <v/>
      </c>
      <c r="V95" s="38" t="str">
        <f>IFERROR(VLOOKUP($D95,'NRCS Physical Effects'!$D$3:$BF$173,V$3,FALSE),"")</f>
        <v/>
      </c>
      <c r="W95" s="38" t="str">
        <f>IFERROR(VLOOKUP($D95,'NRCS Physical Effects'!$D$3:$BF$173,W$3,FALSE),"")</f>
        <v/>
      </c>
      <c r="X95" s="38" t="str">
        <f>IFERROR(VLOOKUP($D95,'NRCS Physical Effects'!$D$3:$BF$173,X$3,FALSE),"")</f>
        <v/>
      </c>
      <c r="Y95" s="38" t="str">
        <f>IFERROR(VLOOKUP($D95,'NRCS Physical Effects'!$D$3:$BF$173,Y$3,FALSE),"")</f>
        <v/>
      </c>
      <c r="Z95" s="38" t="str">
        <f>IFERROR(VLOOKUP($D95,'NRCS Physical Effects'!$D$3:$BF$173,Z$3,FALSE),"")</f>
        <v/>
      </c>
      <c r="AA95" s="38" t="str">
        <f>IFERROR(VLOOKUP($D95,'NRCS Physical Effects'!$D$3:$BF$173,AA$3,FALSE),"")</f>
        <v/>
      </c>
      <c r="AB95" s="87" t="str">
        <f>IFERROR(VLOOKUP($D95,'NRCS Physical Effects'!$D$3:$BF$173,AB$3,FALSE),"")</f>
        <v/>
      </c>
      <c r="AC95" s="38" t="str">
        <f>IFERROR(VLOOKUP($D95,'NRCS Physical Effects'!$D$3:$BF$173,AC$3,FALSE),"")</f>
        <v/>
      </c>
      <c r="AD95" s="38" t="str">
        <f>IFERROR(VLOOKUP($D95,'NRCS Physical Effects'!$D$3:$BF$173,AD$3,FALSE),"")</f>
        <v/>
      </c>
      <c r="AE95" s="38" t="str">
        <f>IFERROR(VLOOKUP($D95,'NRCS Physical Effects'!$D$3:$BF$173,AE$3,FALSE),"")</f>
        <v/>
      </c>
      <c r="AF95" s="38" t="str">
        <f>IFERROR(VLOOKUP($D95,'NRCS Physical Effects'!$D$3:$BF$173,AF$3,FALSE),"")</f>
        <v/>
      </c>
      <c r="AG95" s="38" t="str">
        <f>IFERROR(VLOOKUP($D95,'NRCS Physical Effects'!$D$3:$BF$173,AG$3,FALSE),"")</f>
        <v/>
      </c>
      <c r="AH95" s="38" t="str">
        <f>IFERROR(VLOOKUP($D95,'NRCS Physical Effects'!$D$3:$BF$173,AH$3,FALSE),"")</f>
        <v/>
      </c>
    </row>
    <row r="96" spans="1:34" x14ac:dyDescent="0.2">
      <c r="A96" s="295"/>
      <c r="B96" s="309"/>
      <c r="C96" s="49" t="s">
        <v>220</v>
      </c>
      <c r="D96" s="38">
        <v>656</v>
      </c>
      <c r="G96" s="38"/>
      <c r="H96" s="38"/>
      <c r="I96" s="38"/>
      <c r="J96" s="38"/>
      <c r="K96" s="38"/>
      <c r="L96" s="38"/>
      <c r="M96" s="38"/>
      <c r="N96" s="38"/>
      <c r="O96" s="38"/>
      <c r="P96" s="38"/>
      <c r="Q96" s="38"/>
      <c r="R96" s="38"/>
      <c r="S96" s="38"/>
      <c r="U96" s="38">
        <f>IFERROR(VLOOKUP($D96,'NRCS Physical Effects'!$D$3:$BF$173,U$3,FALSE),"")</f>
        <v>0</v>
      </c>
      <c r="V96" s="38">
        <f>IFERROR(VLOOKUP($D96,'NRCS Physical Effects'!$D$3:$BF$173,V$3,FALSE),"")</f>
        <v>0</v>
      </c>
      <c r="W96" s="38">
        <f>IFERROR(VLOOKUP($D96,'NRCS Physical Effects'!$D$3:$BF$173,W$3,FALSE),"")</f>
        <v>4</v>
      </c>
      <c r="X96" s="38">
        <f>IFERROR(VLOOKUP($D96,'NRCS Physical Effects'!$D$3:$BF$173,X$3,FALSE),"")</f>
        <v>2</v>
      </c>
      <c r="Y96" s="38">
        <f>IFERROR(VLOOKUP($D96,'NRCS Physical Effects'!$D$3:$BF$173,Y$3,FALSE),"")</f>
        <v>0</v>
      </c>
      <c r="Z96" s="38">
        <f>IFERROR(VLOOKUP($D96,'NRCS Physical Effects'!$D$3:$BF$173,Z$3,FALSE),"")</f>
        <v>0</v>
      </c>
      <c r="AA96" s="38">
        <f>IFERROR(VLOOKUP($D96,'NRCS Physical Effects'!$D$3:$BF$173,AA$3,FALSE),"")</f>
        <v>1</v>
      </c>
      <c r="AB96" s="87">
        <f>IFERROR(VLOOKUP($D96,'NRCS Physical Effects'!$D$3:$BF$173,AB$3,FALSE),"")</f>
        <v>30</v>
      </c>
      <c r="AC96" s="38">
        <f>IFERROR(VLOOKUP($D96,'NRCS Physical Effects'!$D$3:$BF$173,AC$3,FALSE),"")</f>
        <v>0</v>
      </c>
      <c r="AD96" s="38">
        <f>IFERROR(VLOOKUP($D96,'NRCS Physical Effects'!$D$3:$BF$173,AD$3,FALSE),"")</f>
        <v>28</v>
      </c>
      <c r="AE96" s="38">
        <f>IFERROR(VLOOKUP($D96,'NRCS Physical Effects'!$D$3:$BF$173,AE$3,FALSE),"")</f>
        <v>0</v>
      </c>
      <c r="AF96" s="38">
        <f>IFERROR(VLOOKUP($D96,'NRCS Physical Effects'!$D$3:$BF$173,AF$3,FALSE),"")</f>
        <v>2</v>
      </c>
      <c r="AG96" s="38">
        <f>IFERROR(VLOOKUP($D96,'NRCS Physical Effects'!$D$3:$BF$173,AG$3,FALSE),"")</f>
        <v>0</v>
      </c>
      <c r="AH96" s="38">
        <f>IFERROR(VLOOKUP($D96,'NRCS Physical Effects'!$D$3:$BF$173,AH$3,FALSE),"")</f>
        <v>0</v>
      </c>
    </row>
    <row r="97" spans="1:34" x14ac:dyDescent="0.2">
      <c r="A97" s="295"/>
      <c r="B97" s="309"/>
      <c r="C97" s="49" t="s">
        <v>236</v>
      </c>
      <c r="D97" s="38">
        <v>658</v>
      </c>
      <c r="U97" s="38">
        <f>IFERROR(VLOOKUP($D97,'NRCS Physical Effects'!$D$3:$BF$173,U$3,FALSE),"")</f>
        <v>2</v>
      </c>
      <c r="V97" s="38">
        <f>IFERROR(VLOOKUP($D97,'NRCS Physical Effects'!$D$3:$BF$173,V$3,FALSE),"")</f>
        <v>0</v>
      </c>
      <c r="W97" s="38">
        <f>IFERROR(VLOOKUP($D97,'NRCS Physical Effects'!$D$3:$BF$173,W$3,FALSE),"")</f>
        <v>3</v>
      </c>
      <c r="X97" s="38">
        <f>IFERROR(VLOOKUP($D97,'NRCS Physical Effects'!$D$3:$BF$173,X$3,FALSE),"")</f>
        <v>2</v>
      </c>
      <c r="Y97" s="38">
        <f>IFERROR(VLOOKUP($D97,'NRCS Physical Effects'!$D$3:$BF$173,Y$3,FALSE),"")</f>
        <v>2</v>
      </c>
      <c r="Z97" s="38">
        <f>IFERROR(VLOOKUP($D97,'NRCS Physical Effects'!$D$3:$BF$173,Z$3,FALSE),"")</f>
        <v>0</v>
      </c>
      <c r="AA97" s="38">
        <f>IFERROR(VLOOKUP($D97,'NRCS Physical Effects'!$D$3:$BF$173,AA$3,FALSE),"")</f>
        <v>1</v>
      </c>
      <c r="AB97" s="87">
        <f>IFERROR(VLOOKUP($D97,'NRCS Physical Effects'!$D$3:$BF$173,AB$3,FALSE),"")</f>
        <v>33</v>
      </c>
      <c r="AC97" s="38">
        <f>IFERROR(VLOOKUP($D97,'NRCS Physical Effects'!$D$3:$BF$173,AC$3,FALSE),"")</f>
        <v>2</v>
      </c>
      <c r="AD97" s="38">
        <f>IFERROR(VLOOKUP($D97,'NRCS Physical Effects'!$D$3:$BF$173,AD$3,FALSE),"")</f>
        <v>15</v>
      </c>
      <c r="AE97" s="38">
        <f>IFERROR(VLOOKUP($D97,'NRCS Physical Effects'!$D$3:$BF$173,AE$3,FALSE),"")</f>
        <v>0</v>
      </c>
      <c r="AF97" s="38">
        <f>IFERROR(VLOOKUP($D97,'NRCS Physical Effects'!$D$3:$BF$173,AF$3,FALSE),"")</f>
        <v>12</v>
      </c>
      <c r="AG97" s="38">
        <f>IFERROR(VLOOKUP($D97,'NRCS Physical Effects'!$D$3:$BF$173,AG$3,FALSE),"")</f>
        <v>4</v>
      </c>
      <c r="AH97" s="38">
        <f>IFERROR(VLOOKUP($D97,'NRCS Physical Effects'!$D$3:$BF$173,AH$3,FALSE),"")</f>
        <v>0</v>
      </c>
    </row>
    <row r="98" spans="1:34" x14ac:dyDescent="0.2">
      <c r="A98" s="295"/>
      <c r="B98" s="309"/>
      <c r="C98" s="49" t="s">
        <v>237</v>
      </c>
      <c r="D98" s="38">
        <v>659</v>
      </c>
      <c r="U98" s="38">
        <f>IFERROR(VLOOKUP($D98,'NRCS Physical Effects'!$D$3:$BF$173,U$3,FALSE),"")</f>
        <v>1</v>
      </c>
      <c r="V98" s="38">
        <f>IFERROR(VLOOKUP($D98,'NRCS Physical Effects'!$D$3:$BF$173,V$3,FALSE),"")</f>
        <v>0</v>
      </c>
      <c r="W98" s="38">
        <f>IFERROR(VLOOKUP($D98,'NRCS Physical Effects'!$D$3:$BF$173,W$3,FALSE),"")</f>
        <v>3</v>
      </c>
      <c r="X98" s="38">
        <f>IFERROR(VLOOKUP($D98,'NRCS Physical Effects'!$D$3:$BF$173,X$3,FALSE),"")</f>
        <v>2</v>
      </c>
      <c r="Y98" s="38">
        <f>IFERROR(VLOOKUP($D98,'NRCS Physical Effects'!$D$3:$BF$173,Y$3,FALSE),"")</f>
        <v>2</v>
      </c>
      <c r="Z98" s="38">
        <f>IFERROR(VLOOKUP($D98,'NRCS Physical Effects'!$D$3:$BF$173,Z$3,FALSE),"")</f>
        <v>0</v>
      </c>
      <c r="AA98" s="38">
        <f>IFERROR(VLOOKUP($D98,'NRCS Physical Effects'!$D$3:$BF$173,AA$3,FALSE),"")</f>
        <v>1</v>
      </c>
      <c r="AB98" s="87">
        <f>IFERROR(VLOOKUP($D98,'NRCS Physical Effects'!$D$3:$BF$173,AB$3,FALSE),"")</f>
        <v>32</v>
      </c>
      <c r="AC98" s="38">
        <f>IFERROR(VLOOKUP($D98,'NRCS Physical Effects'!$D$3:$BF$173,AC$3,FALSE),"")</f>
        <v>1</v>
      </c>
      <c r="AD98" s="38">
        <f>IFERROR(VLOOKUP($D98,'NRCS Physical Effects'!$D$3:$BF$173,AD$3,FALSE),"")</f>
        <v>15</v>
      </c>
      <c r="AE98" s="38">
        <f>IFERROR(VLOOKUP($D98,'NRCS Physical Effects'!$D$3:$BF$173,AE$3,FALSE),"")</f>
        <v>0</v>
      </c>
      <c r="AF98" s="38">
        <f>IFERROR(VLOOKUP($D98,'NRCS Physical Effects'!$D$3:$BF$173,AF$3,FALSE),"")</f>
        <v>12</v>
      </c>
      <c r="AG98" s="38">
        <f>IFERROR(VLOOKUP($D98,'NRCS Physical Effects'!$D$3:$BF$173,AG$3,FALSE),"")</f>
        <v>4</v>
      </c>
      <c r="AH98" s="38">
        <f>IFERROR(VLOOKUP($D98,'NRCS Physical Effects'!$D$3:$BF$173,AH$3,FALSE),"")</f>
        <v>0</v>
      </c>
    </row>
    <row r="99" spans="1:34" x14ac:dyDescent="0.2">
      <c r="A99" s="295"/>
      <c r="B99" s="309"/>
      <c r="C99" s="49" t="s">
        <v>238</v>
      </c>
      <c r="D99" s="38">
        <v>657</v>
      </c>
      <c r="U99" s="38">
        <f>IFERROR(VLOOKUP($D99,'NRCS Physical Effects'!$D$3:$BF$173,U$3,FALSE),"")</f>
        <v>1</v>
      </c>
      <c r="V99" s="38">
        <f>IFERROR(VLOOKUP($D99,'NRCS Physical Effects'!$D$3:$BF$173,V$3,FALSE),"")</f>
        <v>0</v>
      </c>
      <c r="W99" s="38">
        <f>IFERROR(VLOOKUP($D99,'NRCS Physical Effects'!$D$3:$BF$173,W$3,FALSE),"")</f>
        <v>3</v>
      </c>
      <c r="X99" s="38">
        <f>IFERROR(VLOOKUP($D99,'NRCS Physical Effects'!$D$3:$BF$173,X$3,FALSE),"")</f>
        <v>2</v>
      </c>
      <c r="Y99" s="38">
        <f>IFERROR(VLOOKUP($D99,'NRCS Physical Effects'!$D$3:$BF$173,Y$3,FALSE),"")</f>
        <v>2</v>
      </c>
      <c r="Z99" s="38">
        <f>IFERROR(VLOOKUP($D99,'NRCS Physical Effects'!$D$3:$BF$173,Z$3,FALSE),"")</f>
        <v>0</v>
      </c>
      <c r="AA99" s="38">
        <f>IFERROR(VLOOKUP($D99,'NRCS Physical Effects'!$D$3:$BF$173,AA$3,FALSE),"")</f>
        <v>1</v>
      </c>
      <c r="AB99" s="87">
        <f>IFERROR(VLOOKUP($D99,'NRCS Physical Effects'!$D$3:$BF$173,AB$3,FALSE),"")</f>
        <v>32</v>
      </c>
      <c r="AC99" s="38">
        <f>IFERROR(VLOOKUP($D99,'NRCS Physical Effects'!$D$3:$BF$173,AC$3,FALSE),"")</f>
        <v>1</v>
      </c>
      <c r="AD99" s="38">
        <f>IFERROR(VLOOKUP($D99,'NRCS Physical Effects'!$D$3:$BF$173,AD$3,FALSE),"")</f>
        <v>15</v>
      </c>
      <c r="AE99" s="38">
        <f>IFERROR(VLOOKUP($D99,'NRCS Physical Effects'!$D$3:$BF$173,AE$3,FALSE),"")</f>
        <v>0</v>
      </c>
      <c r="AF99" s="38">
        <f>IFERROR(VLOOKUP($D99,'NRCS Physical Effects'!$D$3:$BF$173,AF$3,FALSE),"")</f>
        <v>12</v>
      </c>
      <c r="AG99" s="38">
        <f>IFERROR(VLOOKUP($D99,'NRCS Physical Effects'!$D$3:$BF$173,AG$3,FALSE),"")</f>
        <v>4</v>
      </c>
      <c r="AH99" s="38">
        <f>IFERROR(VLOOKUP($D99,'NRCS Physical Effects'!$D$3:$BF$173,AH$3,FALSE),"")</f>
        <v>0</v>
      </c>
    </row>
    <row r="100" spans="1:34" x14ac:dyDescent="0.2">
      <c r="A100" s="295"/>
      <c r="B100" s="309"/>
      <c r="C100" s="49" t="s">
        <v>239</v>
      </c>
      <c r="D100" s="38">
        <v>644</v>
      </c>
      <c r="U100" s="38">
        <f>IFERROR(VLOOKUP($D100,'NRCS Physical Effects'!$D$3:$BF$173,U$3,FALSE),"")</f>
        <v>0</v>
      </c>
      <c r="V100" s="38">
        <f>IFERROR(VLOOKUP($D100,'NRCS Physical Effects'!$D$3:$BF$173,V$3,FALSE),"")</f>
        <v>0</v>
      </c>
      <c r="W100" s="38">
        <f>IFERROR(VLOOKUP($D100,'NRCS Physical Effects'!$D$3:$BF$173,W$3,FALSE),"")</f>
        <v>0</v>
      </c>
      <c r="X100" s="38">
        <f>IFERROR(VLOOKUP($D100,'NRCS Physical Effects'!$D$3:$BF$173,X$3,FALSE),"")</f>
        <v>2</v>
      </c>
      <c r="Y100" s="38">
        <f>IFERROR(VLOOKUP($D100,'NRCS Physical Effects'!$D$3:$BF$173,Y$3,FALSE),"")</f>
        <v>5</v>
      </c>
      <c r="Z100" s="38">
        <f>IFERROR(VLOOKUP($D100,'NRCS Physical Effects'!$D$3:$BF$173,Z$3,FALSE),"")</f>
        <v>0</v>
      </c>
      <c r="AA100" s="38">
        <f>IFERROR(VLOOKUP($D100,'NRCS Physical Effects'!$D$3:$BF$173,AA$3,FALSE),"")</f>
        <v>1</v>
      </c>
      <c r="AB100" s="87">
        <f>IFERROR(VLOOKUP($D100,'NRCS Physical Effects'!$D$3:$BF$173,AB$3,FALSE),"")</f>
        <v>25</v>
      </c>
      <c r="AC100" s="38">
        <f>IFERROR(VLOOKUP($D100,'NRCS Physical Effects'!$D$3:$BF$173,AC$3,FALSE),"")</f>
        <v>0</v>
      </c>
      <c r="AD100" s="38">
        <f>IFERROR(VLOOKUP($D100,'NRCS Physical Effects'!$D$3:$BF$173,AD$3,FALSE),"")</f>
        <v>6</v>
      </c>
      <c r="AE100" s="38">
        <f>IFERROR(VLOOKUP($D100,'NRCS Physical Effects'!$D$3:$BF$173,AE$3,FALSE),"")</f>
        <v>0</v>
      </c>
      <c r="AF100" s="38">
        <f>IFERROR(VLOOKUP($D100,'NRCS Physical Effects'!$D$3:$BF$173,AF$3,FALSE),"")</f>
        <v>12</v>
      </c>
      <c r="AG100" s="38">
        <f>IFERROR(VLOOKUP($D100,'NRCS Physical Effects'!$D$3:$BF$173,AG$3,FALSE),"")</f>
        <v>7</v>
      </c>
      <c r="AH100" s="38">
        <f>IFERROR(VLOOKUP($D100,'NRCS Physical Effects'!$D$3:$BF$173,AH$3,FALSE),"")</f>
        <v>0</v>
      </c>
    </row>
    <row r="101" spans="1:34" ht="16" x14ac:dyDescent="0.2">
      <c r="A101" s="295"/>
      <c r="B101" s="309"/>
      <c r="C101" s="37" t="s">
        <v>28</v>
      </c>
      <c r="E101" s="42" t="s">
        <v>201</v>
      </c>
      <c r="U101" s="38" t="str">
        <f>IFERROR(VLOOKUP($D101,'NRCS Physical Effects'!$D$3:$BF$173,U$3,FALSE),"")</f>
        <v/>
      </c>
      <c r="V101" s="38" t="str">
        <f>IFERROR(VLOOKUP($D101,'NRCS Physical Effects'!$D$3:$BF$173,V$3,FALSE),"")</f>
        <v/>
      </c>
      <c r="W101" s="38" t="str">
        <f>IFERROR(VLOOKUP($D101,'NRCS Physical Effects'!$D$3:$BF$173,W$3,FALSE),"")</f>
        <v/>
      </c>
      <c r="X101" s="38" t="str">
        <f>IFERROR(VLOOKUP($D101,'NRCS Physical Effects'!$D$3:$BF$173,X$3,FALSE),"")</f>
        <v/>
      </c>
      <c r="Y101" s="38" t="str">
        <f>IFERROR(VLOOKUP($D101,'NRCS Physical Effects'!$D$3:$BF$173,Y$3,FALSE),"")</f>
        <v/>
      </c>
      <c r="Z101" s="38" t="str">
        <f>IFERROR(VLOOKUP($D101,'NRCS Physical Effects'!$D$3:$BF$173,Z$3,FALSE),"")</f>
        <v/>
      </c>
      <c r="AA101" s="38" t="str">
        <f>IFERROR(VLOOKUP($D101,'NRCS Physical Effects'!$D$3:$BF$173,AA$3,FALSE),"")</f>
        <v/>
      </c>
      <c r="AB101" s="87" t="str">
        <f>IFERROR(VLOOKUP($D101,'NRCS Physical Effects'!$D$3:$BF$173,AB$3,FALSE),"")</f>
        <v/>
      </c>
      <c r="AC101" s="38" t="str">
        <f>IFERROR(VLOOKUP($D101,'NRCS Physical Effects'!$D$3:$BF$173,AC$3,FALSE),"")</f>
        <v/>
      </c>
      <c r="AD101" s="38" t="str">
        <f>IFERROR(VLOOKUP($D101,'NRCS Physical Effects'!$D$3:$BF$173,AD$3,FALSE),"")</f>
        <v/>
      </c>
      <c r="AE101" s="38" t="str">
        <f>IFERROR(VLOOKUP($D101,'NRCS Physical Effects'!$D$3:$BF$173,AE$3,FALSE),"")</f>
        <v/>
      </c>
      <c r="AF101" s="38" t="str">
        <f>IFERROR(VLOOKUP($D101,'NRCS Physical Effects'!$D$3:$BF$173,AF$3,FALSE),"")</f>
        <v/>
      </c>
      <c r="AG101" s="38" t="str">
        <f>IFERROR(VLOOKUP($D101,'NRCS Physical Effects'!$D$3:$BF$173,AG$3,FALSE),"")</f>
        <v/>
      </c>
      <c r="AH101" s="38" t="str">
        <f>IFERROR(VLOOKUP($D101,'NRCS Physical Effects'!$D$3:$BF$173,AH$3,FALSE),"")</f>
        <v/>
      </c>
    </row>
    <row r="102" spans="1:34" x14ac:dyDescent="0.2">
      <c r="A102" s="295"/>
      <c r="B102" s="309"/>
      <c r="C102" t="s">
        <v>230</v>
      </c>
      <c r="D102" s="38">
        <v>580</v>
      </c>
      <c r="U102" s="38">
        <f>IFERROR(VLOOKUP($D102,'NRCS Physical Effects'!$D$3:$BF$173,U$3,FALSE),"")</f>
        <v>0</v>
      </c>
      <c r="V102" s="38">
        <f>IFERROR(VLOOKUP($D102,'NRCS Physical Effects'!$D$3:$BF$173,V$3,FALSE),"")</f>
        <v>0</v>
      </c>
      <c r="W102" s="38">
        <f>IFERROR(VLOOKUP($D102,'NRCS Physical Effects'!$D$3:$BF$173,W$3,FALSE),"")</f>
        <v>1</v>
      </c>
      <c r="X102" s="38">
        <f>IFERROR(VLOOKUP($D102,'NRCS Physical Effects'!$D$3:$BF$173,X$3,FALSE),"")</f>
        <v>0</v>
      </c>
      <c r="Y102" s="38">
        <f>IFERROR(VLOOKUP($D102,'NRCS Physical Effects'!$D$3:$BF$173,Y$3,FALSE),"")</f>
        <v>2</v>
      </c>
      <c r="Z102" s="38">
        <f>IFERROR(VLOOKUP($D102,'NRCS Physical Effects'!$D$3:$BF$173,Z$3,FALSE),"")</f>
        <v>2</v>
      </c>
      <c r="AA102" s="38">
        <f>IFERROR(VLOOKUP($D102,'NRCS Physical Effects'!$D$3:$BF$173,AA$3,FALSE),"")</f>
        <v>1</v>
      </c>
      <c r="AB102" s="87">
        <f>IFERROR(VLOOKUP($D102,'NRCS Physical Effects'!$D$3:$BF$173,AB$3,FALSE),"")</f>
        <v>29</v>
      </c>
      <c r="AC102" s="38">
        <f>IFERROR(VLOOKUP($D102,'NRCS Physical Effects'!$D$3:$BF$173,AC$3,FALSE),"")</f>
        <v>6</v>
      </c>
      <c r="AD102" s="38">
        <f>IFERROR(VLOOKUP($D102,'NRCS Physical Effects'!$D$3:$BF$173,AD$3,FALSE),"")</f>
        <v>5</v>
      </c>
      <c r="AE102" s="38">
        <f>IFERROR(VLOOKUP($D102,'NRCS Physical Effects'!$D$3:$BF$173,AE$3,FALSE),"")</f>
        <v>1</v>
      </c>
      <c r="AF102" s="38">
        <f>IFERROR(VLOOKUP($D102,'NRCS Physical Effects'!$D$3:$BF$173,AF$3,FALSE),"")</f>
        <v>12</v>
      </c>
      <c r="AG102" s="38">
        <f>IFERROR(VLOOKUP($D102,'NRCS Physical Effects'!$D$3:$BF$173,AG$3,FALSE),"")</f>
        <v>5</v>
      </c>
      <c r="AH102" s="38">
        <f>IFERROR(VLOOKUP($D102,'NRCS Physical Effects'!$D$3:$BF$173,AH$3,FALSE),"")</f>
        <v>0</v>
      </c>
    </row>
    <row r="103" spans="1:34" x14ac:dyDescent="0.2">
      <c r="A103" s="295"/>
      <c r="B103" s="309"/>
      <c r="C103" t="s">
        <v>231</v>
      </c>
      <c r="D103" s="38">
        <v>395</v>
      </c>
      <c r="U103" s="38">
        <f>IFERROR(VLOOKUP($D103,'NRCS Physical Effects'!$D$3:$BF$173,U$3,FALSE),"")</f>
        <v>0</v>
      </c>
      <c r="V103" s="38">
        <f>IFERROR(VLOOKUP($D103,'NRCS Physical Effects'!$D$3:$BF$173,V$3,FALSE),"")</f>
        <v>0</v>
      </c>
      <c r="W103" s="38">
        <f>IFERROR(VLOOKUP($D103,'NRCS Physical Effects'!$D$3:$BF$173,W$3,FALSE),"")</f>
        <v>0</v>
      </c>
      <c r="X103" s="38">
        <f>IFERROR(VLOOKUP($D103,'NRCS Physical Effects'!$D$3:$BF$173,X$3,FALSE),"")</f>
        <v>0</v>
      </c>
      <c r="Y103" s="38">
        <f>IFERROR(VLOOKUP($D103,'NRCS Physical Effects'!$D$3:$BF$173,Y$3,FALSE),"")</f>
        <v>1</v>
      </c>
      <c r="Z103" s="38">
        <f>IFERROR(VLOOKUP($D103,'NRCS Physical Effects'!$D$3:$BF$173,Z$3,FALSE),"")</f>
        <v>2</v>
      </c>
      <c r="AA103" s="38">
        <f>IFERROR(VLOOKUP($D103,'NRCS Physical Effects'!$D$3:$BF$173,AA$3,FALSE),"")</f>
        <v>1</v>
      </c>
      <c r="AB103" s="87">
        <f>IFERROR(VLOOKUP($D103,'NRCS Physical Effects'!$D$3:$BF$173,AB$3,FALSE),"")</f>
        <v>25</v>
      </c>
      <c r="AC103" s="38">
        <f>IFERROR(VLOOKUP($D103,'NRCS Physical Effects'!$D$3:$BF$173,AC$3,FALSE),"")</f>
        <v>5</v>
      </c>
      <c r="AD103" s="38">
        <f>IFERROR(VLOOKUP($D103,'NRCS Physical Effects'!$D$3:$BF$173,AD$3,FALSE),"")</f>
        <v>4</v>
      </c>
      <c r="AE103" s="38">
        <f>IFERROR(VLOOKUP($D103,'NRCS Physical Effects'!$D$3:$BF$173,AE$3,FALSE),"")</f>
        <v>1</v>
      </c>
      <c r="AF103" s="38">
        <f>IFERROR(VLOOKUP($D103,'NRCS Physical Effects'!$D$3:$BF$173,AF$3,FALSE),"")</f>
        <v>12</v>
      </c>
      <c r="AG103" s="38">
        <f>IFERROR(VLOOKUP($D103,'NRCS Physical Effects'!$D$3:$BF$173,AG$3,FALSE),"")</f>
        <v>3</v>
      </c>
      <c r="AH103" s="38">
        <f>IFERROR(VLOOKUP($D103,'NRCS Physical Effects'!$D$3:$BF$173,AH$3,FALSE),"")</f>
        <v>0</v>
      </c>
    </row>
    <row r="104" spans="1:34" x14ac:dyDescent="0.2">
      <c r="A104" s="295"/>
      <c r="B104" s="309"/>
      <c r="C104" t="s">
        <v>242</v>
      </c>
      <c r="D104" s="38">
        <v>420</v>
      </c>
      <c r="U104" s="38">
        <f>IFERROR(VLOOKUP($D104,'NRCS Physical Effects'!$D$3:$BF$173,U$3,FALSE),"")</f>
        <v>0</v>
      </c>
      <c r="V104" s="38">
        <f>IFERROR(VLOOKUP($D104,'NRCS Physical Effects'!$D$3:$BF$173,V$3,FALSE),"")</f>
        <v>1</v>
      </c>
      <c r="W104" s="38">
        <f>IFERROR(VLOOKUP($D104,'NRCS Physical Effects'!$D$3:$BF$173,W$3,FALSE),"")</f>
        <v>1</v>
      </c>
      <c r="X104" s="38">
        <f>IFERROR(VLOOKUP($D104,'NRCS Physical Effects'!$D$3:$BF$173,X$3,FALSE),"")</f>
        <v>0</v>
      </c>
      <c r="Y104" s="38">
        <f>IFERROR(VLOOKUP($D104,'NRCS Physical Effects'!$D$3:$BF$173,Y$3,FALSE),"")</f>
        <v>5</v>
      </c>
      <c r="Z104" s="38">
        <f>IFERROR(VLOOKUP($D104,'NRCS Physical Effects'!$D$3:$BF$173,Z$3,FALSE),"")</f>
        <v>2</v>
      </c>
      <c r="AA104" s="38">
        <f>IFERROR(VLOOKUP($D104,'NRCS Physical Effects'!$D$3:$BF$173,AA$3,FALSE),"")</f>
        <v>0</v>
      </c>
      <c r="AB104" s="87">
        <f>IFERROR(VLOOKUP($D104,'NRCS Physical Effects'!$D$3:$BF$173,AB$3,FALSE),"")</f>
        <v>22</v>
      </c>
      <c r="AC104" s="38">
        <f>IFERROR(VLOOKUP($D104,'NRCS Physical Effects'!$D$3:$BF$173,AC$3,FALSE),"")</f>
        <v>4</v>
      </c>
      <c r="AD104" s="38">
        <f>IFERROR(VLOOKUP($D104,'NRCS Physical Effects'!$D$3:$BF$173,AD$3,FALSE),"")</f>
        <v>8</v>
      </c>
      <c r="AE104" s="38">
        <f>IFERROR(VLOOKUP($D104,'NRCS Physical Effects'!$D$3:$BF$173,AE$3,FALSE),"")</f>
        <v>0</v>
      </c>
      <c r="AF104" s="38">
        <f>IFERROR(VLOOKUP($D104,'NRCS Physical Effects'!$D$3:$BF$173,AF$3,FALSE),"")</f>
        <v>3</v>
      </c>
      <c r="AG104" s="38">
        <f>IFERROR(VLOOKUP($D104,'NRCS Physical Effects'!$D$3:$BF$173,AG$3,FALSE),"")</f>
        <v>7</v>
      </c>
      <c r="AH104" s="38">
        <f>IFERROR(VLOOKUP($D104,'NRCS Physical Effects'!$D$3:$BF$173,AH$3,FALSE),"")</f>
        <v>0</v>
      </c>
    </row>
    <row r="105" spans="1:34" x14ac:dyDescent="0.2">
      <c r="A105" s="295"/>
      <c r="B105" s="309"/>
      <c r="C105" t="s">
        <v>244</v>
      </c>
      <c r="D105" s="38">
        <v>604</v>
      </c>
      <c r="U105" s="38">
        <f>IFERROR(VLOOKUP($D105,'NRCS Physical Effects'!$D$3:$BF$173,U$3,FALSE),"")</f>
        <v>0</v>
      </c>
      <c r="V105" s="38">
        <f>IFERROR(VLOOKUP($D105,'NRCS Physical Effects'!$D$3:$BF$173,V$3,FALSE),"")</f>
        <v>0</v>
      </c>
      <c r="W105" s="38">
        <f>IFERROR(VLOOKUP($D105,'NRCS Physical Effects'!$D$3:$BF$173,W$3,FALSE),"")</f>
        <v>5</v>
      </c>
      <c r="X105" s="38">
        <f>IFERROR(VLOOKUP($D105,'NRCS Physical Effects'!$D$3:$BF$173,X$3,FALSE),"")</f>
        <v>0</v>
      </c>
      <c r="Y105" s="38">
        <f>IFERROR(VLOOKUP($D105,'NRCS Physical Effects'!$D$3:$BF$173,Y$3,FALSE),"")</f>
        <v>0</v>
      </c>
      <c r="Z105" s="38">
        <f>IFERROR(VLOOKUP($D105,'NRCS Physical Effects'!$D$3:$BF$173,Z$3,FALSE),"")</f>
        <v>0</v>
      </c>
      <c r="AA105" s="38">
        <f>IFERROR(VLOOKUP($D105,'NRCS Physical Effects'!$D$3:$BF$173,AA$3,FALSE),"")</f>
        <v>0</v>
      </c>
      <c r="AB105" s="87">
        <f>IFERROR(VLOOKUP($D105,'NRCS Physical Effects'!$D$3:$BF$173,AB$3,FALSE),"")</f>
        <v>5</v>
      </c>
      <c r="AC105" s="38">
        <f>IFERROR(VLOOKUP($D105,'NRCS Physical Effects'!$D$3:$BF$173,AC$3,FALSE),"")</f>
        <v>0</v>
      </c>
      <c r="AD105" s="38">
        <f>IFERROR(VLOOKUP($D105,'NRCS Physical Effects'!$D$3:$BF$173,AD$3,FALSE),"")</f>
        <v>5</v>
      </c>
      <c r="AE105" s="38">
        <f>IFERROR(VLOOKUP($D105,'NRCS Physical Effects'!$D$3:$BF$173,AE$3,FALSE),"")</f>
        <v>0</v>
      </c>
      <c r="AF105" s="38">
        <f>IFERROR(VLOOKUP($D105,'NRCS Physical Effects'!$D$3:$BF$173,AF$3,FALSE),"")</f>
        <v>0</v>
      </c>
      <c r="AG105" s="38">
        <f>IFERROR(VLOOKUP($D105,'NRCS Physical Effects'!$D$3:$BF$173,AG$3,FALSE),"")</f>
        <v>0</v>
      </c>
      <c r="AH105" s="38">
        <f>IFERROR(VLOOKUP($D105,'NRCS Physical Effects'!$D$3:$BF$173,AH$3,FALSE),"")</f>
        <v>0</v>
      </c>
    </row>
    <row r="106" spans="1:34" x14ac:dyDescent="0.2">
      <c r="A106" s="295"/>
      <c r="B106" s="309"/>
      <c r="C106" t="s">
        <v>248</v>
      </c>
      <c r="D106" s="38">
        <v>554</v>
      </c>
      <c r="U106" s="38">
        <f>IFERROR(VLOOKUP($D106,'NRCS Physical Effects'!$D$3:$BF$173,U$3,FALSE),"")</f>
        <v>2</v>
      </c>
      <c r="V106" s="38">
        <f>IFERROR(VLOOKUP($D106,'NRCS Physical Effects'!$D$3:$BF$173,V$3,FALSE),"")</f>
        <v>0</v>
      </c>
      <c r="W106" s="38">
        <f>IFERROR(VLOOKUP($D106,'NRCS Physical Effects'!$D$3:$BF$173,W$3,FALSE),"")</f>
        <v>1</v>
      </c>
      <c r="X106" s="38">
        <f>IFERROR(VLOOKUP($D106,'NRCS Physical Effects'!$D$3:$BF$173,X$3,FALSE),"")</f>
        <v>-2</v>
      </c>
      <c r="Y106" s="38">
        <f>IFERROR(VLOOKUP($D106,'NRCS Physical Effects'!$D$3:$BF$173,Y$3,FALSE),"")</f>
        <v>0</v>
      </c>
      <c r="Z106" s="38">
        <f>IFERROR(VLOOKUP($D106,'NRCS Physical Effects'!$D$3:$BF$173,Z$3,FALSE),"")</f>
        <v>0</v>
      </c>
      <c r="AA106" s="38">
        <f>IFERROR(VLOOKUP($D106,'NRCS Physical Effects'!$D$3:$BF$173,AA$3,FALSE),"")</f>
        <v>1</v>
      </c>
      <c r="AB106" s="87">
        <f>IFERROR(VLOOKUP($D106,'NRCS Physical Effects'!$D$3:$BF$173,AB$3,FALSE),"")</f>
        <v>23</v>
      </c>
      <c r="AC106" s="38">
        <f>IFERROR(VLOOKUP($D106,'NRCS Physical Effects'!$D$3:$BF$173,AC$3,FALSE),"")</f>
        <v>5</v>
      </c>
      <c r="AD106" s="38">
        <f>IFERROR(VLOOKUP($D106,'NRCS Physical Effects'!$D$3:$BF$173,AD$3,FALSE),"")</f>
        <v>9</v>
      </c>
      <c r="AE106" s="38">
        <f>IFERROR(VLOOKUP($D106,'NRCS Physical Effects'!$D$3:$BF$173,AE$3,FALSE),"")</f>
        <v>3</v>
      </c>
      <c r="AF106" s="38">
        <f>IFERROR(VLOOKUP($D106,'NRCS Physical Effects'!$D$3:$BF$173,AF$3,FALSE),"")</f>
        <v>2</v>
      </c>
      <c r="AG106" s="38">
        <f>IFERROR(VLOOKUP($D106,'NRCS Physical Effects'!$D$3:$BF$173,AG$3,FALSE),"")</f>
        <v>4</v>
      </c>
      <c r="AH106" s="38">
        <f>IFERROR(VLOOKUP($D106,'NRCS Physical Effects'!$D$3:$BF$173,AH$3,FALSE),"")</f>
        <v>0</v>
      </c>
    </row>
    <row r="107" spans="1:34" x14ac:dyDescent="0.2">
      <c r="A107" s="295"/>
      <c r="B107" s="309"/>
      <c r="C107" s="52" t="s">
        <v>265</v>
      </c>
      <c r="D107" s="38">
        <v>342</v>
      </c>
      <c r="U107" s="38">
        <f>IFERROR(VLOOKUP($D107,'NRCS Physical Effects'!$D$3:$BF$173,U$3,FALSE),"")</f>
        <v>5</v>
      </c>
      <c r="V107" s="38">
        <f>IFERROR(VLOOKUP($D107,'NRCS Physical Effects'!$D$3:$BF$173,V$3,FALSE),"")</f>
        <v>1</v>
      </c>
      <c r="W107" s="38">
        <f>IFERROR(VLOOKUP($D107,'NRCS Physical Effects'!$D$3:$BF$173,W$3,FALSE),"")</f>
        <v>2</v>
      </c>
      <c r="X107" s="38">
        <f>IFERROR(VLOOKUP($D107,'NRCS Physical Effects'!$D$3:$BF$173,X$3,FALSE),"")</f>
        <v>0</v>
      </c>
      <c r="Y107" s="38">
        <f>IFERROR(VLOOKUP($D107,'NRCS Physical Effects'!$D$3:$BF$173,Y$3,FALSE),"")</f>
        <v>2</v>
      </c>
      <c r="Z107" s="38">
        <f>IFERROR(VLOOKUP($D107,'NRCS Physical Effects'!$D$3:$BF$173,Z$3,FALSE),"")</f>
        <v>1</v>
      </c>
      <c r="AA107" s="38">
        <f>IFERROR(VLOOKUP($D107,'NRCS Physical Effects'!$D$3:$BF$173,AA$3,FALSE),"")</f>
        <v>1</v>
      </c>
      <c r="AB107" s="87">
        <f>IFERROR(VLOOKUP($D107,'NRCS Physical Effects'!$D$3:$BF$173,AB$3,FALSE),"")</f>
        <v>60</v>
      </c>
      <c r="AC107" s="38">
        <f>IFERROR(VLOOKUP($D107,'NRCS Physical Effects'!$D$3:$BF$173,AC$3,FALSE),"")</f>
        <v>33</v>
      </c>
      <c r="AD107" s="38">
        <f>IFERROR(VLOOKUP($D107,'NRCS Physical Effects'!$D$3:$BF$173,AD$3,FALSE),"")</f>
        <v>8</v>
      </c>
      <c r="AE107" s="38">
        <f>IFERROR(VLOOKUP($D107,'NRCS Physical Effects'!$D$3:$BF$173,AE$3,FALSE),"")</f>
        <v>3</v>
      </c>
      <c r="AF107" s="38">
        <f>IFERROR(VLOOKUP($D107,'NRCS Physical Effects'!$D$3:$BF$173,AF$3,FALSE),"")</f>
        <v>13</v>
      </c>
      <c r="AG107" s="38">
        <f>IFERROR(VLOOKUP($D107,'NRCS Physical Effects'!$D$3:$BF$173,AG$3,FALSE),"")</f>
        <v>3</v>
      </c>
      <c r="AH107" s="38">
        <f>IFERROR(VLOOKUP($D107,'NRCS Physical Effects'!$D$3:$BF$173,AH$3,FALSE),"")</f>
        <v>0</v>
      </c>
    </row>
    <row r="108" spans="1:34" x14ac:dyDescent="0.2">
      <c r="A108" s="36"/>
      <c r="B108" s="36"/>
      <c r="C108" s="52"/>
      <c r="U108" s="38" t="str">
        <f>IFERROR(VLOOKUP($D108,'NRCS Physical Effects'!$D$3:$BF$173,U$3,FALSE),"")</f>
        <v/>
      </c>
      <c r="V108" s="38" t="str">
        <f>IFERROR(VLOOKUP($D108,'NRCS Physical Effects'!$D$3:$BF$173,V$3,FALSE),"")</f>
        <v/>
      </c>
      <c r="W108" s="38" t="str">
        <f>IFERROR(VLOOKUP($D108,'NRCS Physical Effects'!$D$3:$BF$173,W$3,FALSE),"")</f>
        <v/>
      </c>
      <c r="X108" s="38" t="str">
        <f>IFERROR(VLOOKUP($D108,'NRCS Physical Effects'!$D$3:$BF$173,X$3,FALSE),"")</f>
        <v/>
      </c>
      <c r="Y108" s="38" t="str">
        <f>IFERROR(VLOOKUP($D108,'NRCS Physical Effects'!$D$3:$BF$173,Y$3,FALSE),"")</f>
        <v/>
      </c>
      <c r="Z108" s="38" t="str">
        <f>IFERROR(VLOOKUP($D108,'NRCS Physical Effects'!$D$3:$BF$173,Z$3,FALSE),"")</f>
        <v/>
      </c>
      <c r="AA108" s="38" t="str">
        <f>IFERROR(VLOOKUP($D108,'NRCS Physical Effects'!$D$3:$BF$173,AA$3,FALSE),"")</f>
        <v/>
      </c>
      <c r="AB108" s="87" t="str">
        <f>IFERROR(VLOOKUP($D108,'NRCS Physical Effects'!$D$3:$BF$173,AB$3,FALSE),"")</f>
        <v/>
      </c>
      <c r="AC108" s="38" t="str">
        <f>IFERROR(VLOOKUP($D108,'NRCS Physical Effects'!$D$3:$BF$173,AC$3,FALSE),"")</f>
        <v/>
      </c>
      <c r="AD108" s="38" t="str">
        <f>IFERROR(VLOOKUP($D108,'NRCS Physical Effects'!$D$3:$BF$173,AD$3,FALSE),"")</f>
        <v/>
      </c>
      <c r="AE108" s="38" t="str">
        <f>IFERROR(VLOOKUP($D108,'NRCS Physical Effects'!$D$3:$BF$173,AE$3,FALSE),"")</f>
        <v/>
      </c>
      <c r="AF108" s="38" t="str">
        <f>IFERROR(VLOOKUP($D108,'NRCS Physical Effects'!$D$3:$BF$173,AF$3,FALSE),"")</f>
        <v/>
      </c>
      <c r="AG108" s="38" t="str">
        <f>IFERROR(VLOOKUP($D108,'NRCS Physical Effects'!$D$3:$BF$173,AG$3,FALSE),"")</f>
        <v/>
      </c>
      <c r="AH108" s="38" t="str">
        <f>IFERROR(VLOOKUP($D108,'NRCS Physical Effects'!$D$3:$BF$173,AH$3,FALSE),"")</f>
        <v/>
      </c>
    </row>
    <row r="109" spans="1:34" x14ac:dyDescent="0.2">
      <c r="A109" s="36"/>
      <c r="B109" s="310" t="s">
        <v>505</v>
      </c>
      <c r="C109" t="s">
        <v>249</v>
      </c>
      <c r="D109" s="38">
        <v>324</v>
      </c>
      <c r="U109" s="38">
        <f>IFERROR(VLOOKUP($D109,'NRCS Physical Effects'!$D$3:$BF$173,U$3,FALSE),"")</f>
        <v>-4</v>
      </c>
      <c r="V109" s="38">
        <f>IFERROR(VLOOKUP($D109,'NRCS Physical Effects'!$D$3:$BF$173,V$3,FALSE),"")</f>
        <v>1</v>
      </c>
      <c r="W109" s="38">
        <f>IFERROR(VLOOKUP($D109,'NRCS Physical Effects'!$D$3:$BF$173,W$3,FALSE),"")</f>
        <v>1</v>
      </c>
      <c r="X109" s="38">
        <f>IFERROR(VLOOKUP($D109,'NRCS Physical Effects'!$D$3:$BF$173,X$3,FALSE),"")</f>
        <v>0</v>
      </c>
      <c r="Y109" s="38">
        <f>IFERROR(VLOOKUP($D109,'NRCS Physical Effects'!$D$3:$BF$173,Y$3,FALSE),"")</f>
        <v>0</v>
      </c>
      <c r="Z109" s="38">
        <f>IFERROR(VLOOKUP($D109,'NRCS Physical Effects'!$D$3:$BF$173,Z$3,FALSE),"")</f>
        <v>0</v>
      </c>
      <c r="AA109" s="38">
        <f>IFERROR(VLOOKUP($D109,'NRCS Physical Effects'!$D$3:$BF$173,AA$3,FALSE),"")</f>
        <v>-1</v>
      </c>
      <c r="AB109" s="87">
        <f>IFERROR(VLOOKUP($D109,'NRCS Physical Effects'!$D$3:$BF$173,AB$3,FALSE),"")</f>
        <v>8</v>
      </c>
      <c r="AC109" s="38">
        <f>IFERROR(VLOOKUP($D109,'NRCS Physical Effects'!$D$3:$BF$173,AC$3,FALSE),"")</f>
        <v>5</v>
      </c>
      <c r="AD109" s="38">
        <f>IFERROR(VLOOKUP($D109,'NRCS Physical Effects'!$D$3:$BF$173,AD$3,FALSE),"")</f>
        <v>4</v>
      </c>
      <c r="AE109" s="38">
        <f>IFERROR(VLOOKUP($D109,'NRCS Physical Effects'!$D$3:$BF$173,AE$3,FALSE),"")</f>
        <v>-5</v>
      </c>
      <c r="AF109" s="38">
        <f>IFERROR(VLOOKUP($D109,'NRCS Physical Effects'!$D$3:$BF$173,AF$3,FALSE),"")</f>
        <v>2</v>
      </c>
      <c r="AG109" s="38">
        <f>IFERROR(VLOOKUP($D109,'NRCS Physical Effects'!$D$3:$BF$173,AG$3,FALSE),"")</f>
        <v>2</v>
      </c>
      <c r="AH109" s="38">
        <f>IFERROR(VLOOKUP($D109,'NRCS Physical Effects'!$D$3:$BF$173,AH$3,FALSE),"")</f>
        <v>0</v>
      </c>
    </row>
    <row r="110" spans="1:34" x14ac:dyDescent="0.2">
      <c r="A110" s="36"/>
      <c r="B110" s="310"/>
      <c r="C110" t="s">
        <v>250</v>
      </c>
      <c r="D110" s="38">
        <v>605</v>
      </c>
      <c r="U110" s="38">
        <f>IFERROR(VLOOKUP($D110,'NRCS Physical Effects'!$D$3:$BF$173,U$3,FALSE),"")</f>
        <v>0</v>
      </c>
      <c r="V110" s="38">
        <f>IFERROR(VLOOKUP($D110,'NRCS Physical Effects'!$D$3:$BF$173,V$3,FALSE),"")</f>
        <v>0</v>
      </c>
      <c r="W110" s="38">
        <f>IFERROR(VLOOKUP($D110,'NRCS Physical Effects'!$D$3:$BF$173,W$3,FALSE),"")</f>
        <v>3</v>
      </c>
      <c r="X110" s="38">
        <f>IFERROR(VLOOKUP($D110,'NRCS Physical Effects'!$D$3:$BF$173,X$3,FALSE),"")</f>
        <v>0</v>
      </c>
      <c r="Y110" s="38">
        <f>IFERROR(VLOOKUP($D110,'NRCS Physical Effects'!$D$3:$BF$173,Y$3,FALSE),"")</f>
        <v>0</v>
      </c>
      <c r="Z110" s="38">
        <f>IFERROR(VLOOKUP($D110,'NRCS Physical Effects'!$D$3:$BF$173,Z$3,FALSE),"")</f>
        <v>0</v>
      </c>
      <c r="AA110" s="38">
        <f>IFERROR(VLOOKUP($D110,'NRCS Physical Effects'!$D$3:$BF$173,AA$3,FALSE),"")</f>
        <v>-1</v>
      </c>
      <c r="AB110" s="87">
        <f>IFERROR(VLOOKUP($D110,'NRCS Physical Effects'!$D$3:$BF$173,AB$3,FALSE),"")</f>
        <v>3</v>
      </c>
      <c r="AC110" s="38">
        <f>IFERROR(VLOOKUP($D110,'NRCS Physical Effects'!$D$3:$BF$173,AC$3,FALSE),"")</f>
        <v>0</v>
      </c>
      <c r="AD110" s="38">
        <f>IFERROR(VLOOKUP($D110,'NRCS Physical Effects'!$D$3:$BF$173,AD$3,FALSE),"")</f>
        <v>4</v>
      </c>
      <c r="AE110" s="38">
        <f>IFERROR(VLOOKUP($D110,'NRCS Physical Effects'!$D$3:$BF$173,AE$3,FALSE),"")</f>
        <v>-1</v>
      </c>
      <c r="AF110" s="38">
        <f>IFERROR(VLOOKUP($D110,'NRCS Physical Effects'!$D$3:$BF$173,AF$3,FALSE),"")</f>
        <v>0</v>
      </c>
      <c r="AG110" s="38">
        <f>IFERROR(VLOOKUP($D110,'NRCS Physical Effects'!$D$3:$BF$173,AG$3,FALSE),"")</f>
        <v>0</v>
      </c>
      <c r="AH110" s="38">
        <f>IFERROR(VLOOKUP($D110,'NRCS Physical Effects'!$D$3:$BF$173,AH$3,FALSE),"")</f>
        <v>0</v>
      </c>
    </row>
    <row r="111" spans="1:34" x14ac:dyDescent="0.2">
      <c r="A111" s="36"/>
      <c r="B111" s="310"/>
      <c r="C111" t="s">
        <v>251</v>
      </c>
      <c r="D111" s="38">
        <v>460</v>
      </c>
      <c r="U111" s="38">
        <f>IFERROR(VLOOKUP($D111,'NRCS Physical Effects'!$D$3:$BF$173,U$3,FALSE),"")</f>
        <v>-3</v>
      </c>
      <c r="V111" s="38">
        <f>IFERROR(VLOOKUP($D111,'NRCS Physical Effects'!$D$3:$BF$173,V$3,FALSE),"")</f>
        <v>-3</v>
      </c>
      <c r="W111" s="38">
        <f>IFERROR(VLOOKUP($D111,'NRCS Physical Effects'!$D$3:$BF$173,W$3,FALSE),"")</f>
        <v>-1</v>
      </c>
      <c r="X111" s="38">
        <f>IFERROR(VLOOKUP($D111,'NRCS Physical Effects'!$D$3:$BF$173,X$3,FALSE),"")</f>
        <v>-1</v>
      </c>
      <c r="Y111" s="38">
        <f>IFERROR(VLOOKUP($D111,'NRCS Physical Effects'!$D$3:$BF$173,Y$3,FALSE),"")</f>
        <v>-2</v>
      </c>
      <c r="Z111" s="38">
        <f>IFERROR(VLOOKUP($D111,'NRCS Physical Effects'!$D$3:$BF$173,Z$3,FALSE),"")</f>
        <v>-1</v>
      </c>
      <c r="AA111" s="38">
        <f>IFERROR(VLOOKUP($D111,'NRCS Physical Effects'!$D$3:$BF$173,AA$3,FALSE),"")</f>
        <v>-1</v>
      </c>
      <c r="AB111" s="87">
        <f>IFERROR(VLOOKUP($D111,'NRCS Physical Effects'!$D$3:$BF$173,AB$3,FALSE),"")</f>
        <v>-22</v>
      </c>
      <c r="AC111" s="38">
        <f>IFERROR(VLOOKUP($D111,'NRCS Physical Effects'!$D$3:$BF$173,AC$3,FALSE),"")</f>
        <v>-11</v>
      </c>
      <c r="AD111" s="38">
        <f>IFERROR(VLOOKUP($D111,'NRCS Physical Effects'!$D$3:$BF$173,AD$3,FALSE),"")</f>
        <v>-9</v>
      </c>
      <c r="AE111" s="38">
        <f>IFERROR(VLOOKUP($D111,'NRCS Physical Effects'!$D$3:$BF$173,AE$3,FALSE),"")</f>
        <v>-2</v>
      </c>
      <c r="AF111" s="38">
        <f>IFERROR(VLOOKUP($D111,'NRCS Physical Effects'!$D$3:$BF$173,AF$3,FALSE),"")</f>
        <v>4</v>
      </c>
      <c r="AG111" s="38">
        <f>IFERROR(VLOOKUP($D111,'NRCS Physical Effects'!$D$3:$BF$173,AG$3,FALSE),"")</f>
        <v>-5</v>
      </c>
      <c r="AH111" s="38">
        <f>IFERROR(VLOOKUP($D111,'NRCS Physical Effects'!$D$3:$BF$173,AH$3,FALSE),"")</f>
        <v>1</v>
      </c>
    </row>
    <row r="112" spans="1:34" x14ac:dyDescent="0.2">
      <c r="A112" s="36"/>
      <c r="B112" s="310"/>
      <c r="C112" t="s">
        <v>252</v>
      </c>
      <c r="D112" s="38">
        <v>633</v>
      </c>
      <c r="U112" s="38">
        <f>IFERROR(VLOOKUP($D112,'NRCS Physical Effects'!$D$3:$BF$173,U$3,FALSE),"")</f>
        <v>1</v>
      </c>
      <c r="V112" s="38">
        <f>IFERROR(VLOOKUP($D112,'NRCS Physical Effects'!$D$3:$BF$173,V$3,FALSE),"")</f>
        <v>0</v>
      </c>
      <c r="W112" s="38">
        <f>IFERROR(VLOOKUP($D112,'NRCS Physical Effects'!$D$3:$BF$173,W$3,FALSE),"")</f>
        <v>2</v>
      </c>
      <c r="X112" s="38">
        <f>IFERROR(VLOOKUP($D112,'NRCS Physical Effects'!$D$3:$BF$173,X$3,FALSE),"")</f>
        <v>0</v>
      </c>
      <c r="Y112" s="38">
        <f>IFERROR(VLOOKUP($D112,'NRCS Physical Effects'!$D$3:$BF$173,Y$3,FALSE),"")</f>
        <v>0</v>
      </c>
      <c r="Z112" s="38">
        <f>IFERROR(VLOOKUP($D112,'NRCS Physical Effects'!$D$3:$BF$173,Z$3,FALSE),"")</f>
        <v>0</v>
      </c>
      <c r="AA112" s="38">
        <f>IFERROR(VLOOKUP($D112,'NRCS Physical Effects'!$D$3:$BF$173,AA$3,FALSE),"")</f>
        <v>-1</v>
      </c>
      <c r="AB112" s="87">
        <f>IFERROR(VLOOKUP($D112,'NRCS Physical Effects'!$D$3:$BF$173,AB$3,FALSE),"")</f>
        <v>13</v>
      </c>
      <c r="AC112" s="38">
        <f>IFERROR(VLOOKUP($D112,'NRCS Physical Effects'!$D$3:$BF$173,AC$3,FALSE),"")</f>
        <v>1</v>
      </c>
      <c r="AD112" s="38">
        <f>IFERROR(VLOOKUP($D112,'NRCS Physical Effects'!$D$3:$BF$173,AD$3,FALSE),"")</f>
        <v>12</v>
      </c>
      <c r="AE112" s="38">
        <f>IFERROR(VLOOKUP($D112,'NRCS Physical Effects'!$D$3:$BF$173,AE$3,FALSE),"")</f>
        <v>-5</v>
      </c>
      <c r="AF112" s="38">
        <f>IFERROR(VLOOKUP($D112,'NRCS Physical Effects'!$D$3:$BF$173,AF$3,FALSE),"")</f>
        <v>4</v>
      </c>
      <c r="AG112" s="38">
        <f>IFERROR(VLOOKUP($D112,'NRCS Physical Effects'!$D$3:$BF$173,AG$3,FALSE),"")</f>
        <v>1</v>
      </c>
      <c r="AH112" s="38">
        <f>IFERROR(VLOOKUP($D112,'NRCS Physical Effects'!$D$3:$BF$173,AH$3,FALSE),"")</f>
        <v>0</v>
      </c>
    </row>
    <row r="113" spans="1:34" x14ac:dyDescent="0.2">
      <c r="A113" s="36"/>
      <c r="B113" s="310"/>
      <c r="C113" t="s">
        <v>253</v>
      </c>
      <c r="D113" s="38">
        <v>313</v>
      </c>
      <c r="U113" s="38">
        <f>IFERROR(VLOOKUP($D113,'NRCS Physical Effects'!$D$3:$BF$173,U$3,FALSE),"")</f>
        <v>1</v>
      </c>
      <c r="V113" s="38">
        <f>IFERROR(VLOOKUP($D113,'NRCS Physical Effects'!$D$3:$BF$173,V$3,FALSE),"")</f>
        <v>0</v>
      </c>
      <c r="W113" s="38">
        <f>IFERROR(VLOOKUP($D113,'NRCS Physical Effects'!$D$3:$BF$173,W$3,FALSE),"")</f>
        <v>4</v>
      </c>
      <c r="X113" s="38">
        <f>IFERROR(VLOOKUP($D113,'NRCS Physical Effects'!$D$3:$BF$173,X$3,FALSE),"")</f>
        <v>0</v>
      </c>
      <c r="Y113" s="38">
        <f>IFERROR(VLOOKUP($D113,'NRCS Physical Effects'!$D$3:$BF$173,Y$3,FALSE),"")</f>
        <v>0</v>
      </c>
      <c r="Z113" s="38">
        <f>IFERROR(VLOOKUP($D113,'NRCS Physical Effects'!$D$3:$BF$173,Z$3,FALSE),"")</f>
        <v>0</v>
      </c>
      <c r="AA113" s="38">
        <f>IFERROR(VLOOKUP($D113,'NRCS Physical Effects'!$D$3:$BF$173,AA$3,FALSE),"")</f>
        <v>-1</v>
      </c>
      <c r="AB113" s="87">
        <f>IFERROR(VLOOKUP($D113,'NRCS Physical Effects'!$D$3:$BF$173,AB$3,FALSE),"")</f>
        <v>14</v>
      </c>
      <c r="AC113" s="38">
        <f>IFERROR(VLOOKUP($D113,'NRCS Physical Effects'!$D$3:$BF$173,AC$3,FALSE),"")</f>
        <v>3</v>
      </c>
      <c r="AD113" s="38">
        <f>IFERROR(VLOOKUP($D113,'NRCS Physical Effects'!$D$3:$BF$173,AD$3,FALSE),"")</f>
        <v>15</v>
      </c>
      <c r="AE113" s="38">
        <f>IFERROR(VLOOKUP($D113,'NRCS Physical Effects'!$D$3:$BF$173,AE$3,FALSE),"")</f>
        <v>-6</v>
      </c>
      <c r="AF113" s="38">
        <f>IFERROR(VLOOKUP($D113,'NRCS Physical Effects'!$D$3:$BF$173,AF$3,FALSE),"")</f>
        <v>2</v>
      </c>
      <c r="AG113" s="38">
        <f>IFERROR(VLOOKUP($D113,'NRCS Physical Effects'!$D$3:$BF$173,AG$3,FALSE),"")</f>
        <v>0</v>
      </c>
      <c r="AH113" s="38">
        <f>IFERROR(VLOOKUP($D113,'NRCS Physical Effects'!$D$3:$BF$173,AH$3,FALSE),"")</f>
        <v>0</v>
      </c>
    </row>
    <row r="114" spans="1:34" x14ac:dyDescent="0.2">
      <c r="A114" s="36"/>
      <c r="B114" s="310"/>
      <c r="C114" t="s">
        <v>254</v>
      </c>
      <c r="D114" s="38">
        <v>359</v>
      </c>
      <c r="U114" s="38">
        <f>IFERROR(VLOOKUP($D114,'NRCS Physical Effects'!$D$3:$BF$173,U$3,FALSE),"")</f>
        <v>1</v>
      </c>
      <c r="V114" s="38">
        <f>IFERROR(VLOOKUP($D114,'NRCS Physical Effects'!$D$3:$BF$173,V$3,FALSE),"")</f>
        <v>0</v>
      </c>
      <c r="W114" s="38">
        <f>IFERROR(VLOOKUP($D114,'NRCS Physical Effects'!$D$3:$BF$173,W$3,FALSE),"")</f>
        <v>4</v>
      </c>
      <c r="X114" s="38">
        <f>IFERROR(VLOOKUP($D114,'NRCS Physical Effects'!$D$3:$BF$173,X$3,FALSE),"")</f>
        <v>0</v>
      </c>
      <c r="Y114" s="38">
        <f>IFERROR(VLOOKUP($D114,'NRCS Physical Effects'!$D$3:$BF$173,Y$3,FALSE),"")</f>
        <v>0</v>
      </c>
      <c r="Z114" s="38">
        <f>IFERROR(VLOOKUP($D114,'NRCS Physical Effects'!$D$3:$BF$173,Z$3,FALSE),"")</f>
        <v>0</v>
      </c>
      <c r="AA114" s="38">
        <f>IFERROR(VLOOKUP($D114,'NRCS Physical Effects'!$D$3:$BF$173,AA$3,FALSE),"")</f>
        <v>-3</v>
      </c>
      <c r="AB114" s="87">
        <f>IFERROR(VLOOKUP($D114,'NRCS Physical Effects'!$D$3:$BF$173,AB$3,FALSE),"")</f>
        <v>16</v>
      </c>
      <c r="AC114" s="38">
        <f>IFERROR(VLOOKUP($D114,'NRCS Physical Effects'!$D$3:$BF$173,AC$3,FALSE),"")</f>
        <v>2</v>
      </c>
      <c r="AD114" s="38">
        <f>IFERROR(VLOOKUP($D114,'NRCS Physical Effects'!$D$3:$BF$173,AD$3,FALSE),"")</f>
        <v>17</v>
      </c>
      <c r="AE114" s="38">
        <f>IFERROR(VLOOKUP($D114,'NRCS Physical Effects'!$D$3:$BF$173,AE$3,FALSE),"")</f>
        <v>-5</v>
      </c>
      <c r="AF114" s="38">
        <f>IFERROR(VLOOKUP($D114,'NRCS Physical Effects'!$D$3:$BF$173,AF$3,FALSE),"")</f>
        <v>2</v>
      </c>
      <c r="AG114" s="38">
        <f>IFERROR(VLOOKUP($D114,'NRCS Physical Effects'!$D$3:$BF$173,AG$3,FALSE),"")</f>
        <v>0</v>
      </c>
      <c r="AH114" s="38">
        <f>IFERROR(VLOOKUP($D114,'NRCS Physical Effects'!$D$3:$BF$173,AH$3,FALSE),"")</f>
        <v>0</v>
      </c>
    </row>
    <row r="115" spans="1:34" x14ac:dyDescent="0.2">
      <c r="A115" s="36"/>
      <c r="B115" s="310"/>
      <c r="C115" t="s">
        <v>263</v>
      </c>
      <c r="D115" s="38">
        <v>318</v>
      </c>
      <c r="U115" s="38">
        <f>IFERROR(VLOOKUP($D115,'NRCS Physical Effects'!$D$3:$BF$173,U$3,FALSE),"")</f>
        <v>1</v>
      </c>
      <c r="V115" s="38">
        <f>IFERROR(VLOOKUP($D115,'NRCS Physical Effects'!$D$3:$BF$173,V$3,FALSE),"")</f>
        <v>0</v>
      </c>
      <c r="W115" s="38">
        <f>IFERROR(VLOOKUP($D115,'NRCS Physical Effects'!$D$3:$BF$173,W$3,FALSE),"")</f>
        <v>4</v>
      </c>
      <c r="X115" s="38">
        <f>IFERROR(VLOOKUP($D115,'NRCS Physical Effects'!$D$3:$BF$173,X$3,FALSE),"")</f>
        <v>0</v>
      </c>
      <c r="Y115" s="38">
        <f>IFERROR(VLOOKUP($D115,'NRCS Physical Effects'!$D$3:$BF$173,Y$3,FALSE),"")</f>
        <v>0</v>
      </c>
      <c r="Z115" s="38">
        <f>IFERROR(VLOOKUP($D115,'NRCS Physical Effects'!$D$3:$BF$173,Z$3,FALSE),"")</f>
        <v>0</v>
      </c>
      <c r="AA115" s="38">
        <f>IFERROR(VLOOKUP($D115,'NRCS Physical Effects'!$D$3:$BF$173,AA$3,FALSE),"")</f>
        <v>-1</v>
      </c>
      <c r="AB115" s="87">
        <f>IFERROR(VLOOKUP($D115,'NRCS Physical Effects'!$D$3:$BF$173,AB$3,FALSE),"")</f>
        <v>12</v>
      </c>
      <c r="AC115" s="38">
        <f>IFERROR(VLOOKUP($D115,'NRCS Physical Effects'!$D$3:$BF$173,AC$3,FALSE),"")</f>
        <v>2</v>
      </c>
      <c r="AD115" s="38">
        <f>IFERROR(VLOOKUP($D115,'NRCS Physical Effects'!$D$3:$BF$173,AD$3,FALSE),"")</f>
        <v>14</v>
      </c>
      <c r="AE115" s="38">
        <f>IFERROR(VLOOKUP($D115,'NRCS Physical Effects'!$D$3:$BF$173,AE$3,FALSE),"")</f>
        <v>-6</v>
      </c>
      <c r="AF115" s="38">
        <f>IFERROR(VLOOKUP($D115,'NRCS Physical Effects'!$D$3:$BF$173,AF$3,FALSE),"")</f>
        <v>2</v>
      </c>
      <c r="AG115" s="38">
        <f>IFERROR(VLOOKUP($D115,'NRCS Physical Effects'!$D$3:$BF$173,AG$3,FALSE),"")</f>
        <v>0</v>
      </c>
      <c r="AH115" s="38">
        <f>IFERROR(VLOOKUP($D115,'NRCS Physical Effects'!$D$3:$BF$173,AH$3,FALSE),"")</f>
        <v>0</v>
      </c>
    </row>
    <row r="117" spans="1:34" x14ac:dyDescent="0.2">
      <c r="C117" s="50"/>
    </row>
    <row r="118" spans="1:34" x14ac:dyDescent="0.2">
      <c r="C118" s="48"/>
    </row>
    <row r="119" spans="1:34" x14ac:dyDescent="0.2">
      <c r="C119" s="48"/>
    </row>
    <row r="120" spans="1:34" x14ac:dyDescent="0.2">
      <c r="C120" s="48"/>
    </row>
    <row r="121" spans="1:34" x14ac:dyDescent="0.2">
      <c r="C121" s="48"/>
    </row>
  </sheetData>
  <mergeCells count="21">
    <mergeCell ref="B84:B93"/>
    <mergeCell ref="B95:B107"/>
    <mergeCell ref="B109:B115"/>
    <mergeCell ref="A74:A107"/>
    <mergeCell ref="A64:A72"/>
    <mergeCell ref="B64:B72"/>
    <mergeCell ref="B74:B82"/>
    <mergeCell ref="A30:A62"/>
    <mergeCell ref="B30:B39"/>
    <mergeCell ref="B40:B43"/>
    <mergeCell ref="B44:B55"/>
    <mergeCell ref="B56:B62"/>
    <mergeCell ref="B17:B21"/>
    <mergeCell ref="B23:B28"/>
    <mergeCell ref="A5:A28"/>
    <mergeCell ref="U1:AH1"/>
    <mergeCell ref="H2:I2"/>
    <mergeCell ref="L2:M2"/>
    <mergeCell ref="F1:M1"/>
    <mergeCell ref="P1:S1"/>
    <mergeCell ref="B5:B15"/>
  </mergeCells>
  <conditionalFormatting sqref="AA5:AA115">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U5:U1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AAA9-36C6-4AD6-AF35-BBBB474B2679}">
  <dimension ref="A1:BG182"/>
  <sheetViews>
    <sheetView workbookViewId="0">
      <pane xSplit="4" ySplit="3" topLeftCell="E4" activePane="bottomRight" state="frozen"/>
      <selection pane="topRight" activeCell="E1" sqref="E1"/>
      <selection pane="bottomLeft" activeCell="A3" sqref="A3"/>
      <selection pane="bottomRight" activeCell="O3" sqref="O3"/>
    </sheetView>
  </sheetViews>
  <sheetFormatPr baseColWidth="10" defaultColWidth="8.83203125" defaultRowHeight="15" x14ac:dyDescent="0.2"/>
  <cols>
    <col min="1" max="1" width="10" bestFit="1" customWidth="1"/>
    <col min="2" max="2" width="4" bestFit="1" customWidth="1"/>
    <col min="3" max="3" width="43.83203125" style="76" customWidth="1"/>
    <col min="4" max="4" width="12.5" style="61" bestFit="1" customWidth="1"/>
    <col min="37" max="37" width="8.83203125" style="77"/>
    <col min="52" max="52" width="8.83203125" style="77"/>
  </cols>
  <sheetData>
    <row r="1" spans="1:59" s="83" customFormat="1" ht="12" x14ac:dyDescent="0.15">
      <c r="D1" s="83">
        <v>1</v>
      </c>
      <c r="E1" s="83">
        <v>2</v>
      </c>
      <c r="F1" s="83">
        <v>3</v>
      </c>
      <c r="G1" s="83">
        <v>4</v>
      </c>
      <c r="H1" s="83">
        <v>5</v>
      </c>
      <c r="I1" s="83">
        <v>6</v>
      </c>
      <c r="J1" s="83">
        <v>7</v>
      </c>
      <c r="K1" s="83">
        <v>8</v>
      </c>
      <c r="L1" s="83">
        <v>9</v>
      </c>
      <c r="M1" s="83">
        <v>10</v>
      </c>
      <c r="N1" s="83">
        <v>11</v>
      </c>
      <c r="O1" s="83">
        <v>12</v>
      </c>
      <c r="P1" s="83">
        <v>13</v>
      </c>
      <c r="Q1" s="83">
        <v>14</v>
      </c>
      <c r="R1" s="83">
        <v>15</v>
      </c>
      <c r="S1" s="83">
        <v>16</v>
      </c>
      <c r="T1" s="83">
        <v>17</v>
      </c>
      <c r="U1" s="83">
        <v>18</v>
      </c>
      <c r="V1" s="83">
        <v>19</v>
      </c>
      <c r="W1" s="83">
        <v>20</v>
      </c>
      <c r="X1" s="83">
        <v>21</v>
      </c>
      <c r="Y1" s="83">
        <v>22</v>
      </c>
      <c r="Z1" s="83">
        <v>23</v>
      </c>
      <c r="AA1" s="83">
        <v>24</v>
      </c>
      <c r="AB1" s="83">
        <v>25</v>
      </c>
      <c r="AC1" s="83">
        <v>26</v>
      </c>
      <c r="AD1" s="83">
        <v>27</v>
      </c>
      <c r="AE1" s="83">
        <v>28</v>
      </c>
      <c r="AF1" s="83">
        <v>29</v>
      </c>
      <c r="AG1" s="83">
        <v>30</v>
      </c>
      <c r="AH1" s="83">
        <v>31</v>
      </c>
      <c r="AI1" s="83">
        <v>32</v>
      </c>
      <c r="AJ1" s="83">
        <v>33</v>
      </c>
      <c r="AK1" s="83">
        <v>34</v>
      </c>
      <c r="AL1" s="83">
        <v>35</v>
      </c>
      <c r="AM1" s="83">
        <v>36</v>
      </c>
      <c r="AN1" s="83">
        <v>37</v>
      </c>
      <c r="AO1" s="83">
        <v>38</v>
      </c>
      <c r="AP1" s="83">
        <v>39</v>
      </c>
      <c r="AQ1" s="83">
        <v>40</v>
      </c>
      <c r="AR1" s="83">
        <v>41</v>
      </c>
      <c r="AS1" s="83">
        <v>42</v>
      </c>
      <c r="AT1" s="83">
        <v>43</v>
      </c>
      <c r="AU1" s="83">
        <v>44</v>
      </c>
      <c r="AV1" s="83">
        <v>45</v>
      </c>
      <c r="AW1" s="83">
        <v>46</v>
      </c>
      <c r="AX1" s="83">
        <v>47</v>
      </c>
      <c r="AY1" s="83">
        <v>48</v>
      </c>
      <c r="AZ1" s="83">
        <v>49</v>
      </c>
      <c r="BA1" s="83">
        <v>50</v>
      </c>
      <c r="BB1" s="83">
        <v>51</v>
      </c>
      <c r="BC1" s="83">
        <v>52</v>
      </c>
      <c r="BD1" s="83">
        <v>53</v>
      </c>
      <c r="BE1" s="83">
        <v>54</v>
      </c>
      <c r="BF1" s="83">
        <v>55</v>
      </c>
    </row>
    <row r="2" spans="1:59" x14ac:dyDescent="0.2">
      <c r="C2" s="60" t="s">
        <v>269</v>
      </c>
      <c r="E2" s="62" t="s">
        <v>270</v>
      </c>
      <c r="F2" s="62" t="s">
        <v>270</v>
      </c>
      <c r="G2" s="62" t="s">
        <v>270</v>
      </c>
      <c r="H2" s="62" t="s">
        <v>270</v>
      </c>
      <c r="I2" s="62" t="s">
        <v>270</v>
      </c>
      <c r="J2" s="62" t="s">
        <v>270</v>
      </c>
      <c r="K2" s="62" t="s">
        <v>270</v>
      </c>
      <c r="L2" s="62" t="s">
        <v>270</v>
      </c>
      <c r="M2" s="62" t="s">
        <v>270</v>
      </c>
      <c r="N2" s="62" t="s">
        <v>270</v>
      </c>
      <c r="O2" s="62" t="s">
        <v>270</v>
      </c>
      <c r="P2" s="63" t="s">
        <v>271</v>
      </c>
      <c r="Q2" s="63" t="s">
        <v>271</v>
      </c>
      <c r="R2" s="63" t="s">
        <v>271</v>
      </c>
      <c r="S2" s="63" t="s">
        <v>271</v>
      </c>
      <c r="T2" s="63" t="s">
        <v>271</v>
      </c>
      <c r="U2" s="63" t="s">
        <v>271</v>
      </c>
      <c r="V2" s="63" t="s">
        <v>271</v>
      </c>
      <c r="W2" s="63" t="s">
        <v>271</v>
      </c>
      <c r="X2" s="63" t="s">
        <v>271</v>
      </c>
      <c r="Y2" s="63" t="s">
        <v>271</v>
      </c>
      <c r="Z2" s="63" t="s">
        <v>271</v>
      </c>
      <c r="AA2" s="63" t="s">
        <v>271</v>
      </c>
      <c r="AB2" s="63" t="s">
        <v>271</v>
      </c>
      <c r="AC2" s="63" t="s">
        <v>271</v>
      </c>
      <c r="AD2" s="63" t="s">
        <v>271</v>
      </c>
      <c r="AE2" s="63" t="s">
        <v>271</v>
      </c>
      <c r="AF2" s="63" t="s">
        <v>271</v>
      </c>
      <c r="AG2" s="63" t="s">
        <v>271</v>
      </c>
      <c r="AH2" s="63" t="s">
        <v>271</v>
      </c>
      <c r="AI2" s="63" t="s">
        <v>271</v>
      </c>
      <c r="AJ2" s="64" t="s">
        <v>272</v>
      </c>
      <c r="AK2" s="64" t="s">
        <v>272</v>
      </c>
      <c r="AL2" s="64" t="s">
        <v>272</v>
      </c>
      <c r="AM2" s="64" t="s">
        <v>272</v>
      </c>
      <c r="AN2" s="64" t="s">
        <v>272</v>
      </c>
      <c r="AO2" s="65" t="s">
        <v>273</v>
      </c>
      <c r="AP2" s="65" t="s">
        <v>273</v>
      </c>
      <c r="AQ2" s="65" t="s">
        <v>273</v>
      </c>
      <c r="AR2" s="65" t="s">
        <v>273</v>
      </c>
      <c r="AS2" s="66" t="s">
        <v>274</v>
      </c>
      <c r="AT2" s="66" t="s">
        <v>274</v>
      </c>
      <c r="AU2" s="66" t="s">
        <v>274</v>
      </c>
      <c r="AV2" s="66" t="s">
        <v>274</v>
      </c>
      <c r="AW2" s="66" t="s">
        <v>274</v>
      </c>
      <c r="AX2" s="67" t="s">
        <v>275</v>
      </c>
      <c r="AY2" s="67" t="s">
        <v>275</v>
      </c>
      <c r="AZ2" s="68">
        <f>MAX(AZ4:AZ173)</f>
        <v>96</v>
      </c>
      <c r="BA2" s="68">
        <f t="shared" ref="BA2:BF2" si="0">MAX(BA4:BA173)</f>
        <v>35</v>
      </c>
      <c r="BB2" s="68">
        <f t="shared" si="0"/>
        <v>39</v>
      </c>
      <c r="BC2" s="68">
        <f t="shared" si="0"/>
        <v>17</v>
      </c>
      <c r="BD2" s="68">
        <f t="shared" si="0"/>
        <v>18</v>
      </c>
      <c r="BE2" s="68">
        <f t="shared" si="0"/>
        <v>13</v>
      </c>
      <c r="BF2" s="68">
        <f t="shared" si="0"/>
        <v>6</v>
      </c>
      <c r="BG2" s="43" t="s">
        <v>276</v>
      </c>
    </row>
    <row r="3" spans="1:59" s="69" customFormat="1" ht="90.5" customHeight="1" x14ac:dyDescent="0.2">
      <c r="A3" s="69" t="s">
        <v>277</v>
      </c>
      <c r="C3" s="70" t="s">
        <v>549</v>
      </c>
      <c r="D3" s="71" t="s">
        <v>278</v>
      </c>
      <c r="E3" s="69" t="s">
        <v>279</v>
      </c>
      <c r="F3" s="69" t="s">
        <v>280</v>
      </c>
      <c r="G3" s="69" t="s">
        <v>281</v>
      </c>
      <c r="H3" s="69" t="s">
        <v>282</v>
      </c>
      <c r="I3" s="69" t="s">
        <v>283</v>
      </c>
      <c r="J3" s="69" t="s">
        <v>284</v>
      </c>
      <c r="K3" s="69" t="s">
        <v>285</v>
      </c>
      <c r="L3" s="72" t="s">
        <v>286</v>
      </c>
      <c r="M3" s="69" t="s">
        <v>287</v>
      </c>
      <c r="N3" s="72" t="s">
        <v>288</v>
      </c>
      <c r="O3" s="153" t="s">
        <v>289</v>
      </c>
      <c r="P3" s="72" t="s">
        <v>290</v>
      </c>
      <c r="Q3" s="69" t="s">
        <v>291</v>
      </c>
      <c r="R3" s="69" t="s">
        <v>292</v>
      </c>
      <c r="S3" s="69" t="s">
        <v>293</v>
      </c>
      <c r="T3" s="69" t="s">
        <v>294</v>
      </c>
      <c r="U3" s="69" t="s">
        <v>295</v>
      </c>
      <c r="V3" s="69" t="s">
        <v>296</v>
      </c>
      <c r="W3" s="69" t="s">
        <v>297</v>
      </c>
      <c r="X3" s="72" t="s">
        <v>298</v>
      </c>
      <c r="Y3" s="69" t="s">
        <v>299</v>
      </c>
      <c r="Z3" s="69" t="s">
        <v>300</v>
      </c>
      <c r="AA3" s="69" t="s">
        <v>301</v>
      </c>
      <c r="AB3" s="69" t="s">
        <v>302</v>
      </c>
      <c r="AC3" s="69" t="s">
        <v>303</v>
      </c>
      <c r="AD3" s="69" t="s">
        <v>304</v>
      </c>
      <c r="AE3" s="69" t="s">
        <v>305</v>
      </c>
      <c r="AF3" s="69" t="s">
        <v>306</v>
      </c>
      <c r="AG3" s="69" t="s">
        <v>307</v>
      </c>
      <c r="AH3" s="69" t="s">
        <v>308</v>
      </c>
      <c r="AI3" s="69" t="s">
        <v>309</v>
      </c>
      <c r="AJ3" s="69" t="s">
        <v>310</v>
      </c>
      <c r="AK3" s="72" t="s">
        <v>311</v>
      </c>
      <c r="AL3" s="69" t="s">
        <v>312</v>
      </c>
      <c r="AM3" s="69" t="s">
        <v>313</v>
      </c>
      <c r="AN3" s="73" t="s">
        <v>314</v>
      </c>
      <c r="AO3" s="69" t="s">
        <v>315</v>
      </c>
      <c r="AP3" s="69" t="s">
        <v>316</v>
      </c>
      <c r="AQ3" s="69" t="s">
        <v>317</v>
      </c>
      <c r="AR3" s="69" t="s">
        <v>318</v>
      </c>
      <c r="AS3" s="72" t="s">
        <v>319</v>
      </c>
      <c r="AT3" s="72" t="s">
        <v>320</v>
      </c>
      <c r="AU3" s="69" t="s">
        <v>321</v>
      </c>
      <c r="AV3" s="69" t="s">
        <v>322</v>
      </c>
      <c r="AW3" s="69" t="s">
        <v>323</v>
      </c>
      <c r="AX3" s="69" t="s">
        <v>324</v>
      </c>
      <c r="AY3" s="69" t="s">
        <v>325</v>
      </c>
      <c r="AZ3" s="74" t="s">
        <v>326</v>
      </c>
      <c r="BA3" s="75" t="s">
        <v>327</v>
      </c>
      <c r="BB3" s="75" t="s">
        <v>328</v>
      </c>
      <c r="BC3" s="75" t="s">
        <v>329</v>
      </c>
      <c r="BD3" s="75" t="s">
        <v>330</v>
      </c>
      <c r="BE3" s="75" t="s">
        <v>331</v>
      </c>
      <c r="BF3" s="75" t="s">
        <v>332</v>
      </c>
    </row>
    <row r="4" spans="1:59" x14ac:dyDescent="0.2">
      <c r="A4" t="s">
        <v>333</v>
      </c>
      <c r="B4">
        <v>1</v>
      </c>
      <c r="C4" s="76" t="s">
        <v>334</v>
      </c>
      <c r="D4" s="61">
        <v>366</v>
      </c>
      <c r="E4">
        <v>0</v>
      </c>
      <c r="F4">
        <v>0</v>
      </c>
      <c r="G4">
        <v>0</v>
      </c>
      <c r="H4">
        <v>0</v>
      </c>
      <c r="I4">
        <v>0</v>
      </c>
      <c r="J4">
        <v>0</v>
      </c>
      <c r="K4">
        <v>0</v>
      </c>
      <c r="L4">
        <v>0</v>
      </c>
      <c r="M4">
        <v>0</v>
      </c>
      <c r="N4">
        <v>0</v>
      </c>
      <c r="O4">
        <v>0</v>
      </c>
      <c r="P4">
        <v>0</v>
      </c>
      <c r="Q4">
        <v>0</v>
      </c>
      <c r="R4">
        <v>0</v>
      </c>
      <c r="S4">
        <v>0</v>
      </c>
      <c r="T4">
        <v>0</v>
      </c>
      <c r="U4">
        <v>0</v>
      </c>
      <c r="V4">
        <v>0</v>
      </c>
      <c r="W4">
        <v>0</v>
      </c>
      <c r="X4">
        <v>2</v>
      </c>
      <c r="Y4">
        <v>0</v>
      </c>
      <c r="Z4">
        <v>0</v>
      </c>
      <c r="AA4">
        <v>0</v>
      </c>
      <c r="AB4">
        <v>2</v>
      </c>
      <c r="AC4">
        <v>0</v>
      </c>
      <c r="AD4">
        <v>0</v>
      </c>
      <c r="AE4">
        <v>0</v>
      </c>
      <c r="AF4">
        <v>0</v>
      </c>
      <c r="AG4">
        <v>0</v>
      </c>
      <c r="AH4">
        <v>0</v>
      </c>
      <c r="AI4">
        <v>0</v>
      </c>
      <c r="AJ4">
        <v>0</v>
      </c>
      <c r="AK4" s="77">
        <v>4</v>
      </c>
      <c r="AL4">
        <v>1</v>
      </c>
      <c r="AM4">
        <v>5</v>
      </c>
      <c r="AN4">
        <v>-1</v>
      </c>
      <c r="AO4">
        <v>0</v>
      </c>
      <c r="AP4">
        <v>0</v>
      </c>
      <c r="AQ4">
        <v>0</v>
      </c>
      <c r="AR4">
        <v>0</v>
      </c>
      <c r="AS4">
        <v>0</v>
      </c>
      <c r="AT4">
        <v>0</v>
      </c>
      <c r="AU4">
        <v>0</v>
      </c>
      <c r="AV4">
        <v>0</v>
      </c>
      <c r="AW4">
        <v>0</v>
      </c>
      <c r="AX4">
        <v>0</v>
      </c>
      <c r="AY4">
        <v>0</v>
      </c>
      <c r="AZ4" s="77">
        <f>SUM(E4:AY4)</f>
        <v>13</v>
      </c>
      <c r="BA4">
        <f>SUMIF($E$2:$AY$2,BA$3,$E4:$AY4)</f>
        <v>0</v>
      </c>
      <c r="BB4">
        <f t="shared" ref="BB4:BF19" si="1">SUMIF($E$2:$AY$2,BB$3,$E4:$AY4)</f>
        <v>4</v>
      </c>
      <c r="BC4">
        <f t="shared" si="1"/>
        <v>9</v>
      </c>
      <c r="BD4">
        <f t="shared" si="1"/>
        <v>0</v>
      </c>
      <c r="BE4">
        <f t="shared" si="1"/>
        <v>0</v>
      </c>
      <c r="BF4">
        <f t="shared" si="1"/>
        <v>0</v>
      </c>
    </row>
    <row r="5" spans="1:59" x14ac:dyDescent="0.2">
      <c r="A5" t="s">
        <v>335</v>
      </c>
      <c r="B5">
        <v>2</v>
      </c>
      <c r="C5" s="76" t="s">
        <v>336</v>
      </c>
      <c r="D5" s="61">
        <v>327</v>
      </c>
      <c r="E5">
        <v>4</v>
      </c>
      <c r="F5">
        <v>4</v>
      </c>
      <c r="G5">
        <v>1</v>
      </c>
      <c r="H5">
        <v>1</v>
      </c>
      <c r="I5">
        <v>1</v>
      </c>
      <c r="J5">
        <v>0</v>
      </c>
      <c r="K5">
        <v>3</v>
      </c>
      <c r="L5">
        <v>5</v>
      </c>
      <c r="M5">
        <v>1</v>
      </c>
      <c r="N5">
        <v>2</v>
      </c>
      <c r="O5">
        <v>2</v>
      </c>
      <c r="P5">
        <v>1</v>
      </c>
      <c r="Q5">
        <v>1</v>
      </c>
      <c r="R5">
        <v>1</v>
      </c>
      <c r="S5">
        <v>1</v>
      </c>
      <c r="T5">
        <v>0</v>
      </c>
      <c r="U5">
        <v>0</v>
      </c>
      <c r="V5">
        <v>0</v>
      </c>
      <c r="W5">
        <v>0</v>
      </c>
      <c r="X5">
        <v>4</v>
      </c>
      <c r="Y5">
        <v>4</v>
      </c>
      <c r="Z5">
        <v>2</v>
      </c>
      <c r="AA5">
        <v>2</v>
      </c>
      <c r="AB5">
        <v>1</v>
      </c>
      <c r="AC5">
        <v>1</v>
      </c>
      <c r="AD5">
        <v>5</v>
      </c>
      <c r="AE5">
        <v>2</v>
      </c>
      <c r="AF5">
        <v>0</v>
      </c>
      <c r="AG5">
        <v>0</v>
      </c>
      <c r="AH5">
        <v>4</v>
      </c>
      <c r="AI5">
        <v>1</v>
      </c>
      <c r="AJ5">
        <v>2</v>
      </c>
      <c r="AK5" s="77">
        <v>4</v>
      </c>
      <c r="AL5">
        <v>1</v>
      </c>
      <c r="AM5">
        <v>0</v>
      </c>
      <c r="AN5">
        <v>1</v>
      </c>
      <c r="AO5">
        <v>4</v>
      </c>
      <c r="AP5">
        <v>4</v>
      </c>
      <c r="AQ5">
        <v>3</v>
      </c>
      <c r="AR5">
        <v>0</v>
      </c>
      <c r="AS5">
        <v>5</v>
      </c>
      <c r="AT5">
        <v>1</v>
      </c>
      <c r="AU5">
        <v>0</v>
      </c>
      <c r="AV5">
        <v>0</v>
      </c>
      <c r="AW5">
        <v>0</v>
      </c>
      <c r="AX5">
        <v>0</v>
      </c>
      <c r="AY5">
        <v>1</v>
      </c>
      <c r="AZ5" s="77">
        <f t="shared" ref="AZ5:AZ68" si="2">SUM(E5:AY5)</f>
        <v>80</v>
      </c>
      <c r="BA5">
        <f>SUMIF($E$2:$AY$2,BA$3,$E5:$AY5)</f>
        <v>24</v>
      </c>
      <c r="BB5">
        <f t="shared" si="1"/>
        <v>30</v>
      </c>
      <c r="BC5">
        <f t="shared" si="1"/>
        <v>8</v>
      </c>
      <c r="BD5">
        <f>SUMIF($E$2:$AY$2,BD$3,$E5:$AY5)</f>
        <v>11</v>
      </c>
      <c r="BE5">
        <f t="shared" si="1"/>
        <v>6</v>
      </c>
      <c r="BF5">
        <f t="shared" si="1"/>
        <v>1</v>
      </c>
    </row>
    <row r="6" spans="1:59" x14ac:dyDescent="0.2">
      <c r="A6" t="s">
        <v>335</v>
      </c>
      <c r="B6">
        <v>3</v>
      </c>
      <c r="C6" s="76" t="s">
        <v>337</v>
      </c>
      <c r="D6" s="61">
        <v>340</v>
      </c>
      <c r="E6">
        <v>4</v>
      </c>
      <c r="F6">
        <v>4</v>
      </c>
      <c r="G6">
        <v>3</v>
      </c>
      <c r="H6">
        <v>0</v>
      </c>
      <c r="I6">
        <v>0</v>
      </c>
      <c r="J6">
        <v>0</v>
      </c>
      <c r="K6">
        <v>2</v>
      </c>
      <c r="L6">
        <v>2</v>
      </c>
      <c r="M6">
        <v>0</v>
      </c>
      <c r="N6">
        <v>2</v>
      </c>
      <c r="O6">
        <v>2</v>
      </c>
      <c r="P6">
        <v>2</v>
      </c>
      <c r="Q6">
        <v>1</v>
      </c>
      <c r="R6">
        <v>1</v>
      </c>
      <c r="S6">
        <v>0</v>
      </c>
      <c r="T6">
        <v>0</v>
      </c>
      <c r="U6">
        <v>0</v>
      </c>
      <c r="V6">
        <v>1</v>
      </c>
      <c r="W6">
        <v>1</v>
      </c>
      <c r="X6">
        <v>2</v>
      </c>
      <c r="Y6">
        <v>2</v>
      </c>
      <c r="Z6">
        <v>2</v>
      </c>
      <c r="AA6">
        <v>2</v>
      </c>
      <c r="AB6">
        <v>1</v>
      </c>
      <c r="AC6">
        <v>2</v>
      </c>
      <c r="AD6">
        <v>0</v>
      </c>
      <c r="AE6">
        <v>0</v>
      </c>
      <c r="AF6">
        <v>0</v>
      </c>
      <c r="AG6">
        <v>0</v>
      </c>
      <c r="AH6">
        <v>2</v>
      </c>
      <c r="AI6">
        <v>0</v>
      </c>
      <c r="AJ6">
        <v>3</v>
      </c>
      <c r="AK6" s="77">
        <v>4</v>
      </c>
      <c r="AL6">
        <v>0</v>
      </c>
      <c r="AM6">
        <v>0</v>
      </c>
      <c r="AN6">
        <v>1</v>
      </c>
      <c r="AO6">
        <v>3</v>
      </c>
      <c r="AP6">
        <v>4</v>
      </c>
      <c r="AQ6">
        <v>4</v>
      </c>
      <c r="AR6">
        <v>0</v>
      </c>
      <c r="AS6">
        <v>1</v>
      </c>
      <c r="AT6">
        <v>0</v>
      </c>
      <c r="AU6">
        <v>2</v>
      </c>
      <c r="AV6">
        <v>0</v>
      </c>
      <c r="AW6">
        <v>0</v>
      </c>
      <c r="AX6">
        <v>0</v>
      </c>
      <c r="AY6">
        <v>1</v>
      </c>
      <c r="AZ6" s="77">
        <f t="shared" si="2"/>
        <v>61</v>
      </c>
      <c r="BA6">
        <f t="shared" ref="BA6:BF37" si="3">SUMIF($E$2:$AY$2,BA$3,$E6:$AY6)</f>
        <v>19</v>
      </c>
      <c r="BB6">
        <f t="shared" si="1"/>
        <v>19</v>
      </c>
      <c r="BC6">
        <f t="shared" si="1"/>
        <v>8</v>
      </c>
      <c r="BD6">
        <f t="shared" si="1"/>
        <v>11</v>
      </c>
      <c r="BE6">
        <f t="shared" si="1"/>
        <v>3</v>
      </c>
      <c r="BF6">
        <f t="shared" si="1"/>
        <v>1</v>
      </c>
    </row>
    <row r="7" spans="1:59" x14ac:dyDescent="0.2">
      <c r="A7" t="s">
        <v>333</v>
      </c>
      <c r="B7">
        <v>4</v>
      </c>
      <c r="C7" s="76" t="s">
        <v>338</v>
      </c>
      <c r="D7" s="61">
        <v>592</v>
      </c>
      <c r="E7">
        <v>0</v>
      </c>
      <c r="F7">
        <v>0</v>
      </c>
      <c r="G7">
        <v>0</v>
      </c>
      <c r="H7">
        <v>0</v>
      </c>
      <c r="I7">
        <v>0</v>
      </c>
      <c r="J7">
        <v>0</v>
      </c>
      <c r="K7">
        <v>0</v>
      </c>
      <c r="L7">
        <v>0</v>
      </c>
      <c r="M7">
        <v>0</v>
      </c>
      <c r="N7">
        <v>0</v>
      </c>
      <c r="O7">
        <v>0</v>
      </c>
      <c r="P7">
        <v>0</v>
      </c>
      <c r="Q7">
        <v>0</v>
      </c>
      <c r="R7">
        <v>0</v>
      </c>
      <c r="S7">
        <v>0</v>
      </c>
      <c r="T7">
        <v>0</v>
      </c>
      <c r="U7">
        <v>0</v>
      </c>
      <c r="V7">
        <v>0</v>
      </c>
      <c r="W7">
        <v>0</v>
      </c>
      <c r="X7">
        <v>2</v>
      </c>
      <c r="Y7">
        <v>2</v>
      </c>
      <c r="Z7">
        <v>0</v>
      </c>
      <c r="AA7">
        <v>0</v>
      </c>
      <c r="AB7">
        <v>1</v>
      </c>
      <c r="AC7">
        <v>1</v>
      </c>
      <c r="AD7">
        <v>1</v>
      </c>
      <c r="AE7">
        <v>0</v>
      </c>
      <c r="AF7">
        <v>0</v>
      </c>
      <c r="AG7">
        <v>0</v>
      </c>
      <c r="AH7">
        <v>0</v>
      </c>
      <c r="AI7">
        <v>0</v>
      </c>
      <c r="AJ7">
        <v>4</v>
      </c>
      <c r="AK7" s="77">
        <v>4</v>
      </c>
      <c r="AL7">
        <v>1</v>
      </c>
      <c r="AM7">
        <v>4</v>
      </c>
      <c r="AN7">
        <v>4</v>
      </c>
      <c r="AO7">
        <v>0</v>
      </c>
      <c r="AP7">
        <v>0</v>
      </c>
      <c r="AQ7">
        <v>0</v>
      </c>
      <c r="AR7">
        <v>0</v>
      </c>
      <c r="AS7">
        <v>0</v>
      </c>
      <c r="AT7">
        <v>0</v>
      </c>
      <c r="AU7">
        <v>5</v>
      </c>
      <c r="AV7">
        <v>0</v>
      </c>
      <c r="AW7">
        <v>0</v>
      </c>
      <c r="AX7">
        <v>0</v>
      </c>
      <c r="AY7">
        <v>0</v>
      </c>
      <c r="AZ7" s="77">
        <f t="shared" si="2"/>
        <v>29</v>
      </c>
      <c r="BA7">
        <f t="shared" si="3"/>
        <v>0</v>
      </c>
      <c r="BB7">
        <f t="shared" si="1"/>
        <v>7</v>
      </c>
      <c r="BC7">
        <f t="shared" si="1"/>
        <v>17</v>
      </c>
      <c r="BD7">
        <f t="shared" si="1"/>
        <v>0</v>
      </c>
      <c r="BE7">
        <f t="shared" si="1"/>
        <v>5</v>
      </c>
      <c r="BF7">
        <f t="shared" si="1"/>
        <v>0</v>
      </c>
    </row>
    <row r="8" spans="1:59" x14ac:dyDescent="0.2">
      <c r="A8" t="s">
        <v>335</v>
      </c>
      <c r="B8">
        <v>5</v>
      </c>
      <c r="C8" s="76" t="s">
        <v>339</v>
      </c>
      <c r="D8" s="61">
        <v>512</v>
      </c>
      <c r="E8">
        <v>1</v>
      </c>
      <c r="F8">
        <v>1</v>
      </c>
      <c r="G8">
        <v>0</v>
      </c>
      <c r="H8">
        <v>0</v>
      </c>
      <c r="I8">
        <v>0</v>
      </c>
      <c r="J8">
        <v>0</v>
      </c>
      <c r="K8">
        <v>2</v>
      </c>
      <c r="L8">
        <v>1</v>
      </c>
      <c r="M8">
        <v>0</v>
      </c>
      <c r="N8">
        <v>3</v>
      </c>
      <c r="O8">
        <v>3</v>
      </c>
      <c r="P8">
        <v>1</v>
      </c>
      <c r="Q8">
        <v>0</v>
      </c>
      <c r="R8">
        <v>0</v>
      </c>
      <c r="S8">
        <v>0</v>
      </c>
      <c r="T8">
        <v>3</v>
      </c>
      <c r="U8">
        <v>3</v>
      </c>
      <c r="V8">
        <v>0</v>
      </c>
      <c r="W8">
        <v>0</v>
      </c>
      <c r="X8">
        <v>1</v>
      </c>
      <c r="Y8">
        <v>0</v>
      </c>
      <c r="Z8">
        <v>1</v>
      </c>
      <c r="AA8">
        <v>0</v>
      </c>
      <c r="AB8">
        <v>1</v>
      </c>
      <c r="AC8">
        <v>0</v>
      </c>
      <c r="AD8">
        <v>0</v>
      </c>
      <c r="AE8">
        <v>0</v>
      </c>
      <c r="AF8">
        <v>1</v>
      </c>
      <c r="AG8">
        <v>0</v>
      </c>
      <c r="AH8">
        <v>1</v>
      </c>
      <c r="AI8">
        <v>0</v>
      </c>
      <c r="AJ8">
        <v>1</v>
      </c>
      <c r="AK8" s="77">
        <v>4</v>
      </c>
      <c r="AL8">
        <v>0</v>
      </c>
      <c r="AM8">
        <v>0</v>
      </c>
      <c r="AN8">
        <v>0</v>
      </c>
      <c r="AO8">
        <v>1</v>
      </c>
      <c r="AP8">
        <v>1</v>
      </c>
      <c r="AQ8">
        <v>0</v>
      </c>
      <c r="AR8">
        <v>0</v>
      </c>
      <c r="AS8">
        <v>4</v>
      </c>
      <c r="AT8">
        <v>0</v>
      </c>
      <c r="AU8">
        <v>5</v>
      </c>
      <c r="AV8">
        <v>0</v>
      </c>
      <c r="AW8">
        <v>0</v>
      </c>
      <c r="AX8">
        <v>0</v>
      </c>
      <c r="AY8">
        <v>0</v>
      </c>
      <c r="AZ8" s="77">
        <f t="shared" si="2"/>
        <v>39</v>
      </c>
      <c r="BA8">
        <f t="shared" si="3"/>
        <v>11</v>
      </c>
      <c r="BB8">
        <f t="shared" si="1"/>
        <v>12</v>
      </c>
      <c r="BC8">
        <f t="shared" si="1"/>
        <v>5</v>
      </c>
      <c r="BD8">
        <f t="shared" si="1"/>
        <v>2</v>
      </c>
      <c r="BE8">
        <f t="shared" si="1"/>
        <v>9</v>
      </c>
      <c r="BF8">
        <f t="shared" si="1"/>
        <v>0</v>
      </c>
    </row>
    <row r="9" spans="1:59" x14ac:dyDescent="0.2">
      <c r="A9" t="s">
        <v>335</v>
      </c>
      <c r="B9">
        <v>6</v>
      </c>
      <c r="C9" s="76" t="s">
        <v>340</v>
      </c>
      <c r="D9" s="61">
        <v>590</v>
      </c>
      <c r="E9">
        <v>0</v>
      </c>
      <c r="F9">
        <v>0</v>
      </c>
      <c r="G9">
        <v>0</v>
      </c>
      <c r="H9">
        <v>0</v>
      </c>
      <c r="I9">
        <v>0</v>
      </c>
      <c r="J9">
        <v>0</v>
      </c>
      <c r="K9">
        <v>-1</v>
      </c>
      <c r="L9">
        <v>2</v>
      </c>
      <c r="M9">
        <v>4</v>
      </c>
      <c r="N9">
        <v>0</v>
      </c>
      <c r="O9">
        <v>0</v>
      </c>
      <c r="P9">
        <v>0</v>
      </c>
      <c r="Q9">
        <v>0</v>
      </c>
      <c r="R9">
        <v>0</v>
      </c>
      <c r="S9">
        <v>0</v>
      </c>
      <c r="T9">
        <v>0</v>
      </c>
      <c r="U9">
        <v>0</v>
      </c>
      <c r="V9">
        <v>0</v>
      </c>
      <c r="W9">
        <v>0</v>
      </c>
      <c r="X9">
        <v>5</v>
      </c>
      <c r="Y9">
        <v>5</v>
      </c>
      <c r="Z9">
        <v>0</v>
      </c>
      <c r="AA9">
        <v>0</v>
      </c>
      <c r="AB9">
        <v>4</v>
      </c>
      <c r="AC9">
        <v>4</v>
      </c>
      <c r="AD9">
        <v>3</v>
      </c>
      <c r="AE9">
        <v>3</v>
      </c>
      <c r="AF9">
        <v>2</v>
      </c>
      <c r="AG9">
        <v>2</v>
      </c>
      <c r="AH9">
        <v>0</v>
      </c>
      <c r="AI9">
        <v>0</v>
      </c>
      <c r="AJ9">
        <v>2</v>
      </c>
      <c r="AK9" s="77">
        <v>4</v>
      </c>
      <c r="AL9">
        <v>2</v>
      </c>
      <c r="AM9">
        <v>2</v>
      </c>
      <c r="AN9">
        <v>4</v>
      </c>
      <c r="AO9">
        <v>4</v>
      </c>
      <c r="AP9">
        <v>2</v>
      </c>
      <c r="AQ9">
        <v>0</v>
      </c>
      <c r="AR9">
        <v>0</v>
      </c>
      <c r="AS9">
        <v>0</v>
      </c>
      <c r="AT9">
        <v>0</v>
      </c>
      <c r="AU9">
        <v>4</v>
      </c>
      <c r="AV9">
        <v>0</v>
      </c>
      <c r="AW9">
        <v>0</v>
      </c>
      <c r="AX9">
        <v>0</v>
      </c>
      <c r="AY9">
        <v>0</v>
      </c>
      <c r="AZ9" s="77">
        <f t="shared" si="2"/>
        <v>57</v>
      </c>
      <c r="BA9">
        <f t="shared" si="3"/>
        <v>5</v>
      </c>
      <c r="BB9">
        <f t="shared" si="1"/>
        <v>28</v>
      </c>
      <c r="BC9">
        <f t="shared" si="1"/>
        <v>14</v>
      </c>
      <c r="BD9">
        <f t="shared" si="1"/>
        <v>6</v>
      </c>
      <c r="BE9">
        <f t="shared" si="1"/>
        <v>4</v>
      </c>
      <c r="BF9">
        <f t="shared" si="1"/>
        <v>0</v>
      </c>
    </row>
    <row r="10" spans="1:59" x14ac:dyDescent="0.2">
      <c r="A10" t="s">
        <v>335</v>
      </c>
      <c r="B10">
        <v>7</v>
      </c>
      <c r="C10" s="76" t="s">
        <v>341</v>
      </c>
      <c r="D10" s="61">
        <v>329</v>
      </c>
      <c r="E10">
        <v>4</v>
      </c>
      <c r="F10">
        <v>5</v>
      </c>
      <c r="G10">
        <v>0</v>
      </c>
      <c r="H10">
        <v>0</v>
      </c>
      <c r="I10">
        <v>0</v>
      </c>
      <c r="J10">
        <v>0</v>
      </c>
      <c r="K10">
        <v>2</v>
      </c>
      <c r="L10">
        <v>2</v>
      </c>
      <c r="M10">
        <v>0</v>
      </c>
      <c r="N10">
        <v>4</v>
      </c>
      <c r="O10">
        <v>3</v>
      </c>
      <c r="P10">
        <v>2</v>
      </c>
      <c r="Q10">
        <v>-1</v>
      </c>
      <c r="R10">
        <v>-1</v>
      </c>
      <c r="S10">
        <v>0</v>
      </c>
      <c r="T10">
        <v>0</v>
      </c>
      <c r="U10">
        <v>0</v>
      </c>
      <c r="V10">
        <v>2</v>
      </c>
      <c r="W10">
        <v>2</v>
      </c>
      <c r="X10">
        <v>2</v>
      </c>
      <c r="Y10">
        <v>1</v>
      </c>
      <c r="Z10">
        <v>4</v>
      </c>
      <c r="AA10">
        <v>0</v>
      </c>
      <c r="AB10">
        <v>1</v>
      </c>
      <c r="AC10">
        <v>0</v>
      </c>
      <c r="AD10">
        <v>0</v>
      </c>
      <c r="AE10">
        <v>0</v>
      </c>
      <c r="AF10">
        <v>0</v>
      </c>
      <c r="AG10">
        <v>0</v>
      </c>
      <c r="AH10">
        <v>4</v>
      </c>
      <c r="AI10">
        <v>0</v>
      </c>
      <c r="AJ10">
        <v>5</v>
      </c>
      <c r="AK10" s="77">
        <v>4</v>
      </c>
      <c r="AL10">
        <v>2</v>
      </c>
      <c r="AM10">
        <v>0</v>
      </c>
      <c r="AN10">
        <v>2</v>
      </c>
      <c r="AO10">
        <v>2</v>
      </c>
      <c r="AP10">
        <v>0</v>
      </c>
      <c r="AQ10">
        <v>0</v>
      </c>
      <c r="AR10">
        <v>0</v>
      </c>
      <c r="AS10">
        <v>1</v>
      </c>
      <c r="AT10">
        <v>0</v>
      </c>
      <c r="AU10">
        <v>0</v>
      </c>
      <c r="AV10">
        <v>0</v>
      </c>
      <c r="AW10">
        <v>0</v>
      </c>
      <c r="AX10">
        <v>0</v>
      </c>
      <c r="AY10">
        <v>4</v>
      </c>
      <c r="AZ10" s="77">
        <f t="shared" si="2"/>
        <v>56</v>
      </c>
      <c r="BA10">
        <f t="shared" si="3"/>
        <v>20</v>
      </c>
      <c r="BB10">
        <f t="shared" si="1"/>
        <v>16</v>
      </c>
      <c r="BC10">
        <f t="shared" si="1"/>
        <v>13</v>
      </c>
      <c r="BD10">
        <f t="shared" si="1"/>
        <v>2</v>
      </c>
      <c r="BE10">
        <f t="shared" si="1"/>
        <v>1</v>
      </c>
      <c r="BF10">
        <f t="shared" si="1"/>
        <v>4</v>
      </c>
    </row>
    <row r="11" spans="1:59" x14ac:dyDescent="0.2">
      <c r="A11" t="s">
        <v>333</v>
      </c>
      <c r="B11">
        <v>8</v>
      </c>
      <c r="C11" s="76" t="s">
        <v>342</v>
      </c>
      <c r="D11" s="61">
        <v>367</v>
      </c>
      <c r="E11">
        <v>0</v>
      </c>
      <c r="F11">
        <v>0</v>
      </c>
      <c r="G11">
        <v>0</v>
      </c>
      <c r="H11">
        <v>0</v>
      </c>
      <c r="I11">
        <v>0</v>
      </c>
      <c r="J11">
        <v>0</v>
      </c>
      <c r="K11">
        <v>0</v>
      </c>
      <c r="L11">
        <v>0</v>
      </c>
      <c r="M11">
        <v>0</v>
      </c>
      <c r="N11">
        <v>0</v>
      </c>
      <c r="O11">
        <v>0</v>
      </c>
      <c r="P11">
        <v>-1</v>
      </c>
      <c r="Q11">
        <v>0</v>
      </c>
      <c r="R11">
        <v>0</v>
      </c>
      <c r="S11">
        <v>0</v>
      </c>
      <c r="T11">
        <v>0</v>
      </c>
      <c r="U11">
        <v>0</v>
      </c>
      <c r="V11">
        <v>0</v>
      </c>
      <c r="W11">
        <v>0</v>
      </c>
      <c r="X11">
        <v>0</v>
      </c>
      <c r="Y11">
        <v>0</v>
      </c>
      <c r="Z11">
        <v>0</v>
      </c>
      <c r="AA11">
        <v>0</v>
      </c>
      <c r="AB11">
        <v>0</v>
      </c>
      <c r="AC11">
        <v>1</v>
      </c>
      <c r="AD11">
        <v>0</v>
      </c>
      <c r="AE11">
        <v>0</v>
      </c>
      <c r="AF11">
        <v>1</v>
      </c>
      <c r="AG11">
        <v>1</v>
      </c>
      <c r="AH11">
        <v>0</v>
      </c>
      <c r="AI11">
        <v>0</v>
      </c>
      <c r="AJ11">
        <v>2</v>
      </c>
      <c r="AK11" s="77">
        <v>4</v>
      </c>
      <c r="AL11">
        <v>1</v>
      </c>
      <c r="AM11">
        <v>4</v>
      </c>
      <c r="AN11">
        <v>2</v>
      </c>
      <c r="AO11">
        <v>0</v>
      </c>
      <c r="AP11">
        <v>0</v>
      </c>
      <c r="AQ11">
        <v>0</v>
      </c>
      <c r="AR11">
        <v>0</v>
      </c>
      <c r="AS11">
        <v>0</v>
      </c>
      <c r="AT11">
        <v>0</v>
      </c>
      <c r="AU11">
        <v>0</v>
      </c>
      <c r="AV11">
        <v>0</v>
      </c>
      <c r="AW11">
        <v>0</v>
      </c>
      <c r="AX11">
        <v>0</v>
      </c>
      <c r="AY11">
        <v>0</v>
      </c>
      <c r="AZ11" s="77">
        <f t="shared" si="2"/>
        <v>15</v>
      </c>
      <c r="BA11">
        <f t="shared" si="3"/>
        <v>0</v>
      </c>
      <c r="BB11">
        <f t="shared" si="1"/>
        <v>2</v>
      </c>
      <c r="BC11">
        <f t="shared" si="1"/>
        <v>13</v>
      </c>
      <c r="BD11">
        <f t="shared" si="1"/>
        <v>0</v>
      </c>
      <c r="BE11">
        <f t="shared" si="1"/>
        <v>0</v>
      </c>
      <c r="BF11">
        <f t="shared" si="1"/>
        <v>0</v>
      </c>
    </row>
    <row r="12" spans="1:59" x14ac:dyDescent="0.2">
      <c r="A12" t="s">
        <v>343</v>
      </c>
      <c r="B12">
        <v>9</v>
      </c>
      <c r="C12" s="76" t="s">
        <v>344</v>
      </c>
      <c r="D12" s="61">
        <v>612</v>
      </c>
      <c r="E12">
        <v>5</v>
      </c>
      <c r="F12">
        <v>5</v>
      </c>
      <c r="G12">
        <v>4</v>
      </c>
      <c r="H12">
        <v>2</v>
      </c>
      <c r="I12">
        <v>2</v>
      </c>
      <c r="J12">
        <v>0</v>
      </c>
      <c r="K12">
        <v>2</v>
      </c>
      <c r="L12">
        <v>4</v>
      </c>
      <c r="M12">
        <v>1</v>
      </c>
      <c r="N12">
        <v>5</v>
      </c>
      <c r="O12">
        <v>5</v>
      </c>
      <c r="P12">
        <v>0</v>
      </c>
      <c r="Q12">
        <v>2</v>
      </c>
      <c r="R12">
        <v>2</v>
      </c>
      <c r="S12">
        <v>1</v>
      </c>
      <c r="T12">
        <v>3</v>
      </c>
      <c r="U12">
        <v>0</v>
      </c>
      <c r="V12">
        <v>1</v>
      </c>
      <c r="W12">
        <v>0</v>
      </c>
      <c r="X12">
        <v>1</v>
      </c>
      <c r="Y12">
        <v>1</v>
      </c>
      <c r="Z12">
        <v>1</v>
      </c>
      <c r="AA12">
        <v>1</v>
      </c>
      <c r="AB12">
        <v>1</v>
      </c>
      <c r="AC12">
        <v>1</v>
      </c>
      <c r="AD12">
        <v>1</v>
      </c>
      <c r="AE12">
        <v>1</v>
      </c>
      <c r="AF12">
        <v>1</v>
      </c>
      <c r="AG12">
        <v>1</v>
      </c>
      <c r="AH12">
        <v>3</v>
      </c>
      <c r="AI12">
        <v>1</v>
      </c>
      <c r="AJ12">
        <v>1</v>
      </c>
      <c r="AK12" s="77">
        <v>4</v>
      </c>
      <c r="AL12">
        <v>0</v>
      </c>
      <c r="AM12">
        <v>2</v>
      </c>
      <c r="AN12">
        <v>0</v>
      </c>
      <c r="AO12">
        <v>5</v>
      </c>
      <c r="AP12">
        <v>5</v>
      </c>
      <c r="AQ12">
        <v>5</v>
      </c>
      <c r="AR12">
        <v>0</v>
      </c>
      <c r="AS12">
        <v>5</v>
      </c>
      <c r="AT12">
        <v>4</v>
      </c>
      <c r="AU12">
        <v>0</v>
      </c>
      <c r="AV12">
        <v>1</v>
      </c>
      <c r="AW12">
        <v>0</v>
      </c>
      <c r="AX12">
        <v>3</v>
      </c>
      <c r="AY12">
        <v>1</v>
      </c>
      <c r="AZ12" s="77">
        <f t="shared" si="2"/>
        <v>94</v>
      </c>
      <c r="BA12">
        <f t="shared" si="3"/>
        <v>35</v>
      </c>
      <c r="BB12">
        <f t="shared" si="1"/>
        <v>23</v>
      </c>
      <c r="BC12">
        <f t="shared" si="1"/>
        <v>7</v>
      </c>
      <c r="BD12">
        <f t="shared" si="1"/>
        <v>15</v>
      </c>
      <c r="BE12">
        <f t="shared" si="1"/>
        <v>10</v>
      </c>
      <c r="BF12">
        <f t="shared" si="1"/>
        <v>4</v>
      </c>
    </row>
    <row r="13" spans="1:59" x14ac:dyDescent="0.2">
      <c r="A13" t="s">
        <v>343</v>
      </c>
      <c r="B13">
        <v>10</v>
      </c>
      <c r="C13" s="76" t="s">
        <v>208</v>
      </c>
      <c r="D13" s="61">
        <v>380</v>
      </c>
      <c r="E13">
        <v>1</v>
      </c>
      <c r="F13">
        <v>5</v>
      </c>
      <c r="G13">
        <v>2</v>
      </c>
      <c r="H13">
        <v>0</v>
      </c>
      <c r="I13">
        <v>0</v>
      </c>
      <c r="J13">
        <v>0</v>
      </c>
      <c r="K13">
        <v>2</v>
      </c>
      <c r="L13">
        <v>4</v>
      </c>
      <c r="M13">
        <v>1</v>
      </c>
      <c r="N13">
        <v>5</v>
      </c>
      <c r="O13">
        <v>4</v>
      </c>
      <c r="P13">
        <v>0</v>
      </c>
      <c r="Q13">
        <v>2</v>
      </c>
      <c r="R13">
        <v>2</v>
      </c>
      <c r="S13">
        <v>5</v>
      </c>
      <c r="T13">
        <v>3</v>
      </c>
      <c r="U13">
        <v>0</v>
      </c>
      <c r="V13">
        <v>3</v>
      </c>
      <c r="W13">
        <v>1</v>
      </c>
      <c r="X13">
        <v>1</v>
      </c>
      <c r="Y13">
        <v>1</v>
      </c>
      <c r="Z13">
        <v>3</v>
      </c>
      <c r="AA13">
        <v>0</v>
      </c>
      <c r="AB13">
        <v>0</v>
      </c>
      <c r="AC13">
        <v>0</v>
      </c>
      <c r="AD13">
        <v>0</v>
      </c>
      <c r="AE13">
        <v>0</v>
      </c>
      <c r="AF13">
        <v>1</v>
      </c>
      <c r="AG13">
        <v>0</v>
      </c>
      <c r="AH13">
        <v>1</v>
      </c>
      <c r="AI13">
        <v>0</v>
      </c>
      <c r="AJ13">
        <v>4</v>
      </c>
      <c r="AK13" s="77">
        <v>4</v>
      </c>
      <c r="AL13">
        <v>0</v>
      </c>
      <c r="AM13">
        <v>3</v>
      </c>
      <c r="AN13">
        <v>3</v>
      </c>
      <c r="AO13">
        <v>5</v>
      </c>
      <c r="AP13">
        <v>1</v>
      </c>
      <c r="AQ13">
        <v>1</v>
      </c>
      <c r="AR13">
        <v>0</v>
      </c>
      <c r="AS13">
        <v>3</v>
      </c>
      <c r="AT13">
        <v>4</v>
      </c>
      <c r="AU13">
        <v>1</v>
      </c>
      <c r="AV13">
        <v>5</v>
      </c>
      <c r="AW13">
        <v>0</v>
      </c>
      <c r="AX13">
        <v>3</v>
      </c>
      <c r="AY13">
        <v>3</v>
      </c>
      <c r="AZ13" s="77">
        <f t="shared" si="2"/>
        <v>87</v>
      </c>
      <c r="BA13">
        <f t="shared" si="3"/>
        <v>24</v>
      </c>
      <c r="BB13">
        <f t="shared" si="1"/>
        <v>23</v>
      </c>
      <c r="BC13">
        <f t="shared" si="1"/>
        <v>14</v>
      </c>
      <c r="BD13">
        <f t="shared" si="1"/>
        <v>7</v>
      </c>
      <c r="BE13">
        <f t="shared" si="1"/>
        <v>13</v>
      </c>
      <c r="BF13">
        <f t="shared" si="1"/>
        <v>6</v>
      </c>
    </row>
    <row r="14" spans="1:59" x14ac:dyDescent="0.2">
      <c r="A14" t="s">
        <v>335</v>
      </c>
      <c r="B14">
        <v>11</v>
      </c>
      <c r="C14" s="76" t="s">
        <v>345</v>
      </c>
      <c r="D14" s="61">
        <v>345</v>
      </c>
      <c r="E14">
        <v>4</v>
      </c>
      <c r="F14">
        <v>4</v>
      </c>
      <c r="G14">
        <v>0</v>
      </c>
      <c r="H14">
        <v>0</v>
      </c>
      <c r="I14">
        <v>0</v>
      </c>
      <c r="J14">
        <v>0</v>
      </c>
      <c r="K14">
        <v>1</v>
      </c>
      <c r="L14">
        <v>2</v>
      </c>
      <c r="M14">
        <v>0</v>
      </c>
      <c r="N14">
        <v>3</v>
      </c>
      <c r="O14">
        <v>2</v>
      </c>
      <c r="P14">
        <v>1</v>
      </c>
      <c r="Q14">
        <v>0</v>
      </c>
      <c r="R14">
        <v>0</v>
      </c>
      <c r="S14">
        <v>0</v>
      </c>
      <c r="T14">
        <v>0</v>
      </c>
      <c r="U14">
        <v>0</v>
      </c>
      <c r="V14">
        <v>2</v>
      </c>
      <c r="W14">
        <v>1</v>
      </c>
      <c r="X14">
        <v>2</v>
      </c>
      <c r="Y14">
        <v>0</v>
      </c>
      <c r="Z14">
        <v>4</v>
      </c>
      <c r="AA14">
        <v>0</v>
      </c>
      <c r="AB14">
        <v>1</v>
      </c>
      <c r="AC14">
        <v>0</v>
      </c>
      <c r="AD14">
        <v>0</v>
      </c>
      <c r="AE14">
        <v>0</v>
      </c>
      <c r="AF14">
        <v>0</v>
      </c>
      <c r="AG14">
        <v>0</v>
      </c>
      <c r="AH14">
        <v>3</v>
      </c>
      <c r="AI14">
        <v>0</v>
      </c>
      <c r="AJ14">
        <v>4</v>
      </c>
      <c r="AK14" s="77">
        <v>3</v>
      </c>
      <c r="AL14">
        <v>1</v>
      </c>
      <c r="AM14">
        <v>0</v>
      </c>
      <c r="AN14">
        <v>1</v>
      </c>
      <c r="AO14">
        <v>2</v>
      </c>
      <c r="AP14">
        <v>0</v>
      </c>
      <c r="AQ14">
        <v>0</v>
      </c>
      <c r="AR14">
        <v>0</v>
      </c>
      <c r="AS14">
        <v>0</v>
      </c>
      <c r="AT14">
        <v>0</v>
      </c>
      <c r="AU14">
        <v>0</v>
      </c>
      <c r="AV14">
        <v>0</v>
      </c>
      <c r="AW14">
        <v>0</v>
      </c>
      <c r="AX14">
        <v>0</v>
      </c>
      <c r="AY14">
        <v>3</v>
      </c>
      <c r="AZ14" s="77">
        <f t="shared" si="2"/>
        <v>44</v>
      </c>
      <c r="BA14">
        <f t="shared" si="3"/>
        <v>16</v>
      </c>
      <c r="BB14">
        <f t="shared" si="1"/>
        <v>14</v>
      </c>
      <c r="BC14">
        <f t="shared" si="1"/>
        <v>9</v>
      </c>
      <c r="BD14">
        <f t="shared" si="1"/>
        <v>2</v>
      </c>
      <c r="BE14">
        <f t="shared" si="1"/>
        <v>0</v>
      </c>
      <c r="BF14">
        <f t="shared" si="1"/>
        <v>3</v>
      </c>
    </row>
    <row r="15" spans="1:59" x14ac:dyDescent="0.2">
      <c r="A15" t="s">
        <v>335</v>
      </c>
      <c r="B15">
        <v>12</v>
      </c>
      <c r="C15" s="76" t="s">
        <v>346</v>
      </c>
      <c r="D15" s="61">
        <v>391</v>
      </c>
      <c r="E15">
        <v>3</v>
      </c>
      <c r="F15">
        <v>2</v>
      </c>
      <c r="G15">
        <v>1</v>
      </c>
      <c r="H15">
        <v>3</v>
      </c>
      <c r="I15">
        <v>4</v>
      </c>
      <c r="J15">
        <v>0</v>
      </c>
      <c r="K15">
        <v>2</v>
      </c>
      <c r="L15">
        <v>4</v>
      </c>
      <c r="M15">
        <v>1</v>
      </c>
      <c r="N15">
        <v>5</v>
      </c>
      <c r="O15">
        <v>4</v>
      </c>
      <c r="P15">
        <v>-1</v>
      </c>
      <c r="Q15">
        <v>2</v>
      </c>
      <c r="R15">
        <v>1</v>
      </c>
      <c r="S15">
        <v>0</v>
      </c>
      <c r="T15">
        <v>3</v>
      </c>
      <c r="U15">
        <v>0</v>
      </c>
      <c r="V15">
        <v>0</v>
      </c>
      <c r="W15">
        <v>0</v>
      </c>
      <c r="X15">
        <v>5</v>
      </c>
      <c r="Y15">
        <v>5</v>
      </c>
      <c r="Z15">
        <v>3</v>
      </c>
      <c r="AA15">
        <v>1</v>
      </c>
      <c r="AB15">
        <v>3</v>
      </c>
      <c r="AC15">
        <v>1</v>
      </c>
      <c r="AD15">
        <v>1</v>
      </c>
      <c r="AE15">
        <v>1</v>
      </c>
      <c r="AF15">
        <v>3</v>
      </c>
      <c r="AG15">
        <v>1</v>
      </c>
      <c r="AH15">
        <v>5</v>
      </c>
      <c r="AI15">
        <v>5</v>
      </c>
      <c r="AJ15">
        <v>1</v>
      </c>
      <c r="AK15" s="77">
        <v>3</v>
      </c>
      <c r="AL15">
        <v>0</v>
      </c>
      <c r="AM15">
        <v>0</v>
      </c>
      <c r="AN15">
        <v>0</v>
      </c>
      <c r="AO15">
        <v>5</v>
      </c>
      <c r="AP15">
        <v>5</v>
      </c>
      <c r="AQ15">
        <v>3</v>
      </c>
      <c r="AR15">
        <v>0</v>
      </c>
      <c r="AS15">
        <v>5</v>
      </c>
      <c r="AT15">
        <v>5</v>
      </c>
      <c r="AU15">
        <v>0</v>
      </c>
      <c r="AV15">
        <v>0</v>
      </c>
      <c r="AW15">
        <v>0</v>
      </c>
      <c r="AX15">
        <v>0</v>
      </c>
      <c r="AY15">
        <v>1</v>
      </c>
      <c r="AZ15" s="77">
        <f t="shared" si="2"/>
        <v>96</v>
      </c>
      <c r="BA15">
        <f t="shared" si="3"/>
        <v>29</v>
      </c>
      <c r="BB15">
        <f t="shared" si="1"/>
        <v>39</v>
      </c>
      <c r="BC15">
        <f t="shared" si="1"/>
        <v>4</v>
      </c>
      <c r="BD15">
        <f t="shared" si="1"/>
        <v>13</v>
      </c>
      <c r="BE15">
        <f t="shared" si="1"/>
        <v>10</v>
      </c>
      <c r="BF15">
        <f t="shared" si="1"/>
        <v>1</v>
      </c>
    </row>
    <row r="16" spans="1:59" x14ac:dyDescent="0.2">
      <c r="A16" t="s">
        <v>333</v>
      </c>
      <c r="B16">
        <v>13</v>
      </c>
      <c r="C16" s="76" t="s">
        <v>347</v>
      </c>
      <c r="D16" s="61">
        <v>371</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4</v>
      </c>
      <c r="AK16" s="77">
        <v>2</v>
      </c>
      <c r="AL16">
        <v>2</v>
      </c>
      <c r="AM16">
        <v>4</v>
      </c>
      <c r="AN16">
        <v>4</v>
      </c>
      <c r="AO16">
        <v>0</v>
      </c>
      <c r="AP16">
        <v>0</v>
      </c>
      <c r="AQ16">
        <v>0</v>
      </c>
      <c r="AR16">
        <v>0</v>
      </c>
      <c r="AS16">
        <v>0</v>
      </c>
      <c r="AT16">
        <v>0</v>
      </c>
      <c r="AU16">
        <v>0</v>
      </c>
      <c r="AV16">
        <v>0</v>
      </c>
      <c r="AW16">
        <v>0</v>
      </c>
      <c r="AX16">
        <v>-1</v>
      </c>
      <c r="AY16">
        <v>0</v>
      </c>
      <c r="AZ16" s="77">
        <f t="shared" si="2"/>
        <v>15</v>
      </c>
      <c r="BA16">
        <f t="shared" si="3"/>
        <v>0</v>
      </c>
      <c r="BB16">
        <f t="shared" si="1"/>
        <v>0</v>
      </c>
      <c r="BC16">
        <f t="shared" si="1"/>
        <v>16</v>
      </c>
      <c r="BD16">
        <f t="shared" si="1"/>
        <v>0</v>
      </c>
      <c r="BE16">
        <f t="shared" si="1"/>
        <v>0</v>
      </c>
      <c r="BF16">
        <f t="shared" si="1"/>
        <v>-1</v>
      </c>
    </row>
    <row r="17" spans="1:58" x14ac:dyDescent="0.2">
      <c r="A17" t="s">
        <v>335</v>
      </c>
      <c r="B17">
        <v>14</v>
      </c>
      <c r="C17" s="76" t="s">
        <v>348</v>
      </c>
      <c r="D17" s="61">
        <v>311</v>
      </c>
      <c r="E17">
        <v>5</v>
      </c>
      <c r="F17">
        <v>5</v>
      </c>
      <c r="G17">
        <v>5</v>
      </c>
      <c r="H17">
        <v>3</v>
      </c>
      <c r="I17">
        <v>0</v>
      </c>
      <c r="J17">
        <v>0</v>
      </c>
      <c r="K17">
        <v>2</v>
      </c>
      <c r="L17">
        <v>5</v>
      </c>
      <c r="M17">
        <v>1</v>
      </c>
      <c r="N17">
        <v>5</v>
      </c>
      <c r="O17">
        <v>4</v>
      </c>
      <c r="P17">
        <v>1</v>
      </c>
      <c r="Q17">
        <v>2</v>
      </c>
      <c r="R17">
        <v>1</v>
      </c>
      <c r="S17">
        <v>3</v>
      </c>
      <c r="T17">
        <v>2</v>
      </c>
      <c r="U17">
        <v>0</v>
      </c>
      <c r="V17">
        <v>0</v>
      </c>
      <c r="W17">
        <v>3</v>
      </c>
      <c r="X17">
        <v>3</v>
      </c>
      <c r="Y17">
        <v>1</v>
      </c>
      <c r="Z17">
        <v>3</v>
      </c>
      <c r="AA17">
        <v>1</v>
      </c>
      <c r="AB17">
        <v>3</v>
      </c>
      <c r="AC17">
        <v>1</v>
      </c>
      <c r="AD17">
        <v>1</v>
      </c>
      <c r="AE17">
        <v>1</v>
      </c>
      <c r="AF17">
        <v>1</v>
      </c>
      <c r="AG17">
        <v>1</v>
      </c>
      <c r="AH17">
        <v>3</v>
      </c>
      <c r="AI17">
        <v>0</v>
      </c>
      <c r="AJ17">
        <v>2</v>
      </c>
      <c r="AK17" s="77">
        <v>2</v>
      </c>
      <c r="AL17">
        <v>0</v>
      </c>
      <c r="AM17">
        <v>0</v>
      </c>
      <c r="AN17">
        <v>0</v>
      </c>
      <c r="AO17">
        <v>5</v>
      </c>
      <c r="AP17">
        <v>3</v>
      </c>
      <c r="AQ17">
        <v>3</v>
      </c>
      <c r="AR17">
        <v>0</v>
      </c>
      <c r="AS17">
        <v>3</v>
      </c>
      <c r="AT17">
        <v>2</v>
      </c>
      <c r="AU17">
        <v>1</v>
      </c>
      <c r="AV17">
        <v>2</v>
      </c>
      <c r="AW17">
        <v>0</v>
      </c>
      <c r="AX17">
        <v>0</v>
      </c>
      <c r="AY17">
        <v>1</v>
      </c>
      <c r="AZ17" s="77">
        <f t="shared" si="2"/>
        <v>90</v>
      </c>
      <c r="BA17">
        <f t="shared" si="3"/>
        <v>35</v>
      </c>
      <c r="BB17">
        <f t="shared" si="1"/>
        <v>31</v>
      </c>
      <c r="BC17">
        <f t="shared" si="1"/>
        <v>4</v>
      </c>
      <c r="BD17">
        <f t="shared" si="1"/>
        <v>11</v>
      </c>
      <c r="BE17">
        <f t="shared" si="1"/>
        <v>8</v>
      </c>
      <c r="BF17">
        <f t="shared" si="1"/>
        <v>1</v>
      </c>
    </row>
    <row r="18" spans="1:58" x14ac:dyDescent="0.2">
      <c r="A18" t="s">
        <v>333</v>
      </c>
      <c r="B18">
        <v>15</v>
      </c>
      <c r="C18" s="76" t="s">
        <v>210</v>
      </c>
      <c r="D18" s="61">
        <v>672</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2</v>
      </c>
      <c r="AK18" s="77">
        <v>2</v>
      </c>
      <c r="AL18">
        <v>2</v>
      </c>
      <c r="AM18">
        <v>0</v>
      </c>
      <c r="AN18">
        <v>2</v>
      </c>
      <c r="AO18">
        <v>0</v>
      </c>
      <c r="AP18">
        <v>0</v>
      </c>
      <c r="AQ18">
        <v>0</v>
      </c>
      <c r="AR18">
        <v>0</v>
      </c>
      <c r="AS18">
        <v>0</v>
      </c>
      <c r="AT18">
        <v>0</v>
      </c>
      <c r="AU18">
        <v>0</v>
      </c>
      <c r="AV18">
        <v>0</v>
      </c>
      <c r="AW18">
        <v>0</v>
      </c>
      <c r="AX18">
        <v>5</v>
      </c>
      <c r="AY18">
        <v>0</v>
      </c>
      <c r="AZ18" s="77">
        <f t="shared" si="2"/>
        <v>13</v>
      </c>
      <c r="BA18">
        <f t="shared" si="3"/>
        <v>0</v>
      </c>
      <c r="BB18">
        <f t="shared" si="1"/>
        <v>0</v>
      </c>
      <c r="BC18">
        <f t="shared" si="1"/>
        <v>8</v>
      </c>
      <c r="BD18">
        <f t="shared" si="1"/>
        <v>0</v>
      </c>
      <c r="BE18">
        <f t="shared" si="1"/>
        <v>0</v>
      </c>
      <c r="BF18">
        <f t="shared" si="1"/>
        <v>5</v>
      </c>
    </row>
    <row r="19" spans="1:58" x14ac:dyDescent="0.2">
      <c r="A19" t="s">
        <v>333</v>
      </c>
      <c r="B19">
        <v>16</v>
      </c>
      <c r="C19" s="76" t="s">
        <v>349</v>
      </c>
      <c r="D19" s="61">
        <v>372</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4</v>
      </c>
      <c r="AK19" s="77">
        <v>2</v>
      </c>
      <c r="AL19">
        <v>4</v>
      </c>
      <c r="AM19">
        <v>0</v>
      </c>
      <c r="AN19">
        <v>4</v>
      </c>
      <c r="AO19">
        <v>0</v>
      </c>
      <c r="AP19">
        <v>0</v>
      </c>
      <c r="AQ19">
        <v>0</v>
      </c>
      <c r="AR19">
        <v>0</v>
      </c>
      <c r="AS19">
        <v>0</v>
      </c>
      <c r="AT19">
        <v>0</v>
      </c>
      <c r="AU19">
        <v>0</v>
      </c>
      <c r="AV19">
        <v>0</v>
      </c>
      <c r="AW19">
        <v>0</v>
      </c>
      <c r="AX19">
        <v>4</v>
      </c>
      <c r="AY19">
        <v>1</v>
      </c>
      <c r="AZ19" s="77">
        <f t="shared" si="2"/>
        <v>19</v>
      </c>
      <c r="BA19">
        <f t="shared" si="3"/>
        <v>0</v>
      </c>
      <c r="BB19">
        <f t="shared" si="1"/>
        <v>0</v>
      </c>
      <c r="BC19">
        <f t="shared" si="1"/>
        <v>14</v>
      </c>
      <c r="BD19">
        <f t="shared" si="1"/>
        <v>0</v>
      </c>
      <c r="BE19">
        <f t="shared" si="1"/>
        <v>0</v>
      </c>
      <c r="BF19">
        <f t="shared" si="1"/>
        <v>5</v>
      </c>
    </row>
    <row r="20" spans="1:58" x14ac:dyDescent="0.2">
      <c r="A20" t="s">
        <v>333</v>
      </c>
      <c r="B20">
        <v>17</v>
      </c>
      <c r="C20" s="76" t="s">
        <v>350</v>
      </c>
      <c r="D20" s="61">
        <v>374</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-2</v>
      </c>
      <c r="AJ20">
        <v>2</v>
      </c>
      <c r="AK20" s="77">
        <v>2</v>
      </c>
      <c r="AL20">
        <v>2</v>
      </c>
      <c r="AM20">
        <v>0</v>
      </c>
      <c r="AN20">
        <v>2</v>
      </c>
      <c r="AO20">
        <v>0</v>
      </c>
      <c r="AP20">
        <v>0</v>
      </c>
      <c r="AQ20">
        <v>0</v>
      </c>
      <c r="AR20">
        <v>0</v>
      </c>
      <c r="AS20">
        <v>0</v>
      </c>
      <c r="AT20">
        <v>0</v>
      </c>
      <c r="AU20">
        <v>0</v>
      </c>
      <c r="AV20">
        <v>0</v>
      </c>
      <c r="AW20">
        <v>0</v>
      </c>
      <c r="AX20">
        <v>5</v>
      </c>
      <c r="AY20">
        <v>0</v>
      </c>
      <c r="AZ20" s="77">
        <f t="shared" si="2"/>
        <v>11</v>
      </c>
      <c r="BA20">
        <f t="shared" si="3"/>
        <v>0</v>
      </c>
      <c r="BB20">
        <f t="shared" si="3"/>
        <v>-2</v>
      </c>
      <c r="BC20">
        <f t="shared" si="3"/>
        <v>8</v>
      </c>
      <c r="BD20">
        <f t="shared" si="3"/>
        <v>0</v>
      </c>
      <c r="BE20">
        <f t="shared" si="3"/>
        <v>0</v>
      </c>
      <c r="BF20">
        <f t="shared" si="3"/>
        <v>5</v>
      </c>
    </row>
    <row r="21" spans="1:58" x14ac:dyDescent="0.2">
      <c r="A21" t="s">
        <v>335</v>
      </c>
      <c r="B21">
        <v>18</v>
      </c>
      <c r="C21" s="76" t="s">
        <v>351</v>
      </c>
      <c r="D21" s="61">
        <v>386</v>
      </c>
      <c r="E21">
        <v>4</v>
      </c>
      <c r="F21">
        <v>4</v>
      </c>
      <c r="G21">
        <v>1</v>
      </c>
      <c r="H21">
        <v>0</v>
      </c>
      <c r="I21">
        <v>1</v>
      </c>
      <c r="J21">
        <v>0</v>
      </c>
      <c r="K21">
        <v>2</v>
      </c>
      <c r="L21">
        <v>4</v>
      </c>
      <c r="M21">
        <v>0</v>
      </c>
      <c r="N21">
        <v>2</v>
      </c>
      <c r="O21">
        <v>1</v>
      </c>
      <c r="P21">
        <v>1</v>
      </c>
      <c r="Q21">
        <v>0</v>
      </c>
      <c r="R21">
        <v>0</v>
      </c>
      <c r="S21">
        <v>0</v>
      </c>
      <c r="T21">
        <v>0</v>
      </c>
      <c r="U21">
        <v>0</v>
      </c>
      <c r="V21">
        <v>0</v>
      </c>
      <c r="W21">
        <v>0</v>
      </c>
      <c r="X21">
        <v>2</v>
      </c>
      <c r="Y21">
        <v>1</v>
      </c>
      <c r="Z21">
        <v>2</v>
      </c>
      <c r="AA21">
        <v>2</v>
      </c>
      <c r="AB21">
        <v>1</v>
      </c>
      <c r="AC21">
        <v>0</v>
      </c>
      <c r="AD21">
        <v>0</v>
      </c>
      <c r="AE21">
        <v>1</v>
      </c>
      <c r="AF21">
        <v>0</v>
      </c>
      <c r="AG21">
        <v>0</v>
      </c>
      <c r="AH21">
        <v>2</v>
      </c>
      <c r="AI21">
        <v>0</v>
      </c>
      <c r="AJ21">
        <v>2</v>
      </c>
      <c r="AK21" s="77">
        <v>2</v>
      </c>
      <c r="AL21">
        <v>0</v>
      </c>
      <c r="AM21">
        <v>0</v>
      </c>
      <c r="AN21">
        <v>1</v>
      </c>
      <c r="AO21">
        <v>5</v>
      </c>
      <c r="AP21">
        <v>5</v>
      </c>
      <c r="AQ21">
        <v>0</v>
      </c>
      <c r="AR21">
        <v>0</v>
      </c>
      <c r="AS21">
        <v>1</v>
      </c>
      <c r="AT21">
        <v>2</v>
      </c>
      <c r="AU21">
        <v>0</v>
      </c>
      <c r="AV21">
        <v>0</v>
      </c>
      <c r="AW21">
        <v>0</v>
      </c>
      <c r="AX21">
        <v>0</v>
      </c>
      <c r="AY21">
        <v>1</v>
      </c>
      <c r="AZ21" s="77">
        <f t="shared" si="2"/>
        <v>50</v>
      </c>
      <c r="BA21">
        <f t="shared" si="3"/>
        <v>19</v>
      </c>
      <c r="BB21">
        <f t="shared" si="3"/>
        <v>12</v>
      </c>
      <c r="BC21">
        <f t="shared" si="3"/>
        <v>5</v>
      </c>
      <c r="BD21">
        <f t="shared" si="3"/>
        <v>10</v>
      </c>
      <c r="BE21">
        <f t="shared" si="3"/>
        <v>3</v>
      </c>
      <c r="BF21">
        <f t="shared" si="3"/>
        <v>1</v>
      </c>
    </row>
    <row r="22" spans="1:58" x14ac:dyDescent="0.2">
      <c r="A22" t="s">
        <v>352</v>
      </c>
      <c r="B22">
        <v>19</v>
      </c>
      <c r="C22" s="76" t="s">
        <v>353</v>
      </c>
      <c r="D22" s="61">
        <v>666</v>
      </c>
      <c r="E22">
        <v>1</v>
      </c>
      <c r="F22">
        <v>0</v>
      </c>
      <c r="G22">
        <v>1</v>
      </c>
      <c r="H22">
        <v>1</v>
      </c>
      <c r="I22">
        <v>0</v>
      </c>
      <c r="J22">
        <v>0</v>
      </c>
      <c r="K22">
        <v>-1</v>
      </c>
      <c r="L22">
        <v>1</v>
      </c>
      <c r="M22">
        <v>0</v>
      </c>
      <c r="N22">
        <v>1</v>
      </c>
      <c r="O22">
        <v>1</v>
      </c>
      <c r="P22">
        <v>0</v>
      </c>
      <c r="Q22">
        <v>0</v>
      </c>
      <c r="R22">
        <v>0</v>
      </c>
      <c r="S22">
        <v>0</v>
      </c>
      <c r="T22">
        <v>1</v>
      </c>
      <c r="U22">
        <v>0</v>
      </c>
      <c r="V22">
        <v>3</v>
      </c>
      <c r="W22">
        <v>0</v>
      </c>
      <c r="X22">
        <v>1</v>
      </c>
      <c r="Y22">
        <v>2</v>
      </c>
      <c r="Z22">
        <v>0</v>
      </c>
      <c r="AA22">
        <v>0</v>
      </c>
      <c r="AB22">
        <v>1</v>
      </c>
      <c r="AC22">
        <v>1</v>
      </c>
      <c r="AD22">
        <v>1</v>
      </c>
      <c r="AE22">
        <v>0</v>
      </c>
      <c r="AF22">
        <v>1</v>
      </c>
      <c r="AG22">
        <v>1</v>
      </c>
      <c r="AH22">
        <v>0</v>
      </c>
      <c r="AI22">
        <v>1</v>
      </c>
      <c r="AJ22">
        <v>1</v>
      </c>
      <c r="AK22" s="77">
        <v>2</v>
      </c>
      <c r="AL22">
        <v>1</v>
      </c>
      <c r="AM22">
        <v>0</v>
      </c>
      <c r="AN22">
        <v>0</v>
      </c>
      <c r="AO22">
        <v>5</v>
      </c>
      <c r="AP22">
        <v>5</v>
      </c>
      <c r="AQ22">
        <v>3</v>
      </c>
      <c r="AR22">
        <v>5</v>
      </c>
      <c r="AS22">
        <v>2</v>
      </c>
      <c r="AT22">
        <v>1</v>
      </c>
      <c r="AU22">
        <v>2</v>
      </c>
      <c r="AV22">
        <v>0</v>
      </c>
      <c r="AW22">
        <v>0</v>
      </c>
      <c r="AX22">
        <v>0</v>
      </c>
      <c r="AY22">
        <v>1</v>
      </c>
      <c r="AZ22" s="77">
        <f t="shared" si="2"/>
        <v>46</v>
      </c>
      <c r="BA22">
        <f t="shared" si="3"/>
        <v>5</v>
      </c>
      <c r="BB22">
        <f t="shared" si="3"/>
        <v>13</v>
      </c>
      <c r="BC22">
        <f t="shared" si="3"/>
        <v>4</v>
      </c>
      <c r="BD22">
        <f t="shared" si="3"/>
        <v>18</v>
      </c>
      <c r="BE22">
        <f t="shared" si="3"/>
        <v>5</v>
      </c>
      <c r="BF22">
        <f t="shared" si="3"/>
        <v>1</v>
      </c>
    </row>
    <row r="23" spans="1:58" x14ac:dyDescent="0.2">
      <c r="A23" t="s">
        <v>354</v>
      </c>
      <c r="B23">
        <v>20</v>
      </c>
      <c r="C23" s="76" t="s">
        <v>355</v>
      </c>
      <c r="D23" s="61">
        <v>548</v>
      </c>
      <c r="E23">
        <v>1</v>
      </c>
      <c r="F23">
        <v>1</v>
      </c>
      <c r="G23">
        <v>0</v>
      </c>
      <c r="H23">
        <v>0</v>
      </c>
      <c r="I23">
        <v>0</v>
      </c>
      <c r="J23">
        <v>0</v>
      </c>
      <c r="K23">
        <v>0</v>
      </c>
      <c r="L23">
        <v>1</v>
      </c>
      <c r="M23">
        <v>0</v>
      </c>
      <c r="N23">
        <v>0</v>
      </c>
      <c r="O23">
        <v>0</v>
      </c>
      <c r="P23">
        <v>2</v>
      </c>
      <c r="Q23">
        <v>0</v>
      </c>
      <c r="R23">
        <v>0</v>
      </c>
      <c r="S23">
        <v>0</v>
      </c>
      <c r="T23">
        <v>1</v>
      </c>
      <c r="U23">
        <v>0</v>
      </c>
      <c r="V23">
        <v>2</v>
      </c>
      <c r="W23">
        <v>0</v>
      </c>
      <c r="X23">
        <v>1</v>
      </c>
      <c r="Y23">
        <v>0</v>
      </c>
      <c r="Z23">
        <v>0</v>
      </c>
      <c r="AA23">
        <v>0</v>
      </c>
      <c r="AB23">
        <v>1</v>
      </c>
      <c r="AC23">
        <v>0</v>
      </c>
      <c r="AD23">
        <v>0</v>
      </c>
      <c r="AE23">
        <v>0</v>
      </c>
      <c r="AF23">
        <v>0</v>
      </c>
      <c r="AG23">
        <v>0</v>
      </c>
      <c r="AH23">
        <v>5</v>
      </c>
      <c r="AI23">
        <v>0</v>
      </c>
      <c r="AJ23">
        <v>1</v>
      </c>
      <c r="AK23" s="77">
        <v>2</v>
      </c>
      <c r="AL23">
        <v>0</v>
      </c>
      <c r="AM23">
        <v>0</v>
      </c>
      <c r="AN23">
        <v>0</v>
      </c>
      <c r="AO23">
        <v>4</v>
      </c>
      <c r="AP23">
        <v>2</v>
      </c>
      <c r="AQ23">
        <v>-1</v>
      </c>
      <c r="AR23">
        <v>0</v>
      </c>
      <c r="AS23">
        <v>0</v>
      </c>
      <c r="AT23">
        <v>0</v>
      </c>
      <c r="AU23">
        <v>1</v>
      </c>
      <c r="AV23">
        <v>0</v>
      </c>
      <c r="AW23">
        <v>0</v>
      </c>
      <c r="AX23">
        <v>0</v>
      </c>
      <c r="AY23">
        <v>0</v>
      </c>
      <c r="AZ23" s="77">
        <f t="shared" si="2"/>
        <v>24</v>
      </c>
      <c r="BA23">
        <f t="shared" si="3"/>
        <v>3</v>
      </c>
      <c r="BB23">
        <f t="shared" si="3"/>
        <v>12</v>
      </c>
      <c r="BC23">
        <f t="shared" si="3"/>
        <v>3</v>
      </c>
      <c r="BD23">
        <f t="shared" si="3"/>
        <v>5</v>
      </c>
      <c r="BE23">
        <f t="shared" si="3"/>
        <v>1</v>
      </c>
      <c r="BF23">
        <f t="shared" si="3"/>
        <v>0</v>
      </c>
    </row>
    <row r="24" spans="1:58" x14ac:dyDescent="0.2">
      <c r="A24" t="s">
        <v>343</v>
      </c>
      <c r="B24">
        <v>21</v>
      </c>
      <c r="C24" s="76" t="s">
        <v>216</v>
      </c>
      <c r="D24" s="61">
        <v>603</v>
      </c>
      <c r="E24">
        <v>0</v>
      </c>
      <c r="F24">
        <v>4</v>
      </c>
      <c r="G24">
        <v>0</v>
      </c>
      <c r="H24">
        <v>0</v>
      </c>
      <c r="I24">
        <v>0</v>
      </c>
      <c r="J24">
        <v>0</v>
      </c>
      <c r="K24">
        <v>0</v>
      </c>
      <c r="L24">
        <v>2</v>
      </c>
      <c r="M24">
        <v>0</v>
      </c>
      <c r="N24">
        <v>0</v>
      </c>
      <c r="O24">
        <v>0</v>
      </c>
      <c r="P24">
        <v>0</v>
      </c>
      <c r="Q24">
        <v>0</v>
      </c>
      <c r="R24">
        <v>0</v>
      </c>
      <c r="S24">
        <v>2</v>
      </c>
      <c r="T24">
        <v>0</v>
      </c>
      <c r="U24">
        <v>0</v>
      </c>
      <c r="V24">
        <v>0</v>
      </c>
      <c r="W24">
        <v>0</v>
      </c>
      <c r="X24">
        <v>1</v>
      </c>
      <c r="Y24">
        <v>0</v>
      </c>
      <c r="Z24">
        <v>1</v>
      </c>
      <c r="AA24">
        <v>0</v>
      </c>
      <c r="AB24">
        <v>0</v>
      </c>
      <c r="AC24">
        <v>0</v>
      </c>
      <c r="AD24">
        <v>0</v>
      </c>
      <c r="AE24">
        <v>0</v>
      </c>
      <c r="AF24">
        <v>0</v>
      </c>
      <c r="AG24">
        <v>0</v>
      </c>
      <c r="AH24">
        <v>1</v>
      </c>
      <c r="AI24">
        <v>0</v>
      </c>
      <c r="AJ24">
        <v>2</v>
      </c>
      <c r="AK24" s="77">
        <v>2</v>
      </c>
      <c r="AL24">
        <v>0</v>
      </c>
      <c r="AM24">
        <v>0</v>
      </c>
      <c r="AN24">
        <v>0</v>
      </c>
      <c r="AO24">
        <v>2</v>
      </c>
      <c r="AP24">
        <v>5</v>
      </c>
      <c r="AQ24">
        <v>3</v>
      </c>
      <c r="AR24">
        <v>0</v>
      </c>
      <c r="AS24">
        <v>1</v>
      </c>
      <c r="AT24">
        <v>2</v>
      </c>
      <c r="AU24">
        <v>0</v>
      </c>
      <c r="AV24">
        <v>0</v>
      </c>
      <c r="AW24">
        <v>0</v>
      </c>
      <c r="AX24">
        <v>0</v>
      </c>
      <c r="AY24">
        <v>0</v>
      </c>
      <c r="AZ24" s="77">
        <f t="shared" si="2"/>
        <v>28</v>
      </c>
      <c r="BA24">
        <f t="shared" si="3"/>
        <v>6</v>
      </c>
      <c r="BB24">
        <f t="shared" si="3"/>
        <v>5</v>
      </c>
      <c r="BC24">
        <f t="shared" si="3"/>
        <v>4</v>
      </c>
      <c r="BD24">
        <f t="shared" si="3"/>
        <v>10</v>
      </c>
      <c r="BE24">
        <f t="shared" si="3"/>
        <v>3</v>
      </c>
      <c r="BF24">
        <f t="shared" si="3"/>
        <v>0</v>
      </c>
    </row>
    <row r="25" spans="1:58" x14ac:dyDescent="0.2">
      <c r="A25" t="s">
        <v>335</v>
      </c>
      <c r="B25">
        <v>22</v>
      </c>
      <c r="C25" s="76" t="s">
        <v>356</v>
      </c>
      <c r="D25" s="61">
        <v>379</v>
      </c>
      <c r="E25">
        <v>1</v>
      </c>
      <c r="F25">
        <v>1</v>
      </c>
      <c r="G25">
        <v>1</v>
      </c>
      <c r="H25">
        <v>1</v>
      </c>
      <c r="I25">
        <v>0</v>
      </c>
      <c r="J25">
        <v>1</v>
      </c>
      <c r="K25">
        <v>2</v>
      </c>
      <c r="L25">
        <v>5</v>
      </c>
      <c r="M25">
        <v>1</v>
      </c>
      <c r="N25">
        <v>4</v>
      </c>
      <c r="O25">
        <v>3</v>
      </c>
      <c r="P25">
        <v>1</v>
      </c>
      <c r="Q25">
        <v>1</v>
      </c>
      <c r="R25">
        <v>1</v>
      </c>
      <c r="S25">
        <v>0</v>
      </c>
      <c r="T25">
        <v>2</v>
      </c>
      <c r="U25">
        <v>0</v>
      </c>
      <c r="V25">
        <v>0</v>
      </c>
      <c r="W25">
        <v>0</v>
      </c>
      <c r="X25">
        <v>1</v>
      </c>
      <c r="Y25">
        <v>0</v>
      </c>
      <c r="Z25">
        <v>3</v>
      </c>
      <c r="AA25">
        <v>1</v>
      </c>
      <c r="AB25">
        <v>1</v>
      </c>
      <c r="AC25">
        <v>1</v>
      </c>
      <c r="AD25">
        <v>1</v>
      </c>
      <c r="AE25">
        <v>0</v>
      </c>
      <c r="AF25">
        <v>1</v>
      </c>
      <c r="AG25">
        <v>1</v>
      </c>
      <c r="AH25">
        <v>1</v>
      </c>
      <c r="AI25">
        <v>0</v>
      </c>
      <c r="AJ25">
        <v>1</v>
      </c>
      <c r="AK25" s="77">
        <v>2</v>
      </c>
      <c r="AL25">
        <v>0</v>
      </c>
      <c r="AM25">
        <v>0</v>
      </c>
      <c r="AN25">
        <v>0</v>
      </c>
      <c r="AO25">
        <v>5</v>
      </c>
      <c r="AP25">
        <v>5</v>
      </c>
      <c r="AQ25">
        <v>3</v>
      </c>
      <c r="AR25">
        <v>1</v>
      </c>
      <c r="AS25">
        <v>3</v>
      </c>
      <c r="AT25">
        <v>2</v>
      </c>
      <c r="AU25">
        <v>0</v>
      </c>
      <c r="AV25">
        <v>0</v>
      </c>
      <c r="AW25">
        <v>0</v>
      </c>
      <c r="AX25">
        <v>0</v>
      </c>
      <c r="AY25">
        <v>0</v>
      </c>
      <c r="AZ25" s="77">
        <f t="shared" si="2"/>
        <v>58</v>
      </c>
      <c r="BA25">
        <f t="shared" si="3"/>
        <v>20</v>
      </c>
      <c r="BB25">
        <f t="shared" si="3"/>
        <v>16</v>
      </c>
      <c r="BC25">
        <f t="shared" si="3"/>
        <v>3</v>
      </c>
      <c r="BD25">
        <f t="shared" si="3"/>
        <v>14</v>
      </c>
      <c r="BE25">
        <f t="shared" si="3"/>
        <v>5</v>
      </c>
      <c r="BF25">
        <f t="shared" si="3"/>
        <v>0</v>
      </c>
    </row>
    <row r="26" spans="1:58" x14ac:dyDescent="0.2">
      <c r="B26">
        <v>23</v>
      </c>
      <c r="C26" s="76" t="s">
        <v>357</v>
      </c>
      <c r="D26" s="61">
        <v>338</v>
      </c>
      <c r="E26">
        <v>2</v>
      </c>
      <c r="F26">
        <v>2</v>
      </c>
      <c r="G26">
        <v>1</v>
      </c>
      <c r="H26">
        <v>1</v>
      </c>
      <c r="I26">
        <v>1</v>
      </c>
      <c r="J26">
        <v>-1</v>
      </c>
      <c r="K26">
        <v>0</v>
      </c>
      <c r="L26">
        <v>1</v>
      </c>
      <c r="M26">
        <v>-1</v>
      </c>
      <c r="N26">
        <v>0</v>
      </c>
      <c r="O26">
        <v>0</v>
      </c>
      <c r="P26">
        <v>1</v>
      </c>
      <c r="Q26">
        <v>0</v>
      </c>
      <c r="R26">
        <v>0</v>
      </c>
      <c r="S26">
        <v>0</v>
      </c>
      <c r="T26">
        <v>0</v>
      </c>
      <c r="U26">
        <v>0</v>
      </c>
      <c r="V26">
        <v>0</v>
      </c>
      <c r="W26">
        <v>0</v>
      </c>
      <c r="X26">
        <v>2</v>
      </c>
      <c r="Y26">
        <v>1</v>
      </c>
      <c r="Z26">
        <v>0</v>
      </c>
      <c r="AA26">
        <v>0</v>
      </c>
      <c r="AB26">
        <v>0</v>
      </c>
      <c r="AC26">
        <v>0</v>
      </c>
      <c r="AD26">
        <v>0</v>
      </c>
      <c r="AE26">
        <v>0</v>
      </c>
      <c r="AF26">
        <v>1</v>
      </c>
      <c r="AG26">
        <v>0</v>
      </c>
      <c r="AH26">
        <v>1</v>
      </c>
      <c r="AI26">
        <v>0</v>
      </c>
      <c r="AJ26">
        <v>0</v>
      </c>
      <c r="AK26" s="77">
        <v>2</v>
      </c>
      <c r="AL26">
        <v>0</v>
      </c>
      <c r="AM26">
        <v>-1</v>
      </c>
      <c r="AN26">
        <v>0</v>
      </c>
      <c r="AO26">
        <v>5</v>
      </c>
      <c r="AP26">
        <v>4</v>
      </c>
      <c r="AQ26">
        <v>4</v>
      </c>
      <c r="AR26">
        <v>5</v>
      </c>
      <c r="AS26">
        <v>2</v>
      </c>
      <c r="AT26">
        <v>0</v>
      </c>
      <c r="AU26">
        <v>5</v>
      </c>
      <c r="AV26">
        <v>-1</v>
      </c>
      <c r="AW26">
        <v>0</v>
      </c>
      <c r="AX26">
        <v>0</v>
      </c>
      <c r="AY26">
        <v>1</v>
      </c>
      <c r="AZ26" s="77">
        <f t="shared" si="2"/>
        <v>38</v>
      </c>
      <c r="BA26">
        <f t="shared" si="3"/>
        <v>6</v>
      </c>
      <c r="BB26">
        <f t="shared" si="3"/>
        <v>6</v>
      </c>
      <c r="BC26">
        <f t="shared" si="3"/>
        <v>1</v>
      </c>
      <c r="BD26">
        <f t="shared" si="3"/>
        <v>18</v>
      </c>
      <c r="BE26">
        <f t="shared" si="3"/>
        <v>6</v>
      </c>
      <c r="BF26">
        <f t="shared" si="3"/>
        <v>1</v>
      </c>
    </row>
    <row r="27" spans="1:58" x14ac:dyDescent="0.2">
      <c r="A27" t="s">
        <v>354</v>
      </c>
      <c r="B27">
        <v>24</v>
      </c>
      <c r="C27" s="76" t="s">
        <v>358</v>
      </c>
      <c r="D27" s="61">
        <v>528</v>
      </c>
      <c r="E27">
        <v>4</v>
      </c>
      <c r="F27">
        <v>4</v>
      </c>
      <c r="G27">
        <v>3</v>
      </c>
      <c r="H27">
        <v>1</v>
      </c>
      <c r="I27">
        <v>3</v>
      </c>
      <c r="J27">
        <v>0</v>
      </c>
      <c r="K27">
        <v>2</v>
      </c>
      <c r="L27">
        <v>4</v>
      </c>
      <c r="M27">
        <v>2</v>
      </c>
      <c r="N27">
        <v>2</v>
      </c>
      <c r="O27">
        <v>2</v>
      </c>
      <c r="P27">
        <v>1</v>
      </c>
      <c r="Q27">
        <v>0</v>
      </c>
      <c r="R27">
        <v>0</v>
      </c>
      <c r="S27">
        <v>0</v>
      </c>
      <c r="T27">
        <v>1</v>
      </c>
      <c r="U27">
        <v>1</v>
      </c>
      <c r="V27">
        <v>2</v>
      </c>
      <c r="W27">
        <v>0</v>
      </c>
      <c r="X27">
        <v>1</v>
      </c>
      <c r="Y27">
        <v>1</v>
      </c>
      <c r="Z27">
        <v>2</v>
      </c>
      <c r="AA27">
        <v>1</v>
      </c>
      <c r="AB27">
        <v>1</v>
      </c>
      <c r="AC27">
        <v>1</v>
      </c>
      <c r="AD27">
        <v>2</v>
      </c>
      <c r="AE27">
        <v>1</v>
      </c>
      <c r="AF27">
        <v>0</v>
      </c>
      <c r="AG27">
        <v>0</v>
      </c>
      <c r="AH27">
        <v>2</v>
      </c>
      <c r="AI27">
        <v>1</v>
      </c>
      <c r="AJ27">
        <v>2</v>
      </c>
      <c r="AK27" s="77">
        <v>2</v>
      </c>
      <c r="AL27">
        <v>0</v>
      </c>
      <c r="AM27">
        <v>1</v>
      </c>
      <c r="AN27">
        <v>0</v>
      </c>
      <c r="AO27">
        <v>5</v>
      </c>
      <c r="AP27">
        <v>4</v>
      </c>
      <c r="AQ27">
        <v>1</v>
      </c>
      <c r="AR27">
        <v>2</v>
      </c>
      <c r="AS27">
        <v>2</v>
      </c>
      <c r="AT27">
        <v>0</v>
      </c>
      <c r="AU27">
        <v>5</v>
      </c>
      <c r="AV27">
        <v>2</v>
      </c>
      <c r="AW27">
        <v>0</v>
      </c>
      <c r="AX27">
        <v>0</v>
      </c>
      <c r="AY27">
        <v>1</v>
      </c>
      <c r="AZ27" s="77">
        <f t="shared" si="2"/>
        <v>72</v>
      </c>
      <c r="BA27">
        <f t="shared" si="3"/>
        <v>27</v>
      </c>
      <c r="BB27">
        <f t="shared" si="3"/>
        <v>18</v>
      </c>
      <c r="BC27">
        <f t="shared" si="3"/>
        <v>5</v>
      </c>
      <c r="BD27">
        <f t="shared" si="3"/>
        <v>12</v>
      </c>
      <c r="BE27">
        <f t="shared" si="3"/>
        <v>9</v>
      </c>
      <c r="BF27">
        <f t="shared" si="3"/>
        <v>1</v>
      </c>
    </row>
    <row r="28" spans="1:58" x14ac:dyDescent="0.2">
      <c r="A28" t="s">
        <v>333</v>
      </c>
      <c r="B28">
        <v>25</v>
      </c>
      <c r="C28" s="76" t="s">
        <v>359</v>
      </c>
      <c r="D28" s="61">
        <v>533</v>
      </c>
      <c r="E28">
        <v>0</v>
      </c>
      <c r="F28">
        <v>0</v>
      </c>
      <c r="G28">
        <v>0</v>
      </c>
      <c r="H28">
        <v>0</v>
      </c>
      <c r="I28">
        <v>0</v>
      </c>
      <c r="J28">
        <v>2</v>
      </c>
      <c r="K28">
        <v>0</v>
      </c>
      <c r="L28">
        <v>0</v>
      </c>
      <c r="M28">
        <v>0</v>
      </c>
      <c r="N28">
        <v>0</v>
      </c>
      <c r="O28">
        <v>0</v>
      </c>
      <c r="P28">
        <v>2</v>
      </c>
      <c r="Q28">
        <v>2</v>
      </c>
      <c r="R28">
        <v>2</v>
      </c>
      <c r="S28">
        <v>0</v>
      </c>
      <c r="T28">
        <v>0</v>
      </c>
      <c r="U28">
        <v>0</v>
      </c>
      <c r="V28">
        <v>2</v>
      </c>
      <c r="W28">
        <v>2</v>
      </c>
      <c r="X28">
        <v>0</v>
      </c>
      <c r="Y28">
        <v>0</v>
      </c>
      <c r="Z28">
        <v>0</v>
      </c>
      <c r="AA28">
        <v>0</v>
      </c>
      <c r="AB28">
        <v>0</v>
      </c>
      <c r="AC28">
        <v>0</v>
      </c>
      <c r="AD28">
        <v>0</v>
      </c>
      <c r="AE28">
        <v>0</v>
      </c>
      <c r="AF28">
        <v>0</v>
      </c>
      <c r="AG28">
        <v>0</v>
      </c>
      <c r="AH28">
        <v>0</v>
      </c>
      <c r="AI28">
        <v>0</v>
      </c>
      <c r="AJ28">
        <v>2</v>
      </c>
      <c r="AK28" s="77">
        <v>2</v>
      </c>
      <c r="AL28">
        <v>2</v>
      </c>
      <c r="AM28">
        <v>0</v>
      </c>
      <c r="AN28">
        <v>2</v>
      </c>
      <c r="AO28">
        <v>2</v>
      </c>
      <c r="AP28">
        <v>0</v>
      </c>
      <c r="AQ28">
        <v>0</v>
      </c>
      <c r="AR28">
        <v>0</v>
      </c>
      <c r="AS28">
        <v>0</v>
      </c>
      <c r="AT28">
        <v>0</v>
      </c>
      <c r="AU28">
        <v>0</v>
      </c>
      <c r="AV28">
        <v>0</v>
      </c>
      <c r="AW28">
        <v>5</v>
      </c>
      <c r="AX28">
        <v>4</v>
      </c>
      <c r="AY28">
        <v>0</v>
      </c>
      <c r="AZ28" s="77">
        <f t="shared" si="2"/>
        <v>31</v>
      </c>
      <c r="BA28">
        <f t="shared" si="3"/>
        <v>2</v>
      </c>
      <c r="BB28">
        <f t="shared" si="3"/>
        <v>10</v>
      </c>
      <c r="BC28">
        <f t="shared" si="3"/>
        <v>8</v>
      </c>
      <c r="BD28">
        <f t="shared" si="3"/>
        <v>2</v>
      </c>
      <c r="BE28">
        <f t="shared" si="3"/>
        <v>5</v>
      </c>
      <c r="BF28">
        <f t="shared" si="3"/>
        <v>4</v>
      </c>
    </row>
    <row r="29" spans="1:58" x14ac:dyDescent="0.2">
      <c r="A29" t="s">
        <v>354</v>
      </c>
      <c r="B29">
        <v>26</v>
      </c>
      <c r="C29" s="76" t="s">
        <v>360</v>
      </c>
      <c r="D29" s="61">
        <v>550</v>
      </c>
      <c r="E29">
        <v>4</v>
      </c>
      <c r="F29">
        <v>4</v>
      </c>
      <c r="G29">
        <v>4</v>
      </c>
      <c r="H29">
        <v>2</v>
      </c>
      <c r="I29">
        <v>2</v>
      </c>
      <c r="J29">
        <v>0</v>
      </c>
      <c r="K29">
        <v>4</v>
      </c>
      <c r="L29">
        <v>4</v>
      </c>
      <c r="M29">
        <v>1</v>
      </c>
      <c r="N29">
        <v>3</v>
      </c>
      <c r="O29">
        <v>3</v>
      </c>
      <c r="P29">
        <v>0</v>
      </c>
      <c r="Q29">
        <v>0</v>
      </c>
      <c r="R29">
        <v>0</v>
      </c>
      <c r="S29">
        <v>1</v>
      </c>
      <c r="T29">
        <v>0</v>
      </c>
      <c r="U29">
        <v>0</v>
      </c>
      <c r="V29">
        <v>2</v>
      </c>
      <c r="W29">
        <v>0</v>
      </c>
      <c r="X29">
        <v>1</v>
      </c>
      <c r="Y29">
        <v>1</v>
      </c>
      <c r="Z29">
        <v>2</v>
      </c>
      <c r="AA29">
        <v>2</v>
      </c>
      <c r="AB29">
        <v>1</v>
      </c>
      <c r="AC29">
        <v>1</v>
      </c>
      <c r="AD29">
        <v>1</v>
      </c>
      <c r="AE29">
        <v>1</v>
      </c>
      <c r="AF29">
        <v>2</v>
      </c>
      <c r="AG29">
        <v>1</v>
      </c>
      <c r="AH29">
        <v>2</v>
      </c>
      <c r="AI29">
        <v>1</v>
      </c>
      <c r="AJ29">
        <v>1</v>
      </c>
      <c r="AK29" s="77">
        <v>2</v>
      </c>
      <c r="AL29">
        <v>0</v>
      </c>
      <c r="AM29">
        <v>0</v>
      </c>
      <c r="AN29">
        <v>0</v>
      </c>
      <c r="AO29">
        <v>5</v>
      </c>
      <c r="AP29">
        <v>5</v>
      </c>
      <c r="AQ29">
        <v>4</v>
      </c>
      <c r="AR29">
        <v>0</v>
      </c>
      <c r="AS29">
        <v>0</v>
      </c>
      <c r="AT29">
        <v>0</v>
      </c>
      <c r="AU29">
        <v>5</v>
      </c>
      <c r="AV29">
        <v>0</v>
      </c>
      <c r="AW29">
        <v>0</v>
      </c>
      <c r="AX29">
        <v>0</v>
      </c>
      <c r="AY29">
        <v>1</v>
      </c>
      <c r="AZ29" s="77">
        <f t="shared" si="2"/>
        <v>73</v>
      </c>
      <c r="BA29">
        <f t="shared" si="3"/>
        <v>31</v>
      </c>
      <c r="BB29">
        <f t="shared" si="3"/>
        <v>19</v>
      </c>
      <c r="BC29">
        <f t="shared" si="3"/>
        <v>3</v>
      </c>
      <c r="BD29">
        <f t="shared" si="3"/>
        <v>14</v>
      </c>
      <c r="BE29">
        <f t="shared" si="3"/>
        <v>5</v>
      </c>
      <c r="BF29">
        <f t="shared" si="3"/>
        <v>1</v>
      </c>
    </row>
    <row r="30" spans="1:58" x14ac:dyDescent="0.2">
      <c r="B30">
        <v>27</v>
      </c>
      <c r="C30" s="76" t="s">
        <v>361</v>
      </c>
      <c r="D30" s="61">
        <v>562</v>
      </c>
      <c r="E30">
        <v>1</v>
      </c>
      <c r="F30">
        <v>1</v>
      </c>
      <c r="G30">
        <v>1</v>
      </c>
      <c r="H30">
        <v>1</v>
      </c>
      <c r="I30">
        <v>1</v>
      </c>
      <c r="J30">
        <v>0</v>
      </c>
      <c r="K30">
        <v>1</v>
      </c>
      <c r="L30">
        <v>1</v>
      </c>
      <c r="M30">
        <v>0</v>
      </c>
      <c r="N30">
        <v>1</v>
      </c>
      <c r="O30">
        <v>1</v>
      </c>
      <c r="P30">
        <v>1</v>
      </c>
      <c r="Q30">
        <v>0</v>
      </c>
      <c r="R30">
        <v>0</v>
      </c>
      <c r="S30">
        <v>0</v>
      </c>
      <c r="T30">
        <v>0</v>
      </c>
      <c r="U30">
        <v>0</v>
      </c>
      <c r="V30">
        <v>0</v>
      </c>
      <c r="W30">
        <v>0</v>
      </c>
      <c r="X30">
        <v>0</v>
      </c>
      <c r="Y30">
        <v>0</v>
      </c>
      <c r="Z30">
        <v>1</v>
      </c>
      <c r="AA30">
        <v>1</v>
      </c>
      <c r="AB30">
        <v>0</v>
      </c>
      <c r="AC30">
        <v>0</v>
      </c>
      <c r="AD30">
        <v>0</v>
      </c>
      <c r="AE30">
        <v>0</v>
      </c>
      <c r="AF30">
        <v>0</v>
      </c>
      <c r="AG30">
        <v>0</v>
      </c>
      <c r="AH30">
        <v>1</v>
      </c>
      <c r="AI30">
        <v>0</v>
      </c>
      <c r="AJ30">
        <v>1</v>
      </c>
      <c r="AK30" s="77">
        <v>2</v>
      </c>
      <c r="AL30">
        <v>0</v>
      </c>
      <c r="AM30">
        <v>0</v>
      </c>
      <c r="AN30">
        <v>0</v>
      </c>
      <c r="AO30">
        <v>1</v>
      </c>
      <c r="AP30">
        <v>1</v>
      </c>
      <c r="AQ30">
        <v>3</v>
      </c>
      <c r="AR30">
        <v>3</v>
      </c>
      <c r="AS30">
        <v>0</v>
      </c>
      <c r="AT30">
        <v>0</v>
      </c>
      <c r="AU30">
        <v>0</v>
      </c>
      <c r="AV30">
        <v>0</v>
      </c>
      <c r="AW30">
        <v>0</v>
      </c>
      <c r="AX30">
        <v>0</v>
      </c>
      <c r="AY30">
        <v>0</v>
      </c>
      <c r="AZ30" s="77">
        <f t="shared" si="2"/>
        <v>24</v>
      </c>
      <c r="BA30">
        <f t="shared" si="3"/>
        <v>9</v>
      </c>
      <c r="BB30">
        <f t="shared" si="3"/>
        <v>4</v>
      </c>
      <c r="BC30">
        <f t="shared" si="3"/>
        <v>3</v>
      </c>
      <c r="BD30">
        <f t="shared" si="3"/>
        <v>8</v>
      </c>
      <c r="BE30">
        <f t="shared" si="3"/>
        <v>0</v>
      </c>
      <c r="BF30">
        <f t="shared" si="3"/>
        <v>0</v>
      </c>
    </row>
    <row r="31" spans="1:58" x14ac:dyDescent="0.2">
      <c r="A31" t="s">
        <v>343</v>
      </c>
      <c r="B31">
        <v>28</v>
      </c>
      <c r="C31" s="76" t="s">
        <v>362</v>
      </c>
      <c r="D31" s="61">
        <v>390</v>
      </c>
      <c r="E31">
        <v>2</v>
      </c>
      <c r="F31">
        <v>2</v>
      </c>
      <c r="G31">
        <v>1</v>
      </c>
      <c r="H31">
        <v>0</v>
      </c>
      <c r="I31">
        <v>4</v>
      </c>
      <c r="J31">
        <v>0</v>
      </c>
      <c r="K31">
        <v>4</v>
      </c>
      <c r="L31">
        <v>4</v>
      </c>
      <c r="M31">
        <v>2</v>
      </c>
      <c r="N31">
        <v>0</v>
      </c>
      <c r="O31">
        <v>0</v>
      </c>
      <c r="P31">
        <v>-3</v>
      </c>
      <c r="Q31">
        <v>2</v>
      </c>
      <c r="R31">
        <v>2</v>
      </c>
      <c r="S31">
        <v>0</v>
      </c>
      <c r="T31">
        <v>0</v>
      </c>
      <c r="U31">
        <v>0</v>
      </c>
      <c r="V31">
        <v>0</v>
      </c>
      <c r="W31">
        <v>0</v>
      </c>
      <c r="X31">
        <v>5</v>
      </c>
      <c r="Y31">
        <v>5</v>
      </c>
      <c r="Z31">
        <v>2</v>
      </c>
      <c r="AA31">
        <v>2</v>
      </c>
      <c r="AB31">
        <v>3</v>
      </c>
      <c r="AC31">
        <v>2</v>
      </c>
      <c r="AD31">
        <v>1</v>
      </c>
      <c r="AE31">
        <v>1</v>
      </c>
      <c r="AF31">
        <v>2</v>
      </c>
      <c r="AG31">
        <v>1</v>
      </c>
      <c r="AH31">
        <v>4</v>
      </c>
      <c r="AI31">
        <v>2</v>
      </c>
      <c r="AJ31">
        <v>1</v>
      </c>
      <c r="AK31" s="77">
        <v>2</v>
      </c>
      <c r="AL31">
        <v>0</v>
      </c>
      <c r="AM31">
        <v>0</v>
      </c>
      <c r="AN31">
        <v>0</v>
      </c>
      <c r="AO31">
        <v>5</v>
      </c>
      <c r="AP31">
        <v>4</v>
      </c>
      <c r="AQ31">
        <v>4</v>
      </c>
      <c r="AR31">
        <v>0</v>
      </c>
      <c r="AS31">
        <v>2</v>
      </c>
      <c r="AT31">
        <v>0</v>
      </c>
      <c r="AU31">
        <v>4</v>
      </c>
      <c r="AV31">
        <v>0</v>
      </c>
      <c r="AW31">
        <v>0</v>
      </c>
      <c r="AX31">
        <v>0</v>
      </c>
      <c r="AY31">
        <v>1</v>
      </c>
      <c r="AZ31" s="77">
        <f t="shared" si="2"/>
        <v>73</v>
      </c>
      <c r="BA31">
        <f t="shared" si="3"/>
        <v>19</v>
      </c>
      <c r="BB31">
        <f t="shared" si="3"/>
        <v>31</v>
      </c>
      <c r="BC31">
        <f t="shared" si="3"/>
        <v>3</v>
      </c>
      <c r="BD31">
        <f t="shared" si="3"/>
        <v>13</v>
      </c>
      <c r="BE31">
        <f t="shared" si="3"/>
        <v>6</v>
      </c>
      <c r="BF31">
        <f t="shared" si="3"/>
        <v>1</v>
      </c>
    </row>
    <row r="32" spans="1:58" x14ac:dyDescent="0.2">
      <c r="A32" t="s">
        <v>354</v>
      </c>
      <c r="B32">
        <v>29</v>
      </c>
      <c r="C32" s="76" t="s">
        <v>363</v>
      </c>
      <c r="D32" s="61">
        <v>381</v>
      </c>
      <c r="E32">
        <v>4</v>
      </c>
      <c r="F32">
        <v>3</v>
      </c>
      <c r="G32">
        <v>3</v>
      </c>
      <c r="H32">
        <v>2</v>
      </c>
      <c r="I32">
        <v>2</v>
      </c>
      <c r="J32">
        <v>0</v>
      </c>
      <c r="K32">
        <v>0</v>
      </c>
      <c r="L32">
        <v>3</v>
      </c>
      <c r="M32">
        <v>0</v>
      </c>
      <c r="N32">
        <v>3</v>
      </c>
      <c r="O32">
        <v>2</v>
      </c>
      <c r="P32">
        <v>2</v>
      </c>
      <c r="Q32">
        <v>1</v>
      </c>
      <c r="R32">
        <v>1</v>
      </c>
      <c r="S32">
        <v>2</v>
      </c>
      <c r="T32">
        <v>3</v>
      </c>
      <c r="U32">
        <v>0</v>
      </c>
      <c r="V32">
        <v>2</v>
      </c>
      <c r="W32">
        <v>0</v>
      </c>
      <c r="X32">
        <v>3</v>
      </c>
      <c r="Y32">
        <v>2</v>
      </c>
      <c r="Z32">
        <v>2</v>
      </c>
      <c r="AA32">
        <v>1</v>
      </c>
      <c r="AB32">
        <v>1</v>
      </c>
      <c r="AC32">
        <v>1</v>
      </c>
      <c r="AD32">
        <v>1</v>
      </c>
      <c r="AE32">
        <v>1</v>
      </c>
      <c r="AF32">
        <v>1</v>
      </c>
      <c r="AG32">
        <v>1</v>
      </c>
      <c r="AH32">
        <v>3</v>
      </c>
      <c r="AI32">
        <v>1</v>
      </c>
      <c r="AJ32">
        <v>1</v>
      </c>
      <c r="AK32" s="77">
        <v>2</v>
      </c>
      <c r="AL32">
        <v>0</v>
      </c>
      <c r="AM32">
        <v>0</v>
      </c>
      <c r="AN32">
        <v>0</v>
      </c>
      <c r="AO32">
        <v>5</v>
      </c>
      <c r="AP32">
        <v>-1</v>
      </c>
      <c r="AQ32">
        <v>0</v>
      </c>
      <c r="AR32">
        <v>1</v>
      </c>
      <c r="AS32">
        <v>2</v>
      </c>
      <c r="AT32">
        <v>3</v>
      </c>
      <c r="AU32">
        <v>3</v>
      </c>
      <c r="AV32">
        <v>4</v>
      </c>
      <c r="AW32">
        <v>0</v>
      </c>
      <c r="AX32">
        <v>0</v>
      </c>
      <c r="AY32">
        <v>1</v>
      </c>
      <c r="AZ32" s="77">
        <f t="shared" si="2"/>
        <v>72</v>
      </c>
      <c r="BA32">
        <f t="shared" si="3"/>
        <v>22</v>
      </c>
      <c r="BB32">
        <f t="shared" si="3"/>
        <v>29</v>
      </c>
      <c r="BC32">
        <f t="shared" si="3"/>
        <v>3</v>
      </c>
      <c r="BD32">
        <f t="shared" si="3"/>
        <v>5</v>
      </c>
      <c r="BE32">
        <f t="shared" si="3"/>
        <v>12</v>
      </c>
      <c r="BF32">
        <f t="shared" si="3"/>
        <v>1</v>
      </c>
    </row>
    <row r="33" spans="1:58" x14ac:dyDescent="0.2">
      <c r="B33">
        <v>30</v>
      </c>
      <c r="C33" s="76" t="s">
        <v>364</v>
      </c>
      <c r="D33" s="61">
        <v>645</v>
      </c>
      <c r="E33">
        <v>3</v>
      </c>
      <c r="F33">
        <v>3</v>
      </c>
      <c r="G33">
        <v>3</v>
      </c>
      <c r="H33">
        <v>2</v>
      </c>
      <c r="I33">
        <v>1</v>
      </c>
      <c r="J33">
        <v>0</v>
      </c>
      <c r="K33">
        <v>0</v>
      </c>
      <c r="L33">
        <v>0</v>
      </c>
      <c r="M33">
        <v>0</v>
      </c>
      <c r="N33">
        <v>0</v>
      </c>
      <c r="O33">
        <v>0</v>
      </c>
      <c r="P33">
        <v>-3</v>
      </c>
      <c r="Q33">
        <v>2</v>
      </c>
      <c r="R33">
        <v>0</v>
      </c>
      <c r="S33">
        <v>0</v>
      </c>
      <c r="T33">
        <v>0</v>
      </c>
      <c r="U33">
        <v>0</v>
      </c>
      <c r="V33">
        <v>0</v>
      </c>
      <c r="W33">
        <v>0</v>
      </c>
      <c r="X33">
        <v>0</v>
      </c>
      <c r="Y33">
        <v>0</v>
      </c>
      <c r="Z33">
        <v>0</v>
      </c>
      <c r="AA33">
        <v>0</v>
      </c>
      <c r="AB33">
        <v>0</v>
      </c>
      <c r="AC33">
        <v>0</v>
      </c>
      <c r="AD33">
        <v>0</v>
      </c>
      <c r="AE33">
        <v>0</v>
      </c>
      <c r="AF33">
        <v>0</v>
      </c>
      <c r="AG33">
        <v>0</v>
      </c>
      <c r="AH33">
        <v>2</v>
      </c>
      <c r="AI33">
        <v>0</v>
      </c>
      <c r="AJ33">
        <v>2</v>
      </c>
      <c r="AK33" s="77">
        <v>2</v>
      </c>
      <c r="AL33">
        <v>0</v>
      </c>
      <c r="AM33">
        <v>0</v>
      </c>
      <c r="AN33">
        <v>0</v>
      </c>
      <c r="AO33">
        <v>4</v>
      </c>
      <c r="AP33">
        <v>4</v>
      </c>
      <c r="AQ33">
        <v>4</v>
      </c>
      <c r="AR33">
        <v>0</v>
      </c>
      <c r="AS33">
        <v>5</v>
      </c>
      <c r="AT33">
        <v>0</v>
      </c>
      <c r="AU33">
        <v>2</v>
      </c>
      <c r="AV33">
        <v>0</v>
      </c>
      <c r="AW33">
        <v>0</v>
      </c>
      <c r="AX33">
        <v>0</v>
      </c>
      <c r="AY33">
        <v>0</v>
      </c>
      <c r="AZ33" s="77">
        <f t="shared" si="2"/>
        <v>36</v>
      </c>
      <c r="BA33">
        <f t="shared" si="3"/>
        <v>12</v>
      </c>
      <c r="BB33">
        <f t="shared" si="3"/>
        <v>1</v>
      </c>
      <c r="BC33">
        <f t="shared" si="3"/>
        <v>4</v>
      </c>
      <c r="BD33">
        <f t="shared" si="3"/>
        <v>12</v>
      </c>
      <c r="BE33">
        <f t="shared" si="3"/>
        <v>7</v>
      </c>
      <c r="BF33">
        <f t="shared" si="3"/>
        <v>0</v>
      </c>
    </row>
    <row r="34" spans="1:58" x14ac:dyDescent="0.2">
      <c r="A34" t="s">
        <v>352</v>
      </c>
      <c r="B34">
        <v>31</v>
      </c>
      <c r="C34" s="76" t="s">
        <v>365</v>
      </c>
      <c r="D34" s="61">
        <v>384</v>
      </c>
      <c r="E34">
        <v>1</v>
      </c>
      <c r="F34">
        <v>1</v>
      </c>
      <c r="G34">
        <v>1</v>
      </c>
      <c r="H34">
        <v>1</v>
      </c>
      <c r="I34">
        <v>0</v>
      </c>
      <c r="J34">
        <v>0</v>
      </c>
      <c r="K34">
        <v>-2</v>
      </c>
      <c r="L34">
        <v>-1</v>
      </c>
      <c r="M34">
        <v>0</v>
      </c>
      <c r="N34">
        <v>1</v>
      </c>
      <c r="O34">
        <v>1</v>
      </c>
      <c r="P34">
        <v>0</v>
      </c>
      <c r="Q34">
        <v>0</v>
      </c>
      <c r="R34">
        <v>0</v>
      </c>
      <c r="S34">
        <v>0</v>
      </c>
      <c r="T34">
        <v>1</v>
      </c>
      <c r="U34">
        <v>0</v>
      </c>
      <c r="V34">
        <v>1</v>
      </c>
      <c r="W34">
        <v>0</v>
      </c>
      <c r="X34">
        <v>0</v>
      </c>
      <c r="Y34">
        <v>0</v>
      </c>
      <c r="Z34">
        <v>0</v>
      </c>
      <c r="AA34">
        <v>0</v>
      </c>
      <c r="AB34">
        <v>0</v>
      </c>
      <c r="AC34">
        <v>0</v>
      </c>
      <c r="AD34">
        <v>0</v>
      </c>
      <c r="AE34">
        <v>0</v>
      </c>
      <c r="AF34">
        <v>0</v>
      </c>
      <c r="AG34">
        <v>0</v>
      </c>
      <c r="AH34">
        <v>1</v>
      </c>
      <c r="AI34">
        <v>0</v>
      </c>
      <c r="AJ34">
        <v>1</v>
      </c>
      <c r="AK34" s="77">
        <v>2</v>
      </c>
      <c r="AL34">
        <v>1</v>
      </c>
      <c r="AM34">
        <v>0</v>
      </c>
      <c r="AN34">
        <v>1</v>
      </c>
      <c r="AO34">
        <v>5</v>
      </c>
      <c r="AP34">
        <v>1</v>
      </c>
      <c r="AQ34">
        <v>3</v>
      </c>
      <c r="AR34">
        <v>3</v>
      </c>
      <c r="AS34">
        <v>0</v>
      </c>
      <c r="AT34">
        <v>0</v>
      </c>
      <c r="AU34">
        <v>3</v>
      </c>
      <c r="AV34">
        <v>1</v>
      </c>
      <c r="AW34">
        <v>0</v>
      </c>
      <c r="AX34">
        <v>0</v>
      </c>
      <c r="AY34">
        <v>0</v>
      </c>
      <c r="AZ34" s="77">
        <f t="shared" si="2"/>
        <v>27</v>
      </c>
      <c r="BA34">
        <f t="shared" si="3"/>
        <v>3</v>
      </c>
      <c r="BB34">
        <f t="shared" si="3"/>
        <v>3</v>
      </c>
      <c r="BC34">
        <f t="shared" si="3"/>
        <v>5</v>
      </c>
      <c r="BD34">
        <f t="shared" si="3"/>
        <v>12</v>
      </c>
      <c r="BE34">
        <f t="shared" si="3"/>
        <v>4</v>
      </c>
      <c r="BF34">
        <f t="shared" si="3"/>
        <v>0</v>
      </c>
    </row>
    <row r="35" spans="1:58" x14ac:dyDescent="0.2">
      <c r="A35" t="s">
        <v>333</v>
      </c>
      <c r="B35">
        <v>1</v>
      </c>
      <c r="C35" s="76" t="s">
        <v>366</v>
      </c>
      <c r="D35" s="61">
        <v>472</v>
      </c>
      <c r="E35">
        <v>3</v>
      </c>
      <c r="F35">
        <v>1</v>
      </c>
      <c r="G35">
        <v>4</v>
      </c>
      <c r="H35">
        <v>4</v>
      </c>
      <c r="I35">
        <v>5</v>
      </c>
      <c r="J35">
        <v>0</v>
      </c>
      <c r="K35">
        <v>4</v>
      </c>
      <c r="L35">
        <v>1</v>
      </c>
      <c r="M35">
        <v>0</v>
      </c>
      <c r="N35">
        <v>1</v>
      </c>
      <c r="O35">
        <v>1</v>
      </c>
      <c r="P35">
        <v>1</v>
      </c>
      <c r="Q35">
        <v>2</v>
      </c>
      <c r="R35">
        <v>1</v>
      </c>
      <c r="S35">
        <v>0</v>
      </c>
      <c r="T35">
        <v>0</v>
      </c>
      <c r="U35">
        <v>0</v>
      </c>
      <c r="V35">
        <v>3</v>
      </c>
      <c r="W35">
        <v>0</v>
      </c>
      <c r="X35">
        <v>1</v>
      </c>
      <c r="Y35">
        <v>1</v>
      </c>
      <c r="Z35">
        <v>1</v>
      </c>
      <c r="AA35">
        <v>0</v>
      </c>
      <c r="AB35">
        <v>1</v>
      </c>
      <c r="AC35">
        <v>1</v>
      </c>
      <c r="AD35">
        <v>0</v>
      </c>
      <c r="AE35">
        <v>0</v>
      </c>
      <c r="AF35">
        <v>1</v>
      </c>
      <c r="AG35">
        <v>1</v>
      </c>
      <c r="AH35">
        <v>3</v>
      </c>
      <c r="AI35">
        <v>3</v>
      </c>
      <c r="AJ35">
        <v>2</v>
      </c>
      <c r="AK35" s="77">
        <v>1</v>
      </c>
      <c r="AL35">
        <v>1</v>
      </c>
      <c r="AM35">
        <v>0</v>
      </c>
      <c r="AN35">
        <v>1</v>
      </c>
      <c r="AO35">
        <v>3</v>
      </c>
      <c r="AP35">
        <v>4</v>
      </c>
      <c r="AQ35">
        <v>5</v>
      </c>
      <c r="AR35">
        <v>3</v>
      </c>
      <c r="AS35">
        <v>4</v>
      </c>
      <c r="AT35">
        <v>1</v>
      </c>
      <c r="AU35">
        <v>3</v>
      </c>
      <c r="AV35">
        <v>1</v>
      </c>
      <c r="AW35">
        <v>0</v>
      </c>
      <c r="AX35">
        <v>0</v>
      </c>
      <c r="AY35">
        <v>0</v>
      </c>
      <c r="AZ35" s="77">
        <f t="shared" si="2"/>
        <v>73</v>
      </c>
      <c r="BA35">
        <f t="shared" si="3"/>
        <v>24</v>
      </c>
      <c r="BB35">
        <f t="shared" si="3"/>
        <v>20</v>
      </c>
      <c r="BC35">
        <f t="shared" si="3"/>
        <v>5</v>
      </c>
      <c r="BD35">
        <f t="shared" si="3"/>
        <v>15</v>
      </c>
      <c r="BE35">
        <f t="shared" si="3"/>
        <v>9</v>
      </c>
      <c r="BF35">
        <f t="shared" si="3"/>
        <v>0</v>
      </c>
    </row>
    <row r="36" spans="1:58" x14ac:dyDescent="0.2">
      <c r="A36" t="s">
        <v>333</v>
      </c>
      <c r="B36">
        <v>2</v>
      </c>
      <c r="C36" s="76" t="s">
        <v>218</v>
      </c>
      <c r="D36" s="61">
        <v>591</v>
      </c>
      <c r="E36">
        <v>0</v>
      </c>
      <c r="F36">
        <v>0</v>
      </c>
      <c r="G36">
        <v>0</v>
      </c>
      <c r="H36">
        <v>0</v>
      </c>
      <c r="I36">
        <v>0</v>
      </c>
      <c r="J36">
        <v>0</v>
      </c>
      <c r="K36">
        <v>0</v>
      </c>
      <c r="L36">
        <v>1</v>
      </c>
      <c r="M36">
        <v>0</v>
      </c>
      <c r="N36">
        <v>0</v>
      </c>
      <c r="O36">
        <v>0</v>
      </c>
      <c r="P36">
        <v>0</v>
      </c>
      <c r="Q36">
        <v>0</v>
      </c>
      <c r="R36">
        <v>0</v>
      </c>
      <c r="S36">
        <v>0</v>
      </c>
      <c r="T36">
        <v>0</v>
      </c>
      <c r="U36">
        <v>0</v>
      </c>
      <c r="V36">
        <v>0</v>
      </c>
      <c r="W36">
        <v>1</v>
      </c>
      <c r="X36">
        <v>2</v>
      </c>
      <c r="Y36">
        <v>2</v>
      </c>
      <c r="Z36">
        <v>0</v>
      </c>
      <c r="AA36">
        <v>0</v>
      </c>
      <c r="AB36">
        <v>2</v>
      </c>
      <c r="AC36">
        <v>2</v>
      </c>
      <c r="AD36">
        <v>2</v>
      </c>
      <c r="AE36">
        <v>2</v>
      </c>
      <c r="AF36">
        <v>2</v>
      </c>
      <c r="AG36">
        <v>2</v>
      </c>
      <c r="AH36">
        <v>0</v>
      </c>
      <c r="AI36">
        <v>0</v>
      </c>
      <c r="AJ36">
        <v>3</v>
      </c>
      <c r="AK36" s="77">
        <v>1</v>
      </c>
      <c r="AL36">
        <v>1</v>
      </c>
      <c r="AM36">
        <v>4</v>
      </c>
      <c r="AN36">
        <v>4</v>
      </c>
      <c r="AO36">
        <v>1</v>
      </c>
      <c r="AP36">
        <v>0</v>
      </c>
      <c r="AQ36">
        <v>0</v>
      </c>
      <c r="AR36">
        <v>0</v>
      </c>
      <c r="AS36">
        <v>0</v>
      </c>
      <c r="AT36">
        <v>0</v>
      </c>
      <c r="AU36">
        <v>0</v>
      </c>
      <c r="AV36">
        <v>0</v>
      </c>
      <c r="AW36">
        <v>1</v>
      </c>
      <c r="AX36">
        <v>2</v>
      </c>
      <c r="AY36">
        <v>1</v>
      </c>
      <c r="AZ36" s="77">
        <f t="shared" si="2"/>
        <v>36</v>
      </c>
      <c r="BA36">
        <f t="shared" si="3"/>
        <v>1</v>
      </c>
      <c r="BB36">
        <f t="shared" si="3"/>
        <v>17</v>
      </c>
      <c r="BC36">
        <f t="shared" si="3"/>
        <v>13</v>
      </c>
      <c r="BD36">
        <f t="shared" si="3"/>
        <v>1</v>
      </c>
      <c r="BE36">
        <f t="shared" si="3"/>
        <v>1</v>
      </c>
      <c r="BF36">
        <f t="shared" si="3"/>
        <v>3</v>
      </c>
    </row>
    <row r="37" spans="1:58" x14ac:dyDescent="0.2">
      <c r="A37" t="s">
        <v>333</v>
      </c>
      <c r="B37">
        <v>3</v>
      </c>
      <c r="C37" s="76" t="s">
        <v>367</v>
      </c>
      <c r="D37" s="61">
        <v>316</v>
      </c>
      <c r="E37">
        <v>0</v>
      </c>
      <c r="F37">
        <v>0</v>
      </c>
      <c r="G37">
        <v>0</v>
      </c>
      <c r="H37">
        <v>0</v>
      </c>
      <c r="I37">
        <v>0</v>
      </c>
      <c r="J37">
        <v>0</v>
      </c>
      <c r="K37">
        <v>0</v>
      </c>
      <c r="L37">
        <v>0</v>
      </c>
      <c r="M37">
        <v>0</v>
      </c>
      <c r="N37">
        <v>0</v>
      </c>
      <c r="O37">
        <v>0</v>
      </c>
      <c r="P37">
        <v>0</v>
      </c>
      <c r="Q37">
        <v>0</v>
      </c>
      <c r="R37">
        <v>0</v>
      </c>
      <c r="S37">
        <v>0</v>
      </c>
      <c r="T37">
        <v>0</v>
      </c>
      <c r="U37">
        <v>0</v>
      </c>
      <c r="V37">
        <v>0</v>
      </c>
      <c r="W37">
        <v>0</v>
      </c>
      <c r="X37">
        <v>2</v>
      </c>
      <c r="Y37">
        <v>2</v>
      </c>
      <c r="Z37">
        <v>0</v>
      </c>
      <c r="AA37">
        <v>0</v>
      </c>
      <c r="AB37">
        <v>2</v>
      </c>
      <c r="AC37">
        <v>2</v>
      </c>
      <c r="AD37">
        <v>0</v>
      </c>
      <c r="AE37">
        <v>0</v>
      </c>
      <c r="AF37">
        <v>0</v>
      </c>
      <c r="AG37">
        <v>0</v>
      </c>
      <c r="AH37">
        <v>0</v>
      </c>
      <c r="AI37">
        <v>0</v>
      </c>
      <c r="AJ37">
        <v>0</v>
      </c>
      <c r="AK37" s="77">
        <v>1</v>
      </c>
      <c r="AL37">
        <v>-1</v>
      </c>
      <c r="AM37">
        <v>3</v>
      </c>
      <c r="AN37">
        <v>0</v>
      </c>
      <c r="AO37">
        <v>0</v>
      </c>
      <c r="AP37">
        <v>0</v>
      </c>
      <c r="AQ37">
        <v>0</v>
      </c>
      <c r="AR37">
        <v>0</v>
      </c>
      <c r="AS37">
        <v>0</v>
      </c>
      <c r="AT37">
        <v>0</v>
      </c>
      <c r="AU37">
        <v>0</v>
      </c>
      <c r="AV37">
        <v>0</v>
      </c>
      <c r="AW37">
        <v>0</v>
      </c>
      <c r="AX37">
        <v>0</v>
      </c>
      <c r="AY37">
        <v>0</v>
      </c>
      <c r="AZ37" s="77">
        <f t="shared" si="2"/>
        <v>11</v>
      </c>
      <c r="BA37">
        <f t="shared" si="3"/>
        <v>0</v>
      </c>
      <c r="BB37">
        <f t="shared" si="3"/>
        <v>8</v>
      </c>
      <c r="BC37">
        <f t="shared" si="3"/>
        <v>3</v>
      </c>
      <c r="BD37">
        <f t="shared" si="3"/>
        <v>0</v>
      </c>
      <c r="BE37">
        <f t="shared" si="3"/>
        <v>0</v>
      </c>
      <c r="BF37">
        <f t="shared" si="3"/>
        <v>0</v>
      </c>
    </row>
    <row r="38" spans="1:58" x14ac:dyDescent="0.2">
      <c r="A38" t="s">
        <v>343</v>
      </c>
      <c r="B38">
        <v>4</v>
      </c>
      <c r="C38" s="76" t="s">
        <v>368</v>
      </c>
      <c r="D38" s="61">
        <v>314</v>
      </c>
      <c r="E38">
        <v>1</v>
      </c>
      <c r="F38">
        <v>1</v>
      </c>
      <c r="G38">
        <v>1</v>
      </c>
      <c r="H38">
        <v>1</v>
      </c>
      <c r="I38">
        <v>0</v>
      </c>
      <c r="J38">
        <v>0</v>
      </c>
      <c r="K38">
        <v>0</v>
      </c>
      <c r="L38">
        <v>0</v>
      </c>
      <c r="M38">
        <v>0</v>
      </c>
      <c r="N38">
        <v>0</v>
      </c>
      <c r="O38">
        <v>0</v>
      </c>
      <c r="P38">
        <v>1</v>
      </c>
      <c r="Q38">
        <v>0</v>
      </c>
      <c r="R38">
        <v>0</v>
      </c>
      <c r="S38">
        <v>0</v>
      </c>
      <c r="T38">
        <v>1</v>
      </c>
      <c r="U38">
        <v>0</v>
      </c>
      <c r="V38">
        <v>2</v>
      </c>
      <c r="W38">
        <v>0</v>
      </c>
      <c r="X38">
        <v>0</v>
      </c>
      <c r="Y38">
        <v>0</v>
      </c>
      <c r="Z38">
        <v>-1</v>
      </c>
      <c r="AA38">
        <v>0</v>
      </c>
      <c r="AB38">
        <v>0</v>
      </c>
      <c r="AC38">
        <v>0</v>
      </c>
      <c r="AD38">
        <v>0</v>
      </c>
      <c r="AE38">
        <v>0</v>
      </c>
      <c r="AF38">
        <v>0</v>
      </c>
      <c r="AG38">
        <v>0</v>
      </c>
      <c r="AH38">
        <v>2</v>
      </c>
      <c r="AI38">
        <v>0</v>
      </c>
      <c r="AJ38">
        <v>0</v>
      </c>
      <c r="AK38" s="77">
        <v>1</v>
      </c>
      <c r="AL38">
        <v>0</v>
      </c>
      <c r="AM38">
        <v>0</v>
      </c>
      <c r="AN38">
        <v>0</v>
      </c>
      <c r="AO38">
        <v>2</v>
      </c>
      <c r="AP38">
        <v>4</v>
      </c>
      <c r="AQ38">
        <v>4</v>
      </c>
      <c r="AR38">
        <v>4</v>
      </c>
      <c r="AS38">
        <v>0</v>
      </c>
      <c r="AT38">
        <v>0</v>
      </c>
      <c r="AU38">
        <v>4</v>
      </c>
      <c r="AV38">
        <v>0</v>
      </c>
      <c r="AW38">
        <v>0</v>
      </c>
      <c r="AX38">
        <v>0</v>
      </c>
      <c r="AY38">
        <v>0</v>
      </c>
      <c r="AZ38" s="77">
        <f t="shared" si="2"/>
        <v>28</v>
      </c>
      <c r="BA38">
        <f t="shared" ref="BA38:BF69" si="4">SUMIF($E$2:$AY$2,BA$3,$E38:$AY38)</f>
        <v>4</v>
      </c>
      <c r="BB38">
        <f t="shared" si="4"/>
        <v>5</v>
      </c>
      <c r="BC38">
        <f t="shared" si="4"/>
        <v>1</v>
      </c>
      <c r="BD38">
        <f t="shared" si="4"/>
        <v>14</v>
      </c>
      <c r="BE38">
        <f t="shared" si="4"/>
        <v>4</v>
      </c>
      <c r="BF38">
        <f t="shared" si="4"/>
        <v>0</v>
      </c>
    </row>
    <row r="39" spans="1:58" x14ac:dyDescent="0.2">
      <c r="A39" t="s">
        <v>333</v>
      </c>
      <c r="B39">
        <v>5</v>
      </c>
      <c r="C39" s="76" t="s">
        <v>369</v>
      </c>
      <c r="D39" s="61">
        <v>317</v>
      </c>
      <c r="E39">
        <v>0</v>
      </c>
      <c r="F39">
        <v>0</v>
      </c>
      <c r="G39">
        <v>0</v>
      </c>
      <c r="H39">
        <v>0</v>
      </c>
      <c r="I39">
        <v>0</v>
      </c>
      <c r="J39">
        <v>0</v>
      </c>
      <c r="K39">
        <v>0</v>
      </c>
      <c r="L39">
        <v>0</v>
      </c>
      <c r="M39">
        <v>0</v>
      </c>
      <c r="N39">
        <v>0</v>
      </c>
      <c r="O39">
        <v>0</v>
      </c>
      <c r="P39">
        <v>0</v>
      </c>
      <c r="Q39">
        <v>0</v>
      </c>
      <c r="R39">
        <v>0</v>
      </c>
      <c r="S39">
        <v>0</v>
      </c>
      <c r="T39">
        <v>0</v>
      </c>
      <c r="U39">
        <v>0</v>
      </c>
      <c r="V39">
        <v>0</v>
      </c>
      <c r="W39">
        <v>0</v>
      </c>
      <c r="X39">
        <v>2</v>
      </c>
      <c r="Y39">
        <v>2</v>
      </c>
      <c r="Z39">
        <v>0</v>
      </c>
      <c r="AA39">
        <v>0</v>
      </c>
      <c r="AB39">
        <v>2</v>
      </c>
      <c r="AC39">
        <v>2</v>
      </c>
      <c r="AD39">
        <v>0</v>
      </c>
      <c r="AE39">
        <v>0</v>
      </c>
      <c r="AF39">
        <v>0</v>
      </c>
      <c r="AG39">
        <v>0</v>
      </c>
      <c r="AH39">
        <v>2</v>
      </c>
      <c r="AI39">
        <v>0</v>
      </c>
      <c r="AJ39">
        <v>1</v>
      </c>
      <c r="AK39" s="77">
        <v>1</v>
      </c>
      <c r="AL39">
        <v>1</v>
      </c>
      <c r="AM39">
        <v>3</v>
      </c>
      <c r="AN39">
        <v>1</v>
      </c>
      <c r="AO39">
        <v>0</v>
      </c>
      <c r="AP39">
        <v>0</v>
      </c>
      <c r="AQ39">
        <v>1</v>
      </c>
      <c r="AR39">
        <v>0</v>
      </c>
      <c r="AS39">
        <v>0</v>
      </c>
      <c r="AT39">
        <v>0</v>
      </c>
      <c r="AU39">
        <v>0</v>
      </c>
      <c r="AV39">
        <v>0</v>
      </c>
      <c r="AW39">
        <v>0</v>
      </c>
      <c r="AX39">
        <v>0</v>
      </c>
      <c r="AY39">
        <v>2</v>
      </c>
      <c r="AZ39" s="77">
        <f t="shared" si="2"/>
        <v>20</v>
      </c>
      <c r="BA39">
        <f t="shared" si="4"/>
        <v>0</v>
      </c>
      <c r="BB39">
        <f t="shared" si="4"/>
        <v>10</v>
      </c>
      <c r="BC39">
        <f t="shared" si="4"/>
        <v>7</v>
      </c>
      <c r="BD39">
        <f t="shared" si="4"/>
        <v>1</v>
      </c>
      <c r="BE39">
        <f t="shared" si="4"/>
        <v>0</v>
      </c>
      <c r="BF39">
        <f t="shared" si="4"/>
        <v>2</v>
      </c>
    </row>
    <row r="40" spans="1:58" x14ac:dyDescent="0.2">
      <c r="A40" t="s">
        <v>335</v>
      </c>
      <c r="B40">
        <v>6</v>
      </c>
      <c r="C40" s="76" t="s">
        <v>370</v>
      </c>
      <c r="D40" s="61">
        <v>328</v>
      </c>
      <c r="E40">
        <v>4</v>
      </c>
      <c r="F40">
        <v>4</v>
      </c>
      <c r="G40">
        <v>0</v>
      </c>
      <c r="H40">
        <v>0</v>
      </c>
      <c r="I40">
        <v>0</v>
      </c>
      <c r="J40">
        <v>0</v>
      </c>
      <c r="K40">
        <v>2</v>
      </c>
      <c r="L40">
        <v>4</v>
      </c>
      <c r="M40">
        <v>1</v>
      </c>
      <c r="N40">
        <v>1</v>
      </c>
      <c r="O40">
        <v>1</v>
      </c>
      <c r="P40">
        <v>1</v>
      </c>
      <c r="Q40">
        <v>1</v>
      </c>
      <c r="R40">
        <v>1</v>
      </c>
      <c r="S40">
        <v>0</v>
      </c>
      <c r="T40">
        <v>0</v>
      </c>
      <c r="U40">
        <v>0</v>
      </c>
      <c r="V40">
        <v>1</v>
      </c>
      <c r="W40">
        <v>1</v>
      </c>
      <c r="X40">
        <v>2</v>
      </c>
      <c r="Y40">
        <v>2</v>
      </c>
      <c r="Z40">
        <v>2</v>
      </c>
      <c r="AA40">
        <v>1</v>
      </c>
      <c r="AB40">
        <v>1</v>
      </c>
      <c r="AC40">
        <v>0</v>
      </c>
      <c r="AD40">
        <v>1</v>
      </c>
      <c r="AE40">
        <v>1</v>
      </c>
      <c r="AF40">
        <v>0</v>
      </c>
      <c r="AG40">
        <v>0</v>
      </c>
      <c r="AH40">
        <v>2</v>
      </c>
      <c r="AI40">
        <v>0</v>
      </c>
      <c r="AJ40">
        <v>1</v>
      </c>
      <c r="AK40" s="77">
        <v>1</v>
      </c>
      <c r="AL40">
        <v>0</v>
      </c>
      <c r="AM40">
        <v>0</v>
      </c>
      <c r="AN40">
        <v>0</v>
      </c>
      <c r="AO40">
        <v>3</v>
      </c>
      <c r="AP40">
        <v>1</v>
      </c>
      <c r="AQ40">
        <v>3</v>
      </c>
      <c r="AR40">
        <v>0</v>
      </c>
      <c r="AS40">
        <v>0</v>
      </c>
      <c r="AT40">
        <v>0</v>
      </c>
      <c r="AU40">
        <v>2</v>
      </c>
      <c r="AV40">
        <v>0</v>
      </c>
      <c r="AW40">
        <v>0</v>
      </c>
      <c r="AX40">
        <v>0</v>
      </c>
      <c r="AY40">
        <v>1</v>
      </c>
      <c r="AZ40" s="77">
        <f t="shared" si="2"/>
        <v>46</v>
      </c>
      <c r="BA40">
        <f t="shared" si="4"/>
        <v>17</v>
      </c>
      <c r="BB40">
        <f t="shared" si="4"/>
        <v>17</v>
      </c>
      <c r="BC40">
        <f t="shared" si="4"/>
        <v>2</v>
      </c>
      <c r="BD40">
        <f t="shared" si="4"/>
        <v>7</v>
      </c>
      <c r="BE40">
        <f t="shared" si="4"/>
        <v>2</v>
      </c>
      <c r="BF40">
        <f t="shared" si="4"/>
        <v>1</v>
      </c>
    </row>
    <row r="41" spans="1:58" x14ac:dyDescent="0.2">
      <c r="A41" t="s">
        <v>371</v>
      </c>
      <c r="B41">
        <v>7</v>
      </c>
      <c r="C41" s="76" t="s">
        <v>372</v>
      </c>
      <c r="D41" s="61">
        <v>656</v>
      </c>
      <c r="E41">
        <v>0</v>
      </c>
      <c r="F41">
        <v>0</v>
      </c>
      <c r="G41">
        <v>0</v>
      </c>
      <c r="H41">
        <v>0</v>
      </c>
      <c r="I41">
        <v>0</v>
      </c>
      <c r="J41">
        <v>0</v>
      </c>
      <c r="K41">
        <v>0</v>
      </c>
      <c r="L41">
        <v>0</v>
      </c>
      <c r="M41">
        <v>0</v>
      </c>
      <c r="N41">
        <v>0</v>
      </c>
      <c r="O41">
        <v>0</v>
      </c>
      <c r="P41">
        <v>2</v>
      </c>
      <c r="Q41">
        <v>0</v>
      </c>
      <c r="R41">
        <v>0</v>
      </c>
      <c r="S41">
        <v>0</v>
      </c>
      <c r="T41">
        <v>-1</v>
      </c>
      <c r="U41">
        <v>0</v>
      </c>
      <c r="V41">
        <v>0</v>
      </c>
      <c r="W41">
        <v>0</v>
      </c>
      <c r="X41">
        <v>4</v>
      </c>
      <c r="Y41">
        <v>1</v>
      </c>
      <c r="Z41">
        <v>2</v>
      </c>
      <c r="AA41">
        <v>1</v>
      </c>
      <c r="AB41">
        <v>4</v>
      </c>
      <c r="AC41">
        <v>3</v>
      </c>
      <c r="AD41">
        <v>1</v>
      </c>
      <c r="AE41">
        <v>1</v>
      </c>
      <c r="AF41">
        <v>4</v>
      </c>
      <c r="AG41">
        <v>1</v>
      </c>
      <c r="AH41">
        <v>5</v>
      </c>
      <c r="AI41">
        <v>0</v>
      </c>
      <c r="AJ41">
        <v>0</v>
      </c>
      <c r="AK41" s="77">
        <v>1</v>
      </c>
      <c r="AL41">
        <v>0</v>
      </c>
      <c r="AM41">
        <v>-1</v>
      </c>
      <c r="AN41">
        <v>0</v>
      </c>
      <c r="AO41">
        <v>0</v>
      </c>
      <c r="AP41">
        <v>4</v>
      </c>
      <c r="AQ41">
        <v>-2</v>
      </c>
      <c r="AR41">
        <v>0</v>
      </c>
      <c r="AS41">
        <v>0</v>
      </c>
      <c r="AT41">
        <v>0</v>
      </c>
      <c r="AU41">
        <v>0</v>
      </c>
      <c r="AV41">
        <v>0</v>
      </c>
      <c r="AW41">
        <v>0</v>
      </c>
      <c r="AX41">
        <v>0</v>
      </c>
      <c r="AY41">
        <v>0</v>
      </c>
      <c r="AZ41" s="77">
        <f t="shared" si="2"/>
        <v>30</v>
      </c>
      <c r="BA41">
        <f t="shared" si="4"/>
        <v>0</v>
      </c>
      <c r="BB41">
        <f t="shared" si="4"/>
        <v>28</v>
      </c>
      <c r="BC41">
        <f t="shared" si="4"/>
        <v>0</v>
      </c>
      <c r="BD41">
        <f t="shared" si="4"/>
        <v>2</v>
      </c>
      <c r="BE41">
        <f t="shared" si="4"/>
        <v>0</v>
      </c>
      <c r="BF41">
        <f t="shared" si="4"/>
        <v>0</v>
      </c>
    </row>
    <row r="42" spans="1:58" x14ac:dyDescent="0.2">
      <c r="A42" t="s">
        <v>335</v>
      </c>
      <c r="B42">
        <v>8</v>
      </c>
      <c r="C42" s="76" t="s">
        <v>373</v>
      </c>
      <c r="D42" s="61">
        <v>332</v>
      </c>
      <c r="E42">
        <v>3</v>
      </c>
      <c r="F42">
        <v>0</v>
      </c>
      <c r="G42">
        <v>0</v>
      </c>
      <c r="H42">
        <v>0</v>
      </c>
      <c r="I42">
        <v>0</v>
      </c>
      <c r="J42">
        <v>0</v>
      </c>
      <c r="K42">
        <v>0</v>
      </c>
      <c r="L42">
        <v>2</v>
      </c>
      <c r="M42">
        <v>0</v>
      </c>
      <c r="N42">
        <v>0</v>
      </c>
      <c r="O42">
        <v>0</v>
      </c>
      <c r="P42">
        <v>1</v>
      </c>
      <c r="Q42">
        <v>-1</v>
      </c>
      <c r="R42">
        <v>-2</v>
      </c>
      <c r="S42">
        <v>0</v>
      </c>
      <c r="T42">
        <v>0</v>
      </c>
      <c r="U42">
        <v>0</v>
      </c>
      <c r="V42">
        <v>0</v>
      </c>
      <c r="W42">
        <v>0</v>
      </c>
      <c r="X42">
        <v>2</v>
      </c>
      <c r="Y42">
        <v>-1</v>
      </c>
      <c r="Z42">
        <v>2</v>
      </c>
      <c r="AA42">
        <v>0</v>
      </c>
      <c r="AB42">
        <v>1</v>
      </c>
      <c r="AC42">
        <v>-1</v>
      </c>
      <c r="AD42">
        <v>1</v>
      </c>
      <c r="AE42">
        <v>-1</v>
      </c>
      <c r="AF42">
        <v>0</v>
      </c>
      <c r="AG42">
        <v>0</v>
      </c>
      <c r="AH42">
        <v>2</v>
      </c>
      <c r="AI42">
        <v>0</v>
      </c>
      <c r="AJ42">
        <v>1</v>
      </c>
      <c r="AK42" s="77">
        <v>1</v>
      </c>
      <c r="AL42">
        <v>0</v>
      </c>
      <c r="AM42">
        <v>0</v>
      </c>
      <c r="AN42">
        <v>0</v>
      </c>
      <c r="AO42">
        <v>2</v>
      </c>
      <c r="AP42">
        <v>5</v>
      </c>
      <c r="AQ42">
        <v>3</v>
      </c>
      <c r="AR42">
        <v>0</v>
      </c>
      <c r="AS42">
        <v>0</v>
      </c>
      <c r="AT42">
        <v>1</v>
      </c>
      <c r="AU42">
        <v>1</v>
      </c>
      <c r="AV42">
        <v>0</v>
      </c>
      <c r="AW42">
        <v>0</v>
      </c>
      <c r="AX42">
        <v>0</v>
      </c>
      <c r="AY42">
        <v>1</v>
      </c>
      <c r="AZ42" s="77">
        <f t="shared" si="2"/>
        <v>23</v>
      </c>
      <c r="BA42">
        <f t="shared" si="4"/>
        <v>5</v>
      </c>
      <c r="BB42">
        <f t="shared" si="4"/>
        <v>3</v>
      </c>
      <c r="BC42">
        <f t="shared" si="4"/>
        <v>2</v>
      </c>
      <c r="BD42">
        <f t="shared" si="4"/>
        <v>10</v>
      </c>
      <c r="BE42">
        <f t="shared" si="4"/>
        <v>2</v>
      </c>
      <c r="BF42">
        <f t="shared" si="4"/>
        <v>1</v>
      </c>
    </row>
    <row r="43" spans="1:58" x14ac:dyDescent="0.2">
      <c r="A43" t="s">
        <v>335</v>
      </c>
      <c r="B43">
        <v>9</v>
      </c>
      <c r="C43" s="76" t="s">
        <v>374</v>
      </c>
      <c r="D43" s="61">
        <v>331</v>
      </c>
      <c r="E43">
        <v>4</v>
      </c>
      <c r="F43">
        <v>0</v>
      </c>
      <c r="G43">
        <v>1</v>
      </c>
      <c r="H43">
        <v>0</v>
      </c>
      <c r="I43">
        <v>0</v>
      </c>
      <c r="J43">
        <v>0</v>
      </c>
      <c r="K43">
        <v>0</v>
      </c>
      <c r="L43">
        <v>2</v>
      </c>
      <c r="M43">
        <v>0</v>
      </c>
      <c r="N43">
        <v>0</v>
      </c>
      <c r="O43">
        <v>0</v>
      </c>
      <c r="P43">
        <v>1</v>
      </c>
      <c r="Q43">
        <v>-1</v>
      </c>
      <c r="R43">
        <v>-2</v>
      </c>
      <c r="S43">
        <v>0</v>
      </c>
      <c r="T43">
        <v>0</v>
      </c>
      <c r="U43">
        <v>0</v>
      </c>
      <c r="V43">
        <v>2</v>
      </c>
      <c r="W43">
        <v>1</v>
      </c>
      <c r="X43">
        <v>2</v>
      </c>
      <c r="Y43">
        <v>-1</v>
      </c>
      <c r="Z43">
        <v>1</v>
      </c>
      <c r="AA43">
        <v>-1</v>
      </c>
      <c r="AB43">
        <v>0</v>
      </c>
      <c r="AC43">
        <v>0</v>
      </c>
      <c r="AD43">
        <v>1</v>
      </c>
      <c r="AE43">
        <v>-1</v>
      </c>
      <c r="AF43">
        <v>0</v>
      </c>
      <c r="AG43">
        <v>0</v>
      </c>
      <c r="AH43">
        <v>2</v>
      </c>
      <c r="AI43">
        <v>0</v>
      </c>
      <c r="AJ43">
        <v>0</v>
      </c>
      <c r="AK43" s="77">
        <v>1</v>
      </c>
      <c r="AL43">
        <v>0</v>
      </c>
      <c r="AM43">
        <v>0</v>
      </c>
      <c r="AN43">
        <v>0</v>
      </c>
      <c r="AO43">
        <v>1</v>
      </c>
      <c r="AP43">
        <v>0</v>
      </c>
      <c r="AQ43">
        <v>3</v>
      </c>
      <c r="AR43">
        <v>0</v>
      </c>
      <c r="AS43">
        <v>0</v>
      </c>
      <c r="AT43">
        <v>1</v>
      </c>
      <c r="AU43">
        <v>0</v>
      </c>
      <c r="AV43">
        <v>0</v>
      </c>
      <c r="AW43">
        <v>0</v>
      </c>
      <c r="AX43">
        <v>0</v>
      </c>
      <c r="AY43">
        <v>1</v>
      </c>
      <c r="AZ43" s="77">
        <f t="shared" si="2"/>
        <v>18</v>
      </c>
      <c r="BA43">
        <f t="shared" si="4"/>
        <v>7</v>
      </c>
      <c r="BB43">
        <f t="shared" si="4"/>
        <v>4</v>
      </c>
      <c r="BC43">
        <f t="shared" si="4"/>
        <v>1</v>
      </c>
      <c r="BD43">
        <f t="shared" si="4"/>
        <v>4</v>
      </c>
      <c r="BE43">
        <f t="shared" si="4"/>
        <v>1</v>
      </c>
      <c r="BF43">
        <f t="shared" si="4"/>
        <v>1</v>
      </c>
    </row>
    <row r="44" spans="1:58" x14ac:dyDescent="0.2">
      <c r="A44" t="s">
        <v>343</v>
      </c>
      <c r="B44">
        <v>10</v>
      </c>
      <c r="C44" s="76" t="s">
        <v>375</v>
      </c>
      <c r="D44" s="61">
        <v>342</v>
      </c>
      <c r="E44">
        <v>5</v>
      </c>
      <c r="F44">
        <v>5</v>
      </c>
      <c r="G44">
        <v>5</v>
      </c>
      <c r="H44">
        <v>4</v>
      </c>
      <c r="I44">
        <v>4</v>
      </c>
      <c r="J44">
        <v>0</v>
      </c>
      <c r="K44">
        <v>2</v>
      </c>
      <c r="L44">
        <v>5</v>
      </c>
      <c r="M44">
        <v>1</v>
      </c>
      <c r="N44">
        <v>1</v>
      </c>
      <c r="O44">
        <v>1</v>
      </c>
      <c r="P44">
        <v>0</v>
      </c>
      <c r="Q44">
        <v>0</v>
      </c>
      <c r="R44">
        <v>0</v>
      </c>
      <c r="S44">
        <v>0</v>
      </c>
      <c r="T44">
        <v>0</v>
      </c>
      <c r="U44">
        <v>0</v>
      </c>
      <c r="V44">
        <v>0</v>
      </c>
      <c r="W44">
        <v>0</v>
      </c>
      <c r="X44">
        <v>2</v>
      </c>
      <c r="Y44">
        <v>2</v>
      </c>
      <c r="Z44">
        <v>0</v>
      </c>
      <c r="AA44">
        <v>0</v>
      </c>
      <c r="AB44">
        <v>0</v>
      </c>
      <c r="AC44">
        <v>0</v>
      </c>
      <c r="AD44">
        <v>0</v>
      </c>
      <c r="AE44">
        <v>0</v>
      </c>
      <c r="AF44">
        <v>0</v>
      </c>
      <c r="AG44">
        <v>0</v>
      </c>
      <c r="AH44">
        <v>4</v>
      </c>
      <c r="AI44">
        <v>0</v>
      </c>
      <c r="AJ44">
        <v>2</v>
      </c>
      <c r="AK44" s="77">
        <v>1</v>
      </c>
      <c r="AL44">
        <v>0</v>
      </c>
      <c r="AM44">
        <v>0</v>
      </c>
      <c r="AN44">
        <v>0</v>
      </c>
      <c r="AO44">
        <v>5</v>
      </c>
      <c r="AP44">
        <v>4</v>
      </c>
      <c r="AQ44">
        <v>4</v>
      </c>
      <c r="AR44">
        <v>0</v>
      </c>
      <c r="AS44">
        <v>2</v>
      </c>
      <c r="AT44">
        <v>1</v>
      </c>
      <c r="AU44">
        <v>0</v>
      </c>
      <c r="AV44">
        <v>0</v>
      </c>
      <c r="AW44">
        <v>0</v>
      </c>
      <c r="AX44">
        <v>0</v>
      </c>
      <c r="AY44">
        <v>0</v>
      </c>
      <c r="AZ44" s="77">
        <f t="shared" si="2"/>
        <v>60</v>
      </c>
      <c r="BA44">
        <f t="shared" si="4"/>
        <v>33</v>
      </c>
      <c r="BB44">
        <f t="shared" si="4"/>
        <v>8</v>
      </c>
      <c r="BC44">
        <f t="shared" si="4"/>
        <v>3</v>
      </c>
      <c r="BD44">
        <f t="shared" si="4"/>
        <v>13</v>
      </c>
      <c r="BE44">
        <f t="shared" si="4"/>
        <v>3</v>
      </c>
      <c r="BF44">
        <f t="shared" si="4"/>
        <v>0</v>
      </c>
    </row>
    <row r="45" spans="1:58" x14ac:dyDescent="0.2">
      <c r="B45">
        <v>11</v>
      </c>
      <c r="C45" s="76" t="s">
        <v>376</v>
      </c>
      <c r="D45" s="61" t="s">
        <v>377</v>
      </c>
      <c r="E45">
        <v>0</v>
      </c>
      <c r="F45">
        <v>4</v>
      </c>
      <c r="G45">
        <v>0</v>
      </c>
      <c r="H45">
        <v>0</v>
      </c>
      <c r="I45">
        <v>0</v>
      </c>
      <c r="J45">
        <v>0</v>
      </c>
      <c r="K45">
        <v>0</v>
      </c>
      <c r="L45">
        <v>2</v>
      </c>
      <c r="M45">
        <v>0</v>
      </c>
      <c r="N45">
        <v>0</v>
      </c>
      <c r="O45">
        <v>0</v>
      </c>
      <c r="P45">
        <v>0</v>
      </c>
      <c r="Q45">
        <v>0</v>
      </c>
      <c r="R45">
        <v>0</v>
      </c>
      <c r="S45">
        <v>0</v>
      </c>
      <c r="T45">
        <v>0</v>
      </c>
      <c r="U45">
        <v>0</v>
      </c>
      <c r="V45">
        <v>0</v>
      </c>
      <c r="W45">
        <v>0</v>
      </c>
      <c r="X45">
        <v>2</v>
      </c>
      <c r="Y45">
        <v>0</v>
      </c>
      <c r="Z45">
        <v>2</v>
      </c>
      <c r="AA45">
        <v>0</v>
      </c>
      <c r="AB45">
        <v>0</v>
      </c>
      <c r="AC45">
        <v>0</v>
      </c>
      <c r="AD45">
        <v>1</v>
      </c>
      <c r="AE45">
        <v>0</v>
      </c>
      <c r="AF45">
        <v>0</v>
      </c>
      <c r="AG45">
        <v>0</v>
      </c>
      <c r="AH45">
        <v>1</v>
      </c>
      <c r="AI45">
        <v>0</v>
      </c>
      <c r="AJ45">
        <v>2</v>
      </c>
      <c r="AK45" s="77">
        <v>1</v>
      </c>
      <c r="AL45">
        <v>0</v>
      </c>
      <c r="AM45">
        <v>0</v>
      </c>
      <c r="AN45">
        <v>0</v>
      </c>
      <c r="AO45">
        <v>3</v>
      </c>
      <c r="AP45">
        <v>5</v>
      </c>
      <c r="AQ45">
        <v>0</v>
      </c>
      <c r="AR45">
        <v>0</v>
      </c>
      <c r="AS45">
        <v>0</v>
      </c>
      <c r="AT45">
        <v>0</v>
      </c>
      <c r="AU45">
        <v>1</v>
      </c>
      <c r="AV45">
        <v>0</v>
      </c>
      <c r="AW45">
        <v>0</v>
      </c>
      <c r="AX45">
        <v>0</v>
      </c>
      <c r="AY45">
        <v>0</v>
      </c>
      <c r="AZ45" s="77">
        <f t="shared" si="2"/>
        <v>24</v>
      </c>
      <c r="BA45">
        <f t="shared" si="4"/>
        <v>6</v>
      </c>
      <c r="BB45">
        <f t="shared" si="4"/>
        <v>6</v>
      </c>
      <c r="BC45">
        <f t="shared" si="4"/>
        <v>3</v>
      </c>
      <c r="BD45">
        <f t="shared" si="4"/>
        <v>8</v>
      </c>
      <c r="BE45">
        <f t="shared" si="4"/>
        <v>1</v>
      </c>
      <c r="BF45">
        <f t="shared" si="4"/>
        <v>0</v>
      </c>
    </row>
    <row r="46" spans="1:58" x14ac:dyDescent="0.2">
      <c r="B46">
        <v>12</v>
      </c>
      <c r="C46" s="76" t="s">
        <v>248</v>
      </c>
      <c r="D46" s="61">
        <v>554</v>
      </c>
      <c r="E46">
        <v>0</v>
      </c>
      <c r="F46">
        <v>2</v>
      </c>
      <c r="G46">
        <v>0</v>
      </c>
      <c r="H46">
        <v>0</v>
      </c>
      <c r="I46">
        <v>0</v>
      </c>
      <c r="J46">
        <v>2</v>
      </c>
      <c r="K46">
        <v>-1</v>
      </c>
      <c r="L46">
        <v>2</v>
      </c>
      <c r="M46">
        <v>0</v>
      </c>
      <c r="N46">
        <v>0</v>
      </c>
      <c r="O46">
        <v>0</v>
      </c>
      <c r="P46">
        <v>-2</v>
      </c>
      <c r="Q46">
        <v>2</v>
      </c>
      <c r="R46">
        <v>1</v>
      </c>
      <c r="S46">
        <v>0</v>
      </c>
      <c r="T46">
        <v>0</v>
      </c>
      <c r="U46">
        <v>0</v>
      </c>
      <c r="V46">
        <v>0</v>
      </c>
      <c r="W46">
        <v>0</v>
      </c>
      <c r="X46">
        <v>1</v>
      </c>
      <c r="Y46">
        <v>-1</v>
      </c>
      <c r="Z46">
        <v>2</v>
      </c>
      <c r="AA46">
        <v>2</v>
      </c>
      <c r="AB46">
        <v>1</v>
      </c>
      <c r="AC46">
        <v>1</v>
      </c>
      <c r="AD46">
        <v>0</v>
      </c>
      <c r="AE46">
        <v>0</v>
      </c>
      <c r="AF46">
        <v>2</v>
      </c>
      <c r="AG46">
        <v>0</v>
      </c>
      <c r="AH46">
        <v>0</v>
      </c>
      <c r="AI46">
        <v>0</v>
      </c>
      <c r="AJ46">
        <v>2</v>
      </c>
      <c r="AK46" s="77">
        <v>1</v>
      </c>
      <c r="AL46">
        <v>0</v>
      </c>
      <c r="AM46">
        <v>0</v>
      </c>
      <c r="AN46">
        <v>0</v>
      </c>
      <c r="AO46">
        <v>2</v>
      </c>
      <c r="AP46">
        <v>0</v>
      </c>
      <c r="AQ46">
        <v>0</v>
      </c>
      <c r="AR46">
        <v>0</v>
      </c>
      <c r="AS46">
        <v>0</v>
      </c>
      <c r="AT46">
        <v>0</v>
      </c>
      <c r="AU46">
        <v>4</v>
      </c>
      <c r="AV46">
        <v>0</v>
      </c>
      <c r="AW46">
        <v>0</v>
      </c>
      <c r="AX46">
        <v>0</v>
      </c>
      <c r="AY46">
        <v>0</v>
      </c>
      <c r="AZ46" s="77">
        <f t="shared" si="2"/>
        <v>23</v>
      </c>
      <c r="BA46">
        <f t="shared" si="4"/>
        <v>5</v>
      </c>
      <c r="BB46">
        <f t="shared" si="4"/>
        <v>9</v>
      </c>
      <c r="BC46">
        <f t="shared" si="4"/>
        <v>3</v>
      </c>
      <c r="BD46">
        <f t="shared" si="4"/>
        <v>2</v>
      </c>
      <c r="BE46">
        <f t="shared" si="4"/>
        <v>4</v>
      </c>
      <c r="BF46">
        <f t="shared" si="4"/>
        <v>0</v>
      </c>
    </row>
    <row r="47" spans="1:58" x14ac:dyDescent="0.2">
      <c r="B47">
        <v>13</v>
      </c>
      <c r="C47" s="76" t="s">
        <v>378</v>
      </c>
      <c r="D47" s="61">
        <v>368</v>
      </c>
      <c r="E47">
        <v>0</v>
      </c>
      <c r="F47">
        <v>0</v>
      </c>
      <c r="G47">
        <v>0</v>
      </c>
      <c r="H47">
        <v>0</v>
      </c>
      <c r="I47">
        <v>0</v>
      </c>
      <c r="J47">
        <v>0</v>
      </c>
      <c r="K47">
        <v>0</v>
      </c>
      <c r="L47">
        <v>0</v>
      </c>
      <c r="M47">
        <v>0</v>
      </c>
      <c r="N47">
        <v>0</v>
      </c>
      <c r="O47">
        <v>0</v>
      </c>
      <c r="P47">
        <v>0</v>
      </c>
      <c r="Q47">
        <v>0</v>
      </c>
      <c r="R47">
        <v>0</v>
      </c>
      <c r="S47">
        <v>0</v>
      </c>
      <c r="T47">
        <v>0</v>
      </c>
      <c r="U47">
        <v>0</v>
      </c>
      <c r="V47">
        <v>0</v>
      </c>
      <c r="W47">
        <v>0</v>
      </c>
      <c r="X47">
        <v>2</v>
      </c>
      <c r="Y47">
        <v>2</v>
      </c>
      <c r="Z47">
        <v>0</v>
      </c>
      <c r="AA47">
        <v>0</v>
      </c>
      <c r="AB47">
        <v>2</v>
      </c>
      <c r="AC47">
        <v>2</v>
      </c>
      <c r="AD47">
        <v>0</v>
      </c>
      <c r="AE47">
        <v>0</v>
      </c>
      <c r="AF47">
        <v>0</v>
      </c>
      <c r="AG47">
        <v>0</v>
      </c>
      <c r="AH47">
        <v>0</v>
      </c>
      <c r="AI47">
        <v>0</v>
      </c>
      <c r="AJ47">
        <v>0</v>
      </c>
      <c r="AK47" s="77">
        <v>1</v>
      </c>
      <c r="AL47">
        <v>-1</v>
      </c>
      <c r="AM47">
        <v>3</v>
      </c>
      <c r="AN47">
        <v>-1</v>
      </c>
      <c r="AO47">
        <v>0</v>
      </c>
      <c r="AP47">
        <v>0</v>
      </c>
      <c r="AQ47">
        <v>0</v>
      </c>
      <c r="AR47">
        <v>0</v>
      </c>
      <c r="AS47">
        <v>0</v>
      </c>
      <c r="AT47">
        <v>0</v>
      </c>
      <c r="AU47">
        <v>0</v>
      </c>
      <c r="AV47">
        <v>0</v>
      </c>
      <c r="AW47">
        <v>0</v>
      </c>
      <c r="AX47">
        <v>0</v>
      </c>
      <c r="AY47">
        <v>0</v>
      </c>
      <c r="AZ47" s="77">
        <f t="shared" si="2"/>
        <v>10</v>
      </c>
      <c r="BA47">
        <f t="shared" si="4"/>
        <v>0</v>
      </c>
      <c r="BB47">
        <f t="shared" si="4"/>
        <v>8</v>
      </c>
      <c r="BC47">
        <f t="shared" si="4"/>
        <v>2</v>
      </c>
      <c r="BD47">
        <f t="shared" si="4"/>
        <v>0</v>
      </c>
      <c r="BE47">
        <f t="shared" si="4"/>
        <v>0</v>
      </c>
      <c r="BF47">
        <f t="shared" si="4"/>
        <v>0</v>
      </c>
    </row>
    <row r="48" spans="1:58" x14ac:dyDescent="0.2">
      <c r="A48" t="s">
        <v>354</v>
      </c>
      <c r="B48">
        <v>14</v>
      </c>
      <c r="C48" s="76" t="s">
        <v>379</v>
      </c>
      <c r="D48" s="61">
        <v>382</v>
      </c>
      <c r="E48">
        <v>1</v>
      </c>
      <c r="F48">
        <v>0</v>
      </c>
      <c r="G48">
        <v>0</v>
      </c>
      <c r="H48">
        <v>0</v>
      </c>
      <c r="I48">
        <v>0</v>
      </c>
      <c r="J48">
        <v>0</v>
      </c>
      <c r="K48">
        <v>1</v>
      </c>
      <c r="L48">
        <v>0</v>
      </c>
      <c r="M48">
        <v>0</v>
      </c>
      <c r="N48">
        <v>1</v>
      </c>
      <c r="O48">
        <v>1</v>
      </c>
      <c r="P48">
        <v>0</v>
      </c>
      <c r="Q48">
        <v>0</v>
      </c>
      <c r="R48">
        <v>0</v>
      </c>
      <c r="S48">
        <v>0</v>
      </c>
      <c r="T48">
        <v>0</v>
      </c>
      <c r="U48">
        <v>0</v>
      </c>
      <c r="V48">
        <v>0</v>
      </c>
      <c r="W48">
        <v>0</v>
      </c>
      <c r="X48">
        <v>0</v>
      </c>
      <c r="Y48">
        <v>0</v>
      </c>
      <c r="Z48">
        <v>0</v>
      </c>
      <c r="AA48">
        <v>0</v>
      </c>
      <c r="AB48">
        <v>2</v>
      </c>
      <c r="AC48">
        <v>0</v>
      </c>
      <c r="AD48">
        <v>0</v>
      </c>
      <c r="AE48">
        <v>0</v>
      </c>
      <c r="AF48">
        <v>0</v>
      </c>
      <c r="AG48">
        <v>0</v>
      </c>
      <c r="AH48">
        <v>0</v>
      </c>
      <c r="AI48">
        <v>0</v>
      </c>
      <c r="AJ48">
        <v>0</v>
      </c>
      <c r="AK48" s="77">
        <v>1</v>
      </c>
      <c r="AL48">
        <v>0</v>
      </c>
      <c r="AM48">
        <v>0</v>
      </c>
      <c r="AN48">
        <v>0</v>
      </c>
      <c r="AO48">
        <v>2</v>
      </c>
      <c r="AP48">
        <v>0</v>
      </c>
      <c r="AQ48">
        <v>0</v>
      </c>
      <c r="AR48">
        <v>0</v>
      </c>
      <c r="AS48">
        <v>1</v>
      </c>
      <c r="AT48">
        <v>0</v>
      </c>
      <c r="AU48">
        <v>3</v>
      </c>
      <c r="AV48">
        <v>0</v>
      </c>
      <c r="AW48">
        <v>0</v>
      </c>
      <c r="AX48">
        <v>0</v>
      </c>
      <c r="AY48">
        <v>0</v>
      </c>
      <c r="AZ48" s="77">
        <f t="shared" si="2"/>
        <v>13</v>
      </c>
      <c r="BA48">
        <f t="shared" si="4"/>
        <v>4</v>
      </c>
      <c r="BB48">
        <f t="shared" si="4"/>
        <v>2</v>
      </c>
      <c r="BC48">
        <f t="shared" si="4"/>
        <v>1</v>
      </c>
      <c r="BD48">
        <f t="shared" si="4"/>
        <v>2</v>
      </c>
      <c r="BE48">
        <f t="shared" si="4"/>
        <v>4</v>
      </c>
      <c r="BF48">
        <f t="shared" si="4"/>
        <v>0</v>
      </c>
    </row>
    <row r="49" spans="1:58" x14ac:dyDescent="0.2">
      <c r="A49" t="s">
        <v>335</v>
      </c>
      <c r="B49">
        <v>15</v>
      </c>
      <c r="C49" s="76" t="s">
        <v>380</v>
      </c>
      <c r="D49" s="61">
        <v>376</v>
      </c>
      <c r="E49">
        <v>1</v>
      </c>
      <c r="F49">
        <v>3</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5</v>
      </c>
      <c r="AK49" s="77">
        <v>1</v>
      </c>
      <c r="AL49">
        <v>1</v>
      </c>
      <c r="AM49">
        <v>0</v>
      </c>
      <c r="AN49">
        <v>1</v>
      </c>
      <c r="AO49">
        <v>0</v>
      </c>
      <c r="AP49">
        <v>0</v>
      </c>
      <c r="AQ49">
        <v>0</v>
      </c>
      <c r="AR49">
        <v>0</v>
      </c>
      <c r="AS49">
        <v>0</v>
      </c>
      <c r="AT49">
        <v>0</v>
      </c>
      <c r="AU49">
        <v>0</v>
      </c>
      <c r="AV49">
        <v>0</v>
      </c>
      <c r="AW49">
        <v>0</v>
      </c>
      <c r="AX49">
        <v>0</v>
      </c>
      <c r="AY49">
        <v>0</v>
      </c>
      <c r="AZ49" s="77">
        <f t="shared" si="2"/>
        <v>12</v>
      </c>
      <c r="BA49">
        <f t="shared" si="4"/>
        <v>4</v>
      </c>
      <c r="BB49">
        <f t="shared" si="4"/>
        <v>0</v>
      </c>
      <c r="BC49">
        <f t="shared" si="4"/>
        <v>8</v>
      </c>
      <c r="BD49">
        <f t="shared" si="4"/>
        <v>0</v>
      </c>
      <c r="BE49">
        <f t="shared" si="4"/>
        <v>0</v>
      </c>
      <c r="BF49">
        <f t="shared" si="4"/>
        <v>0</v>
      </c>
    </row>
    <row r="50" spans="1:58" x14ac:dyDescent="0.2">
      <c r="A50" t="s">
        <v>343</v>
      </c>
      <c r="B50">
        <v>16</v>
      </c>
      <c r="C50" s="76" t="s">
        <v>381</v>
      </c>
      <c r="D50" s="61">
        <v>393</v>
      </c>
      <c r="E50">
        <v>4</v>
      </c>
      <c r="F50">
        <v>4</v>
      </c>
      <c r="G50">
        <v>1</v>
      </c>
      <c r="H50">
        <v>0</v>
      </c>
      <c r="I50">
        <v>1</v>
      </c>
      <c r="J50">
        <v>0</v>
      </c>
      <c r="K50">
        <v>2</v>
      </c>
      <c r="L50">
        <v>4</v>
      </c>
      <c r="M50">
        <v>0</v>
      </c>
      <c r="N50">
        <v>1</v>
      </c>
      <c r="O50">
        <v>1</v>
      </c>
      <c r="P50">
        <v>1</v>
      </c>
      <c r="Q50">
        <v>0</v>
      </c>
      <c r="R50">
        <v>0</v>
      </c>
      <c r="S50">
        <v>0</v>
      </c>
      <c r="T50">
        <v>0</v>
      </c>
      <c r="U50">
        <v>0</v>
      </c>
      <c r="V50">
        <v>0</v>
      </c>
      <c r="W50">
        <v>0</v>
      </c>
      <c r="X50">
        <v>5</v>
      </c>
      <c r="Y50">
        <v>2</v>
      </c>
      <c r="Z50">
        <v>2</v>
      </c>
      <c r="AA50">
        <v>1</v>
      </c>
      <c r="AB50">
        <v>3</v>
      </c>
      <c r="AC50">
        <v>1</v>
      </c>
      <c r="AD50">
        <v>1</v>
      </c>
      <c r="AE50">
        <v>1</v>
      </c>
      <c r="AF50">
        <v>4</v>
      </c>
      <c r="AG50">
        <v>1</v>
      </c>
      <c r="AH50">
        <v>5</v>
      </c>
      <c r="AI50">
        <v>0</v>
      </c>
      <c r="AJ50">
        <v>1</v>
      </c>
      <c r="AK50" s="77">
        <v>1</v>
      </c>
      <c r="AL50">
        <v>0</v>
      </c>
      <c r="AM50">
        <v>0</v>
      </c>
      <c r="AN50">
        <v>0</v>
      </c>
      <c r="AO50">
        <v>2</v>
      </c>
      <c r="AP50">
        <v>2</v>
      </c>
      <c r="AQ50">
        <v>0</v>
      </c>
      <c r="AR50">
        <v>0</v>
      </c>
      <c r="AS50">
        <v>1</v>
      </c>
      <c r="AT50">
        <v>4</v>
      </c>
      <c r="AU50">
        <v>0</v>
      </c>
      <c r="AV50">
        <v>0</v>
      </c>
      <c r="AW50">
        <v>0</v>
      </c>
      <c r="AX50">
        <v>0</v>
      </c>
      <c r="AY50">
        <v>1</v>
      </c>
      <c r="AZ50" s="77">
        <f t="shared" si="2"/>
        <v>57</v>
      </c>
      <c r="BA50">
        <f t="shared" si="4"/>
        <v>18</v>
      </c>
      <c r="BB50">
        <f t="shared" si="4"/>
        <v>27</v>
      </c>
      <c r="BC50">
        <f t="shared" si="4"/>
        <v>2</v>
      </c>
      <c r="BD50">
        <f t="shared" si="4"/>
        <v>4</v>
      </c>
      <c r="BE50">
        <f t="shared" si="4"/>
        <v>5</v>
      </c>
      <c r="BF50">
        <f t="shared" si="4"/>
        <v>1</v>
      </c>
    </row>
    <row r="51" spans="1:58" x14ac:dyDescent="0.2">
      <c r="B51">
        <v>17</v>
      </c>
      <c r="C51" s="76" t="s">
        <v>382</v>
      </c>
      <c r="D51" s="61">
        <v>394</v>
      </c>
      <c r="E51">
        <v>-1</v>
      </c>
      <c r="F51">
        <v>-1</v>
      </c>
      <c r="G51">
        <v>-1</v>
      </c>
      <c r="H51">
        <v>-1</v>
      </c>
      <c r="I51">
        <v>0</v>
      </c>
      <c r="J51">
        <v>0</v>
      </c>
      <c r="K51">
        <v>-2</v>
      </c>
      <c r="L51">
        <v>-2</v>
      </c>
      <c r="M51">
        <v>0</v>
      </c>
      <c r="N51">
        <v>-2</v>
      </c>
      <c r="O51">
        <v>-2</v>
      </c>
      <c r="P51">
        <v>0</v>
      </c>
      <c r="Q51">
        <v>0</v>
      </c>
      <c r="R51">
        <v>0</v>
      </c>
      <c r="S51">
        <v>0</v>
      </c>
      <c r="T51">
        <v>0</v>
      </c>
      <c r="U51">
        <v>0</v>
      </c>
      <c r="V51">
        <v>0</v>
      </c>
      <c r="W51">
        <v>0</v>
      </c>
      <c r="X51">
        <v>0</v>
      </c>
      <c r="Y51">
        <v>0</v>
      </c>
      <c r="Z51">
        <v>0</v>
      </c>
      <c r="AA51">
        <v>0</v>
      </c>
      <c r="AB51">
        <v>0</v>
      </c>
      <c r="AC51">
        <v>0</v>
      </c>
      <c r="AD51">
        <v>0</v>
      </c>
      <c r="AE51">
        <v>0</v>
      </c>
      <c r="AF51">
        <v>0</v>
      </c>
      <c r="AG51">
        <v>0</v>
      </c>
      <c r="AH51">
        <v>-1</v>
      </c>
      <c r="AI51">
        <v>0</v>
      </c>
      <c r="AJ51">
        <v>1</v>
      </c>
      <c r="AK51" s="77">
        <v>1</v>
      </c>
      <c r="AL51">
        <v>1</v>
      </c>
      <c r="AM51">
        <v>0</v>
      </c>
      <c r="AN51">
        <v>1</v>
      </c>
      <c r="AO51">
        <v>3</v>
      </c>
      <c r="AP51">
        <v>0</v>
      </c>
      <c r="AQ51">
        <v>-1</v>
      </c>
      <c r="AR51">
        <v>5</v>
      </c>
      <c r="AS51">
        <v>1</v>
      </c>
      <c r="AT51">
        <v>1</v>
      </c>
      <c r="AU51">
        <v>0</v>
      </c>
      <c r="AV51">
        <v>0</v>
      </c>
      <c r="AW51">
        <v>0</v>
      </c>
      <c r="AX51">
        <v>0</v>
      </c>
      <c r="AY51">
        <v>1</v>
      </c>
      <c r="AZ51" s="77">
        <f t="shared" si="2"/>
        <v>1</v>
      </c>
      <c r="BA51">
        <f t="shared" si="4"/>
        <v>-12</v>
      </c>
      <c r="BB51">
        <f t="shared" si="4"/>
        <v>-1</v>
      </c>
      <c r="BC51">
        <f t="shared" si="4"/>
        <v>4</v>
      </c>
      <c r="BD51">
        <f t="shared" si="4"/>
        <v>7</v>
      </c>
      <c r="BE51">
        <f t="shared" si="4"/>
        <v>2</v>
      </c>
      <c r="BF51">
        <f t="shared" si="4"/>
        <v>1</v>
      </c>
    </row>
    <row r="52" spans="1:58" x14ac:dyDescent="0.2">
      <c r="B52">
        <v>18</v>
      </c>
      <c r="C52" s="76" t="s">
        <v>383</v>
      </c>
      <c r="D52" s="61">
        <v>383</v>
      </c>
      <c r="E52">
        <v>-1</v>
      </c>
      <c r="F52">
        <v>-1</v>
      </c>
      <c r="G52">
        <v>-1</v>
      </c>
      <c r="H52">
        <v>-1</v>
      </c>
      <c r="I52">
        <v>0</v>
      </c>
      <c r="J52">
        <v>0</v>
      </c>
      <c r="K52">
        <v>-1</v>
      </c>
      <c r="L52">
        <v>-3</v>
      </c>
      <c r="M52">
        <v>0</v>
      </c>
      <c r="N52">
        <v>0</v>
      </c>
      <c r="O52">
        <v>0</v>
      </c>
      <c r="P52">
        <v>0</v>
      </c>
      <c r="Q52">
        <v>-1</v>
      </c>
      <c r="R52">
        <v>0</v>
      </c>
      <c r="S52">
        <v>0</v>
      </c>
      <c r="T52">
        <v>0</v>
      </c>
      <c r="U52">
        <v>0</v>
      </c>
      <c r="V52">
        <v>0</v>
      </c>
      <c r="W52">
        <v>0</v>
      </c>
      <c r="X52">
        <v>0</v>
      </c>
      <c r="Y52">
        <v>0</v>
      </c>
      <c r="Z52">
        <v>-1</v>
      </c>
      <c r="AA52">
        <v>-1</v>
      </c>
      <c r="AB52">
        <v>0</v>
      </c>
      <c r="AC52">
        <v>0</v>
      </c>
      <c r="AD52">
        <v>0</v>
      </c>
      <c r="AE52">
        <v>0</v>
      </c>
      <c r="AF52">
        <v>0</v>
      </c>
      <c r="AG52">
        <v>0</v>
      </c>
      <c r="AH52">
        <v>-1</v>
      </c>
      <c r="AI52">
        <v>0</v>
      </c>
      <c r="AJ52">
        <v>1</v>
      </c>
      <c r="AK52" s="77">
        <v>1</v>
      </c>
      <c r="AL52">
        <v>1</v>
      </c>
      <c r="AM52">
        <v>0</v>
      </c>
      <c r="AN52">
        <v>1</v>
      </c>
      <c r="AO52">
        <v>1</v>
      </c>
      <c r="AP52">
        <v>0</v>
      </c>
      <c r="AQ52">
        <v>-1</v>
      </c>
      <c r="AR52">
        <v>5</v>
      </c>
      <c r="AS52">
        <v>0</v>
      </c>
      <c r="AT52">
        <v>-1</v>
      </c>
      <c r="AU52">
        <v>1</v>
      </c>
      <c r="AV52">
        <v>-1</v>
      </c>
      <c r="AW52">
        <v>0</v>
      </c>
      <c r="AX52">
        <v>0</v>
      </c>
      <c r="AY52">
        <v>1</v>
      </c>
      <c r="AZ52" s="77">
        <f t="shared" si="2"/>
        <v>-3</v>
      </c>
      <c r="BA52">
        <f t="shared" si="4"/>
        <v>-8</v>
      </c>
      <c r="BB52">
        <f t="shared" si="4"/>
        <v>-4</v>
      </c>
      <c r="BC52">
        <f t="shared" si="4"/>
        <v>4</v>
      </c>
      <c r="BD52">
        <f t="shared" si="4"/>
        <v>5</v>
      </c>
      <c r="BE52">
        <f t="shared" si="4"/>
        <v>-1</v>
      </c>
      <c r="BF52">
        <f t="shared" si="4"/>
        <v>1</v>
      </c>
    </row>
    <row r="53" spans="1:58" x14ac:dyDescent="0.2">
      <c r="A53" t="s">
        <v>335</v>
      </c>
      <c r="B53">
        <v>19</v>
      </c>
      <c r="C53" s="76" t="s">
        <v>384</v>
      </c>
      <c r="D53" s="61">
        <v>412</v>
      </c>
      <c r="E53">
        <v>0</v>
      </c>
      <c r="F53">
        <v>0</v>
      </c>
      <c r="G53">
        <v>5</v>
      </c>
      <c r="H53">
        <v>4</v>
      </c>
      <c r="I53">
        <v>1</v>
      </c>
      <c r="J53">
        <v>0</v>
      </c>
      <c r="K53">
        <v>0</v>
      </c>
      <c r="L53">
        <v>3</v>
      </c>
      <c r="M53">
        <v>-1</v>
      </c>
      <c r="N53">
        <v>2</v>
      </c>
      <c r="O53">
        <v>3</v>
      </c>
      <c r="P53">
        <v>3</v>
      </c>
      <c r="Q53">
        <v>2</v>
      </c>
      <c r="R53">
        <v>0</v>
      </c>
      <c r="S53">
        <v>0</v>
      </c>
      <c r="T53">
        <v>1</v>
      </c>
      <c r="U53">
        <v>-1</v>
      </c>
      <c r="V53">
        <v>0</v>
      </c>
      <c r="W53">
        <v>0</v>
      </c>
      <c r="X53">
        <v>2</v>
      </c>
      <c r="Y53">
        <v>0</v>
      </c>
      <c r="Z53">
        <v>2</v>
      </c>
      <c r="AA53">
        <v>0</v>
      </c>
      <c r="AB53">
        <v>1</v>
      </c>
      <c r="AC53">
        <v>0</v>
      </c>
      <c r="AD53">
        <v>0</v>
      </c>
      <c r="AE53">
        <v>0</v>
      </c>
      <c r="AF53">
        <v>1</v>
      </c>
      <c r="AG53">
        <v>0</v>
      </c>
      <c r="AH53">
        <v>5</v>
      </c>
      <c r="AI53">
        <v>0</v>
      </c>
      <c r="AJ53">
        <v>0</v>
      </c>
      <c r="AK53" s="77">
        <v>1</v>
      </c>
      <c r="AL53">
        <v>0</v>
      </c>
      <c r="AM53">
        <v>0</v>
      </c>
      <c r="AN53">
        <v>0</v>
      </c>
      <c r="AO53">
        <v>5</v>
      </c>
      <c r="AP53">
        <v>4</v>
      </c>
      <c r="AQ53">
        <v>4</v>
      </c>
      <c r="AR53">
        <v>0</v>
      </c>
      <c r="AS53">
        <v>1</v>
      </c>
      <c r="AT53">
        <v>1</v>
      </c>
      <c r="AU53">
        <v>1</v>
      </c>
      <c r="AV53">
        <v>0</v>
      </c>
      <c r="AW53">
        <v>0</v>
      </c>
      <c r="AX53">
        <v>0</v>
      </c>
      <c r="AY53">
        <v>1</v>
      </c>
      <c r="AZ53" s="77">
        <f t="shared" si="2"/>
        <v>51</v>
      </c>
      <c r="BA53">
        <f t="shared" si="4"/>
        <v>17</v>
      </c>
      <c r="BB53">
        <f t="shared" si="4"/>
        <v>16</v>
      </c>
      <c r="BC53">
        <f t="shared" si="4"/>
        <v>1</v>
      </c>
      <c r="BD53">
        <f t="shared" si="4"/>
        <v>13</v>
      </c>
      <c r="BE53">
        <f t="shared" si="4"/>
        <v>3</v>
      </c>
      <c r="BF53">
        <f t="shared" si="4"/>
        <v>1</v>
      </c>
    </row>
    <row r="54" spans="1:58" x14ac:dyDescent="0.2">
      <c r="A54" t="s">
        <v>343</v>
      </c>
      <c r="B54">
        <v>20</v>
      </c>
      <c r="C54" s="76" t="s">
        <v>224</v>
      </c>
      <c r="D54" s="61">
        <v>422</v>
      </c>
      <c r="E54">
        <v>0</v>
      </c>
      <c r="F54">
        <v>1</v>
      </c>
      <c r="G54">
        <v>0</v>
      </c>
      <c r="H54">
        <v>0</v>
      </c>
      <c r="I54">
        <v>0</v>
      </c>
      <c r="J54">
        <v>0</v>
      </c>
      <c r="K54">
        <v>1</v>
      </c>
      <c r="L54">
        <v>2</v>
      </c>
      <c r="M54">
        <v>0</v>
      </c>
      <c r="N54">
        <v>0</v>
      </c>
      <c r="O54">
        <v>0</v>
      </c>
      <c r="P54">
        <v>0</v>
      </c>
      <c r="Q54">
        <v>0</v>
      </c>
      <c r="R54">
        <v>0</v>
      </c>
      <c r="S54">
        <v>2</v>
      </c>
      <c r="T54">
        <v>0</v>
      </c>
      <c r="U54">
        <v>0</v>
      </c>
      <c r="V54">
        <v>0</v>
      </c>
      <c r="W54">
        <v>0</v>
      </c>
      <c r="X54">
        <v>2</v>
      </c>
      <c r="Y54">
        <v>0</v>
      </c>
      <c r="Z54">
        <v>1</v>
      </c>
      <c r="AA54">
        <v>0</v>
      </c>
      <c r="AB54">
        <v>0</v>
      </c>
      <c r="AC54">
        <v>0</v>
      </c>
      <c r="AD54">
        <v>0</v>
      </c>
      <c r="AE54">
        <v>0</v>
      </c>
      <c r="AF54">
        <v>0</v>
      </c>
      <c r="AG54">
        <v>0</v>
      </c>
      <c r="AH54">
        <v>0</v>
      </c>
      <c r="AI54">
        <v>1</v>
      </c>
      <c r="AJ54">
        <v>2</v>
      </c>
      <c r="AK54" s="77">
        <v>1</v>
      </c>
      <c r="AL54">
        <v>0</v>
      </c>
      <c r="AM54">
        <v>2</v>
      </c>
      <c r="AN54">
        <v>2</v>
      </c>
      <c r="AO54">
        <v>2</v>
      </c>
      <c r="AP54">
        <v>5</v>
      </c>
      <c r="AQ54">
        <v>4</v>
      </c>
      <c r="AR54">
        <v>0</v>
      </c>
      <c r="AS54">
        <v>2</v>
      </c>
      <c r="AT54">
        <v>0</v>
      </c>
      <c r="AU54">
        <v>0</v>
      </c>
      <c r="AV54">
        <v>1</v>
      </c>
      <c r="AW54">
        <v>0</v>
      </c>
      <c r="AX54">
        <v>0</v>
      </c>
      <c r="AY54">
        <v>0</v>
      </c>
      <c r="AZ54" s="77">
        <f t="shared" si="2"/>
        <v>31</v>
      </c>
      <c r="BA54">
        <f t="shared" si="4"/>
        <v>4</v>
      </c>
      <c r="BB54">
        <f t="shared" si="4"/>
        <v>6</v>
      </c>
      <c r="BC54">
        <f t="shared" si="4"/>
        <v>7</v>
      </c>
      <c r="BD54">
        <f t="shared" si="4"/>
        <v>11</v>
      </c>
      <c r="BE54">
        <f t="shared" si="4"/>
        <v>3</v>
      </c>
      <c r="BF54">
        <f t="shared" si="4"/>
        <v>0</v>
      </c>
    </row>
    <row r="55" spans="1:58" x14ac:dyDescent="0.2">
      <c r="A55" t="s">
        <v>335</v>
      </c>
      <c r="B55">
        <v>21</v>
      </c>
      <c r="C55" s="76" t="s">
        <v>225</v>
      </c>
      <c r="D55" s="61">
        <v>315</v>
      </c>
      <c r="E55">
        <v>4</v>
      </c>
      <c r="F55">
        <v>4</v>
      </c>
      <c r="G55">
        <v>2</v>
      </c>
      <c r="H55">
        <v>2</v>
      </c>
      <c r="I55">
        <v>4</v>
      </c>
      <c r="J55">
        <v>0</v>
      </c>
      <c r="K55">
        <v>0</v>
      </c>
      <c r="L55">
        <v>0</v>
      </c>
      <c r="M55">
        <v>0</v>
      </c>
      <c r="N55">
        <v>1</v>
      </c>
      <c r="O55">
        <v>1</v>
      </c>
      <c r="P55">
        <v>0</v>
      </c>
      <c r="Q55">
        <v>0</v>
      </c>
      <c r="R55">
        <v>0</v>
      </c>
      <c r="S55">
        <v>0</v>
      </c>
      <c r="T55">
        <v>2</v>
      </c>
      <c r="U55">
        <v>1</v>
      </c>
      <c r="V55">
        <v>0</v>
      </c>
      <c r="W55">
        <v>2</v>
      </c>
      <c r="X55">
        <v>0</v>
      </c>
      <c r="Y55">
        <v>0</v>
      </c>
      <c r="Z55">
        <v>-1</v>
      </c>
      <c r="AA55">
        <v>0</v>
      </c>
      <c r="AB55">
        <v>0</v>
      </c>
      <c r="AC55">
        <v>0</v>
      </c>
      <c r="AD55">
        <v>0</v>
      </c>
      <c r="AE55">
        <v>0</v>
      </c>
      <c r="AF55">
        <v>0</v>
      </c>
      <c r="AG55">
        <v>0</v>
      </c>
      <c r="AH55">
        <v>0</v>
      </c>
      <c r="AI55">
        <v>0</v>
      </c>
      <c r="AJ55">
        <v>0</v>
      </c>
      <c r="AK55" s="77">
        <v>1</v>
      </c>
      <c r="AL55">
        <v>0</v>
      </c>
      <c r="AM55">
        <v>0</v>
      </c>
      <c r="AN55">
        <v>0</v>
      </c>
      <c r="AO55">
        <v>2</v>
      </c>
      <c r="AP55">
        <v>4</v>
      </c>
      <c r="AQ55">
        <v>4</v>
      </c>
      <c r="AR55">
        <v>1</v>
      </c>
      <c r="AS55">
        <v>1</v>
      </c>
      <c r="AT55">
        <v>0</v>
      </c>
      <c r="AU55">
        <v>4</v>
      </c>
      <c r="AV55">
        <v>0</v>
      </c>
      <c r="AW55">
        <v>0</v>
      </c>
      <c r="AX55">
        <v>0</v>
      </c>
      <c r="AY55">
        <v>0</v>
      </c>
      <c r="AZ55" s="77">
        <f t="shared" si="2"/>
        <v>39</v>
      </c>
      <c r="BA55">
        <f t="shared" si="4"/>
        <v>18</v>
      </c>
      <c r="BB55">
        <f t="shared" si="4"/>
        <v>4</v>
      </c>
      <c r="BC55">
        <f t="shared" si="4"/>
        <v>1</v>
      </c>
      <c r="BD55">
        <f t="shared" si="4"/>
        <v>11</v>
      </c>
      <c r="BE55">
        <f t="shared" si="4"/>
        <v>5</v>
      </c>
      <c r="BF55">
        <f t="shared" si="4"/>
        <v>0</v>
      </c>
    </row>
    <row r="56" spans="1:58" x14ac:dyDescent="0.2">
      <c r="A56" t="s">
        <v>335</v>
      </c>
      <c r="B56">
        <v>22</v>
      </c>
      <c r="C56" s="76" t="s">
        <v>385</v>
      </c>
      <c r="D56" s="61">
        <v>441</v>
      </c>
      <c r="E56">
        <v>0</v>
      </c>
      <c r="F56">
        <v>0</v>
      </c>
      <c r="G56">
        <v>0</v>
      </c>
      <c r="H56">
        <v>0</v>
      </c>
      <c r="I56">
        <v>0</v>
      </c>
      <c r="J56">
        <v>0</v>
      </c>
      <c r="K56">
        <v>0</v>
      </c>
      <c r="L56">
        <v>0</v>
      </c>
      <c r="M56">
        <v>1</v>
      </c>
      <c r="N56">
        <v>0</v>
      </c>
      <c r="O56">
        <v>0</v>
      </c>
      <c r="P56">
        <v>2</v>
      </c>
      <c r="Q56">
        <v>2</v>
      </c>
      <c r="R56">
        <v>2</v>
      </c>
      <c r="S56">
        <v>0</v>
      </c>
      <c r="T56">
        <v>0</v>
      </c>
      <c r="U56">
        <v>0</v>
      </c>
      <c r="V56">
        <v>0</v>
      </c>
      <c r="W56">
        <v>4</v>
      </c>
      <c r="X56">
        <v>2</v>
      </c>
      <c r="Y56">
        <v>2</v>
      </c>
      <c r="Z56">
        <v>2</v>
      </c>
      <c r="AA56">
        <v>2</v>
      </c>
      <c r="AB56">
        <v>2</v>
      </c>
      <c r="AC56">
        <v>1</v>
      </c>
      <c r="AD56">
        <v>0</v>
      </c>
      <c r="AE56">
        <v>2</v>
      </c>
      <c r="AF56">
        <v>1</v>
      </c>
      <c r="AG56">
        <v>1</v>
      </c>
      <c r="AH56">
        <v>1</v>
      </c>
      <c r="AI56">
        <v>0</v>
      </c>
      <c r="AJ56">
        <v>1</v>
      </c>
      <c r="AK56" s="77">
        <v>1</v>
      </c>
      <c r="AL56">
        <v>0</v>
      </c>
      <c r="AM56">
        <v>0</v>
      </c>
      <c r="AN56">
        <v>0</v>
      </c>
      <c r="AO56">
        <v>2</v>
      </c>
      <c r="AP56">
        <v>0</v>
      </c>
      <c r="AQ56">
        <v>1</v>
      </c>
      <c r="AR56">
        <v>0</v>
      </c>
      <c r="AS56">
        <v>0</v>
      </c>
      <c r="AT56">
        <v>0</v>
      </c>
      <c r="AU56">
        <v>4</v>
      </c>
      <c r="AV56">
        <v>0</v>
      </c>
      <c r="AW56">
        <v>0</v>
      </c>
      <c r="AX56">
        <v>3</v>
      </c>
      <c r="AY56">
        <v>0</v>
      </c>
      <c r="AZ56" s="77">
        <f t="shared" si="2"/>
        <v>39</v>
      </c>
      <c r="BA56">
        <f t="shared" si="4"/>
        <v>1</v>
      </c>
      <c r="BB56">
        <f t="shared" si="4"/>
        <v>26</v>
      </c>
      <c r="BC56">
        <f t="shared" si="4"/>
        <v>2</v>
      </c>
      <c r="BD56">
        <f t="shared" si="4"/>
        <v>3</v>
      </c>
      <c r="BE56">
        <f t="shared" si="4"/>
        <v>4</v>
      </c>
      <c r="BF56">
        <f t="shared" si="4"/>
        <v>3</v>
      </c>
    </row>
    <row r="57" spans="1:58" x14ac:dyDescent="0.2">
      <c r="A57" t="s">
        <v>335</v>
      </c>
      <c r="B57">
        <v>23</v>
      </c>
      <c r="C57" s="76" t="s">
        <v>386</v>
      </c>
      <c r="D57" s="61">
        <v>443</v>
      </c>
      <c r="E57">
        <v>0</v>
      </c>
      <c r="F57">
        <v>1</v>
      </c>
      <c r="G57">
        <v>0</v>
      </c>
      <c r="H57">
        <v>-1</v>
      </c>
      <c r="I57">
        <v>-1</v>
      </c>
      <c r="J57">
        <v>0</v>
      </c>
      <c r="K57">
        <v>-1</v>
      </c>
      <c r="L57">
        <v>0</v>
      </c>
      <c r="M57">
        <v>0</v>
      </c>
      <c r="N57">
        <v>0</v>
      </c>
      <c r="O57">
        <v>0</v>
      </c>
      <c r="P57">
        <v>1</v>
      </c>
      <c r="Q57">
        <v>1</v>
      </c>
      <c r="R57">
        <v>1</v>
      </c>
      <c r="S57">
        <v>0</v>
      </c>
      <c r="T57">
        <v>0</v>
      </c>
      <c r="U57">
        <v>0</v>
      </c>
      <c r="V57">
        <v>0</v>
      </c>
      <c r="W57">
        <v>2</v>
      </c>
      <c r="X57">
        <v>1</v>
      </c>
      <c r="Y57">
        <v>1</v>
      </c>
      <c r="Z57">
        <v>1</v>
      </c>
      <c r="AA57">
        <v>1</v>
      </c>
      <c r="AB57">
        <v>1</v>
      </c>
      <c r="AC57">
        <v>1</v>
      </c>
      <c r="AD57">
        <v>1</v>
      </c>
      <c r="AE57">
        <v>1</v>
      </c>
      <c r="AF57">
        <v>1</v>
      </c>
      <c r="AG57">
        <v>1</v>
      </c>
      <c r="AH57">
        <v>0</v>
      </c>
      <c r="AI57">
        <v>0</v>
      </c>
      <c r="AJ57">
        <v>1</v>
      </c>
      <c r="AK57" s="77">
        <v>1</v>
      </c>
      <c r="AL57">
        <v>0</v>
      </c>
      <c r="AM57">
        <v>0</v>
      </c>
      <c r="AN57">
        <v>0</v>
      </c>
      <c r="AO57">
        <v>2</v>
      </c>
      <c r="AP57">
        <v>0</v>
      </c>
      <c r="AQ57">
        <v>1</v>
      </c>
      <c r="AR57">
        <v>0</v>
      </c>
      <c r="AS57">
        <v>0</v>
      </c>
      <c r="AT57">
        <v>0</v>
      </c>
      <c r="AU57">
        <v>4</v>
      </c>
      <c r="AV57">
        <v>0</v>
      </c>
      <c r="AW57">
        <v>0</v>
      </c>
      <c r="AX57">
        <v>1</v>
      </c>
      <c r="AY57">
        <v>0</v>
      </c>
      <c r="AZ57" s="77">
        <f t="shared" si="2"/>
        <v>23</v>
      </c>
      <c r="BA57">
        <f t="shared" si="4"/>
        <v>-2</v>
      </c>
      <c r="BB57">
        <f t="shared" si="4"/>
        <v>15</v>
      </c>
      <c r="BC57">
        <f t="shared" si="4"/>
        <v>2</v>
      </c>
      <c r="BD57">
        <f t="shared" si="4"/>
        <v>3</v>
      </c>
      <c r="BE57">
        <f t="shared" si="4"/>
        <v>4</v>
      </c>
      <c r="BF57">
        <f t="shared" si="4"/>
        <v>1</v>
      </c>
    </row>
    <row r="58" spans="1:58" x14ac:dyDescent="0.2">
      <c r="A58" t="s">
        <v>335</v>
      </c>
      <c r="B58">
        <v>24</v>
      </c>
      <c r="C58" s="76" t="s">
        <v>387</v>
      </c>
      <c r="D58" s="61">
        <v>449</v>
      </c>
      <c r="E58">
        <v>0</v>
      </c>
      <c r="F58">
        <v>2</v>
      </c>
      <c r="G58">
        <v>0</v>
      </c>
      <c r="H58">
        <v>0</v>
      </c>
      <c r="I58">
        <v>0</v>
      </c>
      <c r="J58">
        <v>0</v>
      </c>
      <c r="K58">
        <v>0</v>
      </c>
      <c r="L58">
        <v>1</v>
      </c>
      <c r="M58">
        <v>2</v>
      </c>
      <c r="N58">
        <v>0</v>
      </c>
      <c r="O58">
        <v>0</v>
      </c>
      <c r="P58">
        <v>0</v>
      </c>
      <c r="Q58">
        <v>1</v>
      </c>
      <c r="R58">
        <v>0</v>
      </c>
      <c r="S58">
        <v>0</v>
      </c>
      <c r="T58">
        <v>0</v>
      </c>
      <c r="U58">
        <v>0</v>
      </c>
      <c r="V58">
        <v>0</v>
      </c>
      <c r="W58">
        <v>5</v>
      </c>
      <c r="X58">
        <v>2</v>
      </c>
      <c r="Y58">
        <v>2</v>
      </c>
      <c r="Z58">
        <v>2</v>
      </c>
      <c r="AA58">
        <v>2</v>
      </c>
      <c r="AB58">
        <v>2</v>
      </c>
      <c r="AC58">
        <v>2</v>
      </c>
      <c r="AD58">
        <v>2</v>
      </c>
      <c r="AE58">
        <v>2</v>
      </c>
      <c r="AF58">
        <v>2</v>
      </c>
      <c r="AG58">
        <v>2</v>
      </c>
      <c r="AH58">
        <v>2</v>
      </c>
      <c r="AI58">
        <v>0</v>
      </c>
      <c r="AJ58">
        <v>2</v>
      </c>
      <c r="AK58" s="77">
        <v>1</v>
      </c>
      <c r="AL58">
        <v>0</v>
      </c>
      <c r="AM58">
        <v>0</v>
      </c>
      <c r="AN58">
        <v>0</v>
      </c>
      <c r="AO58">
        <v>2</v>
      </c>
      <c r="AP58">
        <v>0</v>
      </c>
      <c r="AQ58">
        <v>1</v>
      </c>
      <c r="AR58">
        <v>0</v>
      </c>
      <c r="AS58">
        <v>0</v>
      </c>
      <c r="AT58">
        <v>0</v>
      </c>
      <c r="AU58">
        <v>4</v>
      </c>
      <c r="AV58">
        <v>0</v>
      </c>
      <c r="AW58">
        <v>0</v>
      </c>
      <c r="AX58">
        <v>3</v>
      </c>
      <c r="AY58">
        <v>0</v>
      </c>
      <c r="AZ58" s="77">
        <f t="shared" si="2"/>
        <v>46</v>
      </c>
      <c r="BA58">
        <f t="shared" si="4"/>
        <v>5</v>
      </c>
      <c r="BB58">
        <f t="shared" si="4"/>
        <v>28</v>
      </c>
      <c r="BC58">
        <f t="shared" si="4"/>
        <v>3</v>
      </c>
      <c r="BD58">
        <f t="shared" si="4"/>
        <v>3</v>
      </c>
      <c r="BE58">
        <f t="shared" si="4"/>
        <v>4</v>
      </c>
      <c r="BF58">
        <f t="shared" si="4"/>
        <v>3</v>
      </c>
    </row>
    <row r="59" spans="1:58" x14ac:dyDescent="0.2">
      <c r="B59">
        <v>25</v>
      </c>
      <c r="C59" s="76" t="s">
        <v>388</v>
      </c>
      <c r="D59" s="61">
        <v>543</v>
      </c>
      <c r="E59">
        <v>4</v>
      </c>
      <c r="F59">
        <v>4</v>
      </c>
      <c r="G59">
        <v>4</v>
      </c>
      <c r="H59">
        <v>1</v>
      </c>
      <c r="I59">
        <v>0</v>
      </c>
      <c r="J59">
        <v>0</v>
      </c>
      <c r="K59">
        <v>1</v>
      </c>
      <c r="L59">
        <v>3</v>
      </c>
      <c r="M59">
        <v>4</v>
      </c>
      <c r="N59">
        <v>0</v>
      </c>
      <c r="O59">
        <v>0</v>
      </c>
      <c r="P59">
        <v>3</v>
      </c>
      <c r="Q59">
        <v>0</v>
      </c>
      <c r="R59">
        <v>0</v>
      </c>
      <c r="S59">
        <v>0</v>
      </c>
      <c r="T59">
        <v>0</v>
      </c>
      <c r="U59">
        <v>0</v>
      </c>
      <c r="V59">
        <v>0</v>
      </c>
      <c r="W59">
        <v>0</v>
      </c>
      <c r="X59">
        <v>0</v>
      </c>
      <c r="Y59">
        <v>0</v>
      </c>
      <c r="Z59">
        <v>0</v>
      </c>
      <c r="AA59">
        <v>0</v>
      </c>
      <c r="AB59">
        <v>3</v>
      </c>
      <c r="AC59">
        <v>0</v>
      </c>
      <c r="AD59">
        <v>1</v>
      </c>
      <c r="AE59">
        <v>1</v>
      </c>
      <c r="AF59">
        <v>0</v>
      </c>
      <c r="AG59">
        <v>1</v>
      </c>
      <c r="AH59">
        <v>4</v>
      </c>
      <c r="AI59">
        <v>0</v>
      </c>
      <c r="AJ59">
        <v>1</v>
      </c>
      <c r="AK59" s="77">
        <v>1</v>
      </c>
      <c r="AL59">
        <v>0</v>
      </c>
      <c r="AM59">
        <v>0</v>
      </c>
      <c r="AN59">
        <v>0</v>
      </c>
      <c r="AO59">
        <v>4</v>
      </c>
      <c r="AP59">
        <v>5</v>
      </c>
      <c r="AQ59">
        <v>4</v>
      </c>
      <c r="AR59">
        <v>0</v>
      </c>
      <c r="AS59">
        <v>1</v>
      </c>
      <c r="AT59">
        <v>1</v>
      </c>
      <c r="AU59">
        <v>4</v>
      </c>
      <c r="AV59">
        <v>0</v>
      </c>
      <c r="AW59">
        <v>0</v>
      </c>
      <c r="AX59">
        <v>0</v>
      </c>
      <c r="AY59">
        <v>0</v>
      </c>
      <c r="AZ59" s="77">
        <f t="shared" si="2"/>
        <v>55</v>
      </c>
      <c r="BA59">
        <f t="shared" si="4"/>
        <v>21</v>
      </c>
      <c r="BB59">
        <f t="shared" si="4"/>
        <v>13</v>
      </c>
      <c r="BC59">
        <f t="shared" si="4"/>
        <v>2</v>
      </c>
      <c r="BD59">
        <f t="shared" si="4"/>
        <v>13</v>
      </c>
      <c r="BE59">
        <f t="shared" si="4"/>
        <v>6</v>
      </c>
      <c r="BF59">
        <f t="shared" si="4"/>
        <v>0</v>
      </c>
    </row>
    <row r="60" spans="1:58" x14ac:dyDescent="0.2">
      <c r="B60">
        <v>26</v>
      </c>
      <c r="C60" s="76" t="s">
        <v>389</v>
      </c>
      <c r="D60" s="61">
        <v>544</v>
      </c>
      <c r="E60">
        <v>4</v>
      </c>
      <c r="F60">
        <v>4</v>
      </c>
      <c r="G60">
        <v>4</v>
      </c>
      <c r="H60">
        <v>1</v>
      </c>
      <c r="I60">
        <v>0</v>
      </c>
      <c r="J60">
        <v>0</v>
      </c>
      <c r="K60">
        <v>1</v>
      </c>
      <c r="L60">
        <v>3</v>
      </c>
      <c r="M60">
        <v>4</v>
      </c>
      <c r="N60">
        <v>0</v>
      </c>
      <c r="O60">
        <v>0</v>
      </c>
      <c r="P60">
        <v>3</v>
      </c>
      <c r="Q60">
        <v>0</v>
      </c>
      <c r="R60">
        <v>0</v>
      </c>
      <c r="S60">
        <v>0</v>
      </c>
      <c r="T60">
        <v>0</v>
      </c>
      <c r="U60">
        <v>0</v>
      </c>
      <c r="V60">
        <v>0</v>
      </c>
      <c r="W60">
        <v>0</v>
      </c>
      <c r="X60">
        <v>0</v>
      </c>
      <c r="Y60">
        <v>0</v>
      </c>
      <c r="Z60">
        <v>0</v>
      </c>
      <c r="AA60">
        <v>0</v>
      </c>
      <c r="AB60">
        <v>3</v>
      </c>
      <c r="AC60">
        <v>0</v>
      </c>
      <c r="AD60">
        <v>1</v>
      </c>
      <c r="AE60">
        <v>1</v>
      </c>
      <c r="AF60">
        <v>0</v>
      </c>
      <c r="AG60">
        <v>1</v>
      </c>
      <c r="AH60">
        <v>4</v>
      </c>
      <c r="AI60">
        <v>0</v>
      </c>
      <c r="AJ60">
        <v>1</v>
      </c>
      <c r="AK60" s="77">
        <v>1</v>
      </c>
      <c r="AL60">
        <v>0</v>
      </c>
      <c r="AM60">
        <v>0</v>
      </c>
      <c r="AN60">
        <v>0</v>
      </c>
      <c r="AO60">
        <v>4</v>
      </c>
      <c r="AP60">
        <v>5</v>
      </c>
      <c r="AQ60">
        <v>4</v>
      </c>
      <c r="AR60">
        <v>0</v>
      </c>
      <c r="AS60">
        <v>0</v>
      </c>
      <c r="AT60">
        <v>0</v>
      </c>
      <c r="AU60">
        <v>2</v>
      </c>
      <c r="AV60">
        <v>0</v>
      </c>
      <c r="AW60">
        <v>0</v>
      </c>
      <c r="AX60">
        <v>0</v>
      </c>
      <c r="AY60">
        <v>0</v>
      </c>
      <c r="AZ60" s="77">
        <f t="shared" si="2"/>
        <v>51</v>
      </c>
      <c r="BA60">
        <f t="shared" si="4"/>
        <v>21</v>
      </c>
      <c r="BB60">
        <f t="shared" si="4"/>
        <v>13</v>
      </c>
      <c r="BC60">
        <f t="shared" si="4"/>
        <v>2</v>
      </c>
      <c r="BD60">
        <f t="shared" si="4"/>
        <v>13</v>
      </c>
      <c r="BE60">
        <f t="shared" si="4"/>
        <v>2</v>
      </c>
      <c r="BF60">
        <f t="shared" si="4"/>
        <v>0</v>
      </c>
    </row>
    <row r="61" spans="1:58" x14ac:dyDescent="0.2">
      <c r="B61">
        <v>27</v>
      </c>
      <c r="C61" s="76" t="s">
        <v>390</v>
      </c>
      <c r="D61" s="61">
        <v>457</v>
      </c>
      <c r="E61">
        <v>0</v>
      </c>
      <c r="F61">
        <v>0</v>
      </c>
      <c r="G61">
        <v>0</v>
      </c>
      <c r="H61">
        <v>0</v>
      </c>
      <c r="I61">
        <v>0</v>
      </c>
      <c r="J61">
        <v>2</v>
      </c>
      <c r="K61">
        <v>0</v>
      </c>
      <c r="L61">
        <v>0</v>
      </c>
      <c r="M61">
        <v>0</v>
      </c>
      <c r="N61">
        <v>0</v>
      </c>
      <c r="O61">
        <v>0</v>
      </c>
      <c r="P61">
        <v>0</v>
      </c>
      <c r="Q61">
        <v>2</v>
      </c>
      <c r="R61">
        <v>0</v>
      </c>
      <c r="S61">
        <v>0</v>
      </c>
      <c r="T61">
        <v>0</v>
      </c>
      <c r="U61">
        <v>0</v>
      </c>
      <c r="V61">
        <v>0</v>
      </c>
      <c r="W61">
        <v>0</v>
      </c>
      <c r="X61">
        <v>0</v>
      </c>
      <c r="Y61">
        <v>0</v>
      </c>
      <c r="Z61">
        <v>0</v>
      </c>
      <c r="AA61">
        <v>0</v>
      </c>
      <c r="AB61">
        <v>0</v>
      </c>
      <c r="AC61">
        <v>0</v>
      </c>
      <c r="AD61">
        <v>0</v>
      </c>
      <c r="AE61">
        <v>2</v>
      </c>
      <c r="AF61">
        <v>2</v>
      </c>
      <c r="AG61">
        <v>1</v>
      </c>
      <c r="AH61">
        <v>0</v>
      </c>
      <c r="AI61">
        <v>0</v>
      </c>
      <c r="AJ61">
        <v>0</v>
      </c>
      <c r="AK61" s="77">
        <v>1</v>
      </c>
      <c r="AL61">
        <v>0</v>
      </c>
      <c r="AM61">
        <v>1</v>
      </c>
      <c r="AN61">
        <v>0</v>
      </c>
      <c r="AO61">
        <v>0</v>
      </c>
      <c r="AP61">
        <v>0</v>
      </c>
      <c r="AQ61">
        <v>0</v>
      </c>
      <c r="AR61">
        <v>0</v>
      </c>
      <c r="AS61">
        <v>0</v>
      </c>
      <c r="AT61">
        <v>0</v>
      </c>
      <c r="AU61">
        <v>0</v>
      </c>
      <c r="AV61">
        <v>0</v>
      </c>
      <c r="AW61">
        <v>0</v>
      </c>
      <c r="AX61">
        <v>0</v>
      </c>
      <c r="AY61">
        <v>0</v>
      </c>
      <c r="AZ61" s="77">
        <f t="shared" si="2"/>
        <v>11</v>
      </c>
      <c r="BA61">
        <f t="shared" si="4"/>
        <v>2</v>
      </c>
      <c r="BB61">
        <f t="shared" si="4"/>
        <v>7</v>
      </c>
      <c r="BC61">
        <f t="shared" si="4"/>
        <v>2</v>
      </c>
      <c r="BD61">
        <f t="shared" si="4"/>
        <v>0</v>
      </c>
      <c r="BE61">
        <f t="shared" si="4"/>
        <v>0</v>
      </c>
      <c r="BF61">
        <f t="shared" si="4"/>
        <v>0</v>
      </c>
    </row>
    <row r="62" spans="1:58" x14ac:dyDescent="0.2">
      <c r="B62">
        <v>28</v>
      </c>
      <c r="C62" s="76" t="s">
        <v>391</v>
      </c>
      <c r="D62" s="61">
        <v>643</v>
      </c>
      <c r="E62">
        <v>2</v>
      </c>
      <c r="F62">
        <v>2</v>
      </c>
      <c r="G62">
        <v>2</v>
      </c>
      <c r="H62">
        <v>0</v>
      </c>
      <c r="I62">
        <v>0</v>
      </c>
      <c r="J62">
        <v>0</v>
      </c>
      <c r="K62">
        <v>0</v>
      </c>
      <c r="L62">
        <v>0</v>
      </c>
      <c r="M62">
        <v>-1</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2</v>
      </c>
      <c r="AI62">
        <v>2</v>
      </c>
      <c r="AJ62">
        <v>0</v>
      </c>
      <c r="AK62" s="77">
        <v>1</v>
      </c>
      <c r="AL62">
        <v>0</v>
      </c>
      <c r="AM62">
        <v>0</v>
      </c>
      <c r="AN62">
        <v>0</v>
      </c>
      <c r="AO62">
        <v>4</v>
      </c>
      <c r="AP62">
        <v>4</v>
      </c>
      <c r="AQ62">
        <v>4</v>
      </c>
      <c r="AR62">
        <v>0</v>
      </c>
      <c r="AS62">
        <v>5</v>
      </c>
      <c r="AT62">
        <v>5</v>
      </c>
      <c r="AU62">
        <v>2</v>
      </c>
      <c r="AV62">
        <v>0</v>
      </c>
      <c r="AW62">
        <v>0</v>
      </c>
      <c r="AX62">
        <v>0</v>
      </c>
      <c r="AY62">
        <v>0</v>
      </c>
      <c r="AZ62" s="77">
        <f t="shared" si="2"/>
        <v>34</v>
      </c>
      <c r="BA62">
        <f t="shared" si="4"/>
        <v>5</v>
      </c>
      <c r="BB62">
        <f t="shared" si="4"/>
        <v>4</v>
      </c>
      <c r="BC62">
        <f t="shared" si="4"/>
        <v>1</v>
      </c>
      <c r="BD62">
        <f t="shared" si="4"/>
        <v>12</v>
      </c>
      <c r="BE62">
        <f t="shared" si="4"/>
        <v>12</v>
      </c>
      <c r="BF62">
        <f t="shared" si="4"/>
        <v>0</v>
      </c>
    </row>
    <row r="63" spans="1:58" x14ac:dyDescent="0.2">
      <c r="B63">
        <v>29</v>
      </c>
      <c r="C63" s="76" t="s">
        <v>392</v>
      </c>
      <c r="D63" s="61">
        <v>654</v>
      </c>
      <c r="E63">
        <v>5</v>
      </c>
      <c r="F63">
        <v>1</v>
      </c>
      <c r="G63">
        <v>5</v>
      </c>
      <c r="H63">
        <v>5</v>
      </c>
      <c r="I63">
        <v>4</v>
      </c>
      <c r="J63">
        <v>0</v>
      </c>
      <c r="K63">
        <v>2</v>
      </c>
      <c r="L63">
        <v>5</v>
      </c>
      <c r="M63">
        <v>0</v>
      </c>
      <c r="N63">
        <v>1</v>
      </c>
      <c r="O63">
        <v>3</v>
      </c>
      <c r="P63">
        <v>3</v>
      </c>
      <c r="Q63">
        <v>4</v>
      </c>
      <c r="R63">
        <v>1</v>
      </c>
      <c r="S63">
        <v>0</v>
      </c>
      <c r="T63">
        <v>0</v>
      </c>
      <c r="U63">
        <v>0</v>
      </c>
      <c r="V63">
        <v>1</v>
      </c>
      <c r="W63">
        <v>0</v>
      </c>
      <c r="X63">
        <v>1</v>
      </c>
      <c r="Y63">
        <v>1</v>
      </c>
      <c r="Z63">
        <v>0</v>
      </c>
      <c r="AA63">
        <v>0</v>
      </c>
      <c r="AB63">
        <v>1</v>
      </c>
      <c r="AC63">
        <v>1</v>
      </c>
      <c r="AD63">
        <v>0</v>
      </c>
      <c r="AE63">
        <v>0</v>
      </c>
      <c r="AF63">
        <v>3</v>
      </c>
      <c r="AG63">
        <v>1</v>
      </c>
      <c r="AH63">
        <v>3</v>
      </c>
      <c r="AI63">
        <v>1</v>
      </c>
      <c r="AJ63">
        <v>2</v>
      </c>
      <c r="AK63" s="77">
        <v>1</v>
      </c>
      <c r="AL63">
        <v>0</v>
      </c>
      <c r="AM63">
        <v>0</v>
      </c>
      <c r="AN63">
        <v>0</v>
      </c>
      <c r="AO63">
        <v>1</v>
      </c>
      <c r="AP63">
        <v>1</v>
      </c>
      <c r="AQ63">
        <v>0</v>
      </c>
      <c r="AR63">
        <v>0</v>
      </c>
      <c r="AS63">
        <v>1</v>
      </c>
      <c r="AT63">
        <v>1</v>
      </c>
      <c r="AU63">
        <v>1</v>
      </c>
      <c r="AV63">
        <v>0</v>
      </c>
      <c r="AW63">
        <v>0</v>
      </c>
      <c r="AX63">
        <v>0</v>
      </c>
      <c r="AY63">
        <v>0</v>
      </c>
      <c r="AZ63" s="77">
        <f t="shared" si="2"/>
        <v>60</v>
      </c>
      <c r="BA63">
        <f t="shared" si="4"/>
        <v>31</v>
      </c>
      <c r="BB63">
        <f t="shared" si="4"/>
        <v>21</v>
      </c>
      <c r="BC63">
        <f t="shared" si="4"/>
        <v>3</v>
      </c>
      <c r="BD63">
        <f t="shared" si="4"/>
        <v>2</v>
      </c>
      <c r="BE63">
        <f t="shared" si="4"/>
        <v>3</v>
      </c>
      <c r="BF63">
        <f t="shared" si="4"/>
        <v>0</v>
      </c>
    </row>
    <row r="64" spans="1:58" x14ac:dyDescent="0.2">
      <c r="B64">
        <v>30</v>
      </c>
      <c r="C64" s="76" t="s">
        <v>393</v>
      </c>
      <c r="D64" s="61">
        <v>555</v>
      </c>
      <c r="E64">
        <v>5</v>
      </c>
      <c r="F64">
        <v>0</v>
      </c>
      <c r="G64">
        <v>5</v>
      </c>
      <c r="H64">
        <v>1</v>
      </c>
      <c r="I64">
        <v>1</v>
      </c>
      <c r="J64">
        <v>0</v>
      </c>
      <c r="K64">
        <v>0</v>
      </c>
      <c r="L64">
        <v>0</v>
      </c>
      <c r="M64">
        <v>0</v>
      </c>
      <c r="N64">
        <v>0</v>
      </c>
      <c r="O64">
        <v>1</v>
      </c>
      <c r="P64">
        <v>0</v>
      </c>
      <c r="Q64">
        <v>1</v>
      </c>
      <c r="R64">
        <v>1</v>
      </c>
      <c r="S64">
        <v>2</v>
      </c>
      <c r="T64">
        <v>0</v>
      </c>
      <c r="U64">
        <v>0</v>
      </c>
      <c r="V64">
        <v>0</v>
      </c>
      <c r="W64">
        <v>0</v>
      </c>
      <c r="X64">
        <v>0</v>
      </c>
      <c r="Y64">
        <v>0</v>
      </c>
      <c r="Z64">
        <v>0</v>
      </c>
      <c r="AA64">
        <v>0</v>
      </c>
      <c r="AB64">
        <v>1</v>
      </c>
      <c r="AC64">
        <v>0</v>
      </c>
      <c r="AD64">
        <v>1</v>
      </c>
      <c r="AE64">
        <v>-1</v>
      </c>
      <c r="AF64">
        <v>1</v>
      </c>
      <c r="AG64">
        <v>0</v>
      </c>
      <c r="AH64">
        <v>2</v>
      </c>
      <c r="AI64">
        <v>0</v>
      </c>
      <c r="AJ64">
        <v>0</v>
      </c>
      <c r="AK64" s="77">
        <v>1</v>
      </c>
      <c r="AL64">
        <v>0</v>
      </c>
      <c r="AM64">
        <v>0</v>
      </c>
      <c r="AN64">
        <v>0</v>
      </c>
      <c r="AO64">
        <v>1</v>
      </c>
      <c r="AP64">
        <v>0</v>
      </c>
      <c r="AQ64">
        <v>0</v>
      </c>
      <c r="AR64">
        <v>0</v>
      </c>
      <c r="AS64">
        <v>0</v>
      </c>
      <c r="AT64">
        <v>0</v>
      </c>
      <c r="AU64">
        <v>0</v>
      </c>
      <c r="AV64">
        <v>0</v>
      </c>
      <c r="AW64">
        <v>0</v>
      </c>
      <c r="AX64">
        <v>0</v>
      </c>
      <c r="AY64">
        <v>0</v>
      </c>
      <c r="AZ64" s="77">
        <f t="shared" si="2"/>
        <v>23</v>
      </c>
      <c r="BA64">
        <f t="shared" si="4"/>
        <v>13</v>
      </c>
      <c r="BB64">
        <f t="shared" si="4"/>
        <v>8</v>
      </c>
      <c r="BC64">
        <f t="shared" si="4"/>
        <v>1</v>
      </c>
      <c r="BD64">
        <f t="shared" si="4"/>
        <v>1</v>
      </c>
      <c r="BE64">
        <f t="shared" si="4"/>
        <v>0</v>
      </c>
      <c r="BF64">
        <f t="shared" si="4"/>
        <v>0</v>
      </c>
    </row>
    <row r="65" spans="1:58" x14ac:dyDescent="0.2">
      <c r="A65" t="s">
        <v>335</v>
      </c>
      <c r="B65">
        <v>31</v>
      </c>
      <c r="C65" s="76" t="s">
        <v>394</v>
      </c>
      <c r="D65" s="61">
        <v>610</v>
      </c>
      <c r="E65">
        <v>0</v>
      </c>
      <c r="F65">
        <v>0</v>
      </c>
      <c r="G65">
        <v>0</v>
      </c>
      <c r="H65">
        <v>0</v>
      </c>
      <c r="I65">
        <v>0</v>
      </c>
      <c r="J65">
        <v>0</v>
      </c>
      <c r="K65">
        <v>0</v>
      </c>
      <c r="L65">
        <v>0</v>
      </c>
      <c r="M65">
        <v>2</v>
      </c>
      <c r="N65">
        <v>0</v>
      </c>
      <c r="O65">
        <v>0</v>
      </c>
      <c r="P65">
        <v>0</v>
      </c>
      <c r="Q65">
        <v>0</v>
      </c>
      <c r="R65">
        <v>0</v>
      </c>
      <c r="S65">
        <v>0</v>
      </c>
      <c r="T65">
        <v>0</v>
      </c>
      <c r="U65">
        <v>0</v>
      </c>
      <c r="V65">
        <v>2</v>
      </c>
      <c r="W65">
        <v>2</v>
      </c>
      <c r="X65">
        <v>0</v>
      </c>
      <c r="Y65">
        <v>0</v>
      </c>
      <c r="Z65">
        <v>0</v>
      </c>
      <c r="AA65">
        <v>0</v>
      </c>
      <c r="AB65">
        <v>0</v>
      </c>
      <c r="AC65">
        <v>-1</v>
      </c>
      <c r="AD65">
        <v>-2</v>
      </c>
      <c r="AE65">
        <v>-2</v>
      </c>
      <c r="AF65">
        <v>0</v>
      </c>
      <c r="AG65">
        <v>-1</v>
      </c>
      <c r="AH65">
        <v>0</v>
      </c>
      <c r="AI65">
        <v>0</v>
      </c>
      <c r="AJ65">
        <v>1</v>
      </c>
      <c r="AK65" s="77">
        <v>1</v>
      </c>
      <c r="AL65">
        <v>0</v>
      </c>
      <c r="AM65">
        <v>0</v>
      </c>
      <c r="AN65">
        <v>0</v>
      </c>
      <c r="AO65">
        <v>2</v>
      </c>
      <c r="AP65">
        <v>2</v>
      </c>
      <c r="AQ65">
        <v>0</v>
      </c>
      <c r="AR65">
        <v>0</v>
      </c>
      <c r="AS65">
        <v>0</v>
      </c>
      <c r="AT65">
        <v>0</v>
      </c>
      <c r="AU65">
        <v>4</v>
      </c>
      <c r="AV65">
        <v>0</v>
      </c>
      <c r="AW65">
        <v>0</v>
      </c>
      <c r="AX65">
        <v>0</v>
      </c>
      <c r="AY65">
        <v>0</v>
      </c>
      <c r="AZ65" s="77">
        <f t="shared" si="2"/>
        <v>10</v>
      </c>
      <c r="BA65">
        <f t="shared" si="4"/>
        <v>2</v>
      </c>
      <c r="BB65">
        <f t="shared" si="4"/>
        <v>-2</v>
      </c>
      <c r="BC65">
        <f t="shared" si="4"/>
        <v>2</v>
      </c>
      <c r="BD65">
        <f t="shared" si="4"/>
        <v>4</v>
      </c>
      <c r="BE65">
        <f t="shared" si="4"/>
        <v>4</v>
      </c>
      <c r="BF65">
        <f t="shared" si="4"/>
        <v>0</v>
      </c>
    </row>
    <row r="66" spans="1:58" x14ac:dyDescent="0.2">
      <c r="A66" t="s">
        <v>335</v>
      </c>
      <c r="B66">
        <v>32</v>
      </c>
      <c r="C66" s="76" t="s">
        <v>395</v>
      </c>
      <c r="D66" s="61">
        <v>442</v>
      </c>
      <c r="E66">
        <v>0</v>
      </c>
      <c r="F66">
        <v>2</v>
      </c>
      <c r="G66">
        <v>0</v>
      </c>
      <c r="H66">
        <v>0</v>
      </c>
      <c r="I66">
        <v>0</v>
      </c>
      <c r="J66">
        <v>0</v>
      </c>
      <c r="K66">
        <v>-1</v>
      </c>
      <c r="L66">
        <v>0</v>
      </c>
      <c r="M66">
        <v>2</v>
      </c>
      <c r="N66">
        <v>0</v>
      </c>
      <c r="O66">
        <v>0</v>
      </c>
      <c r="P66">
        <v>2</v>
      </c>
      <c r="Q66">
        <v>1</v>
      </c>
      <c r="R66">
        <v>0</v>
      </c>
      <c r="S66">
        <v>0</v>
      </c>
      <c r="T66">
        <v>0</v>
      </c>
      <c r="U66">
        <v>0</v>
      </c>
      <c r="V66">
        <v>0</v>
      </c>
      <c r="W66">
        <v>5</v>
      </c>
      <c r="X66">
        <v>2</v>
      </c>
      <c r="Y66">
        <v>1</v>
      </c>
      <c r="Z66">
        <v>2</v>
      </c>
      <c r="AA66">
        <v>2</v>
      </c>
      <c r="AB66">
        <v>2</v>
      </c>
      <c r="AC66">
        <v>1</v>
      </c>
      <c r="AD66">
        <v>2</v>
      </c>
      <c r="AE66">
        <v>2</v>
      </c>
      <c r="AF66">
        <v>1</v>
      </c>
      <c r="AG66">
        <v>1</v>
      </c>
      <c r="AH66">
        <v>1</v>
      </c>
      <c r="AI66">
        <v>0</v>
      </c>
      <c r="AJ66">
        <v>3</v>
      </c>
      <c r="AK66" s="77">
        <v>1</v>
      </c>
      <c r="AL66">
        <v>0</v>
      </c>
      <c r="AM66">
        <v>0</v>
      </c>
      <c r="AN66">
        <v>0</v>
      </c>
      <c r="AO66">
        <v>2</v>
      </c>
      <c r="AP66">
        <v>0</v>
      </c>
      <c r="AQ66">
        <v>1</v>
      </c>
      <c r="AR66">
        <v>0</v>
      </c>
      <c r="AS66">
        <v>0</v>
      </c>
      <c r="AT66">
        <v>0</v>
      </c>
      <c r="AU66">
        <v>4</v>
      </c>
      <c r="AV66">
        <v>0</v>
      </c>
      <c r="AW66">
        <v>0</v>
      </c>
      <c r="AX66">
        <v>3</v>
      </c>
      <c r="AY66">
        <v>0</v>
      </c>
      <c r="AZ66" s="77">
        <f t="shared" si="2"/>
        <v>42</v>
      </c>
      <c r="BA66">
        <f t="shared" si="4"/>
        <v>3</v>
      </c>
      <c r="BB66">
        <f t="shared" si="4"/>
        <v>25</v>
      </c>
      <c r="BC66">
        <f t="shared" si="4"/>
        <v>4</v>
      </c>
      <c r="BD66">
        <f t="shared" si="4"/>
        <v>3</v>
      </c>
      <c r="BE66">
        <f t="shared" si="4"/>
        <v>4</v>
      </c>
      <c r="BF66">
        <f t="shared" si="4"/>
        <v>3</v>
      </c>
    </row>
    <row r="67" spans="1:58" x14ac:dyDescent="0.2">
      <c r="A67" t="s">
        <v>343</v>
      </c>
      <c r="B67">
        <v>33</v>
      </c>
      <c r="C67" s="76" t="s">
        <v>230</v>
      </c>
      <c r="D67" s="61">
        <v>580</v>
      </c>
      <c r="E67">
        <v>0</v>
      </c>
      <c r="F67">
        <v>0</v>
      </c>
      <c r="G67">
        <v>0</v>
      </c>
      <c r="H67">
        <v>0</v>
      </c>
      <c r="I67">
        <v>4</v>
      </c>
      <c r="J67">
        <v>0</v>
      </c>
      <c r="K67">
        <v>0</v>
      </c>
      <c r="L67">
        <v>0</v>
      </c>
      <c r="M67">
        <v>0</v>
      </c>
      <c r="N67">
        <v>0</v>
      </c>
      <c r="O67">
        <v>2</v>
      </c>
      <c r="P67">
        <v>0</v>
      </c>
      <c r="Q67">
        <v>0</v>
      </c>
      <c r="R67">
        <v>0</v>
      </c>
      <c r="S67">
        <v>0</v>
      </c>
      <c r="T67">
        <v>0</v>
      </c>
      <c r="U67">
        <v>0</v>
      </c>
      <c r="V67">
        <v>0</v>
      </c>
      <c r="W67">
        <v>0</v>
      </c>
      <c r="X67">
        <v>1</v>
      </c>
      <c r="Y67">
        <v>0</v>
      </c>
      <c r="Z67">
        <v>0</v>
      </c>
      <c r="AA67">
        <v>0</v>
      </c>
      <c r="AB67">
        <v>1</v>
      </c>
      <c r="AC67">
        <v>0</v>
      </c>
      <c r="AD67">
        <v>0</v>
      </c>
      <c r="AE67">
        <v>0</v>
      </c>
      <c r="AF67">
        <v>0</v>
      </c>
      <c r="AG67">
        <v>0</v>
      </c>
      <c r="AH67">
        <v>2</v>
      </c>
      <c r="AI67">
        <v>1</v>
      </c>
      <c r="AJ67">
        <v>0</v>
      </c>
      <c r="AK67" s="77">
        <v>1</v>
      </c>
      <c r="AL67">
        <v>0</v>
      </c>
      <c r="AM67">
        <v>0</v>
      </c>
      <c r="AN67">
        <v>0</v>
      </c>
      <c r="AO67">
        <v>4</v>
      </c>
      <c r="AP67">
        <v>4</v>
      </c>
      <c r="AQ67">
        <v>4</v>
      </c>
      <c r="AR67">
        <v>0</v>
      </c>
      <c r="AS67">
        <v>2</v>
      </c>
      <c r="AT67">
        <v>2</v>
      </c>
      <c r="AU67">
        <v>1</v>
      </c>
      <c r="AV67">
        <v>0</v>
      </c>
      <c r="AW67">
        <v>0</v>
      </c>
      <c r="AX67">
        <v>0</v>
      </c>
      <c r="AY67">
        <v>0</v>
      </c>
      <c r="AZ67" s="77">
        <f t="shared" si="2"/>
        <v>29</v>
      </c>
      <c r="BA67">
        <f t="shared" si="4"/>
        <v>6</v>
      </c>
      <c r="BB67">
        <f t="shared" si="4"/>
        <v>5</v>
      </c>
      <c r="BC67">
        <f t="shared" si="4"/>
        <v>1</v>
      </c>
      <c r="BD67">
        <f t="shared" si="4"/>
        <v>12</v>
      </c>
      <c r="BE67">
        <f t="shared" si="4"/>
        <v>5</v>
      </c>
      <c r="BF67">
        <f t="shared" si="4"/>
        <v>0</v>
      </c>
    </row>
    <row r="68" spans="1:58" x14ac:dyDescent="0.2">
      <c r="A68" t="s">
        <v>271</v>
      </c>
      <c r="B68">
        <v>34</v>
      </c>
      <c r="C68" s="76" t="s">
        <v>231</v>
      </c>
      <c r="D68" s="61">
        <v>395</v>
      </c>
      <c r="E68">
        <v>0</v>
      </c>
      <c r="F68">
        <v>0</v>
      </c>
      <c r="G68">
        <v>0</v>
      </c>
      <c r="H68">
        <v>0</v>
      </c>
      <c r="I68">
        <v>5</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2</v>
      </c>
      <c r="AI68">
        <v>2</v>
      </c>
      <c r="AJ68">
        <v>0</v>
      </c>
      <c r="AK68" s="77">
        <v>1</v>
      </c>
      <c r="AL68">
        <v>0</v>
      </c>
      <c r="AM68">
        <v>0</v>
      </c>
      <c r="AN68">
        <v>0</v>
      </c>
      <c r="AO68">
        <v>4</v>
      </c>
      <c r="AP68">
        <v>4</v>
      </c>
      <c r="AQ68">
        <v>4</v>
      </c>
      <c r="AR68">
        <v>0</v>
      </c>
      <c r="AS68">
        <v>1</v>
      </c>
      <c r="AT68">
        <v>2</v>
      </c>
      <c r="AU68">
        <v>0</v>
      </c>
      <c r="AV68">
        <v>0</v>
      </c>
      <c r="AW68">
        <v>0</v>
      </c>
      <c r="AX68">
        <v>0</v>
      </c>
      <c r="AY68">
        <v>0</v>
      </c>
      <c r="AZ68" s="77">
        <f t="shared" si="2"/>
        <v>25</v>
      </c>
      <c r="BA68">
        <f t="shared" si="4"/>
        <v>5</v>
      </c>
      <c r="BB68">
        <f t="shared" si="4"/>
        <v>4</v>
      </c>
      <c r="BC68">
        <f t="shared" si="4"/>
        <v>1</v>
      </c>
      <c r="BD68">
        <f t="shared" si="4"/>
        <v>12</v>
      </c>
      <c r="BE68">
        <f t="shared" si="4"/>
        <v>3</v>
      </c>
      <c r="BF68">
        <f t="shared" si="4"/>
        <v>0</v>
      </c>
    </row>
    <row r="69" spans="1:58" x14ac:dyDescent="0.2">
      <c r="A69" t="s">
        <v>333</v>
      </c>
      <c r="B69">
        <v>35</v>
      </c>
      <c r="C69" s="76" t="s">
        <v>396</v>
      </c>
      <c r="D69" s="61">
        <v>635</v>
      </c>
      <c r="E69">
        <v>4</v>
      </c>
      <c r="F69">
        <v>4</v>
      </c>
      <c r="G69">
        <v>0</v>
      </c>
      <c r="H69">
        <v>0</v>
      </c>
      <c r="I69">
        <v>0</v>
      </c>
      <c r="J69">
        <v>0</v>
      </c>
      <c r="K69">
        <v>3</v>
      </c>
      <c r="L69">
        <v>3</v>
      </c>
      <c r="M69">
        <v>-2</v>
      </c>
      <c r="N69">
        <v>0</v>
      </c>
      <c r="O69">
        <v>0</v>
      </c>
      <c r="P69">
        <v>0</v>
      </c>
      <c r="Q69">
        <v>-2</v>
      </c>
      <c r="R69">
        <v>-1</v>
      </c>
      <c r="S69">
        <v>0</v>
      </c>
      <c r="T69">
        <v>0</v>
      </c>
      <c r="U69">
        <v>0</v>
      </c>
      <c r="V69">
        <v>0</v>
      </c>
      <c r="W69">
        <v>0</v>
      </c>
      <c r="X69">
        <v>4</v>
      </c>
      <c r="Y69">
        <v>-2</v>
      </c>
      <c r="Z69">
        <v>0</v>
      </c>
      <c r="AA69">
        <v>0</v>
      </c>
      <c r="AB69">
        <v>5</v>
      </c>
      <c r="AC69">
        <v>0</v>
      </c>
      <c r="AD69">
        <v>2</v>
      </c>
      <c r="AE69">
        <v>-2</v>
      </c>
      <c r="AF69">
        <v>0</v>
      </c>
      <c r="AG69">
        <v>0</v>
      </c>
      <c r="AH69">
        <v>2</v>
      </c>
      <c r="AI69">
        <v>0</v>
      </c>
      <c r="AJ69">
        <v>0</v>
      </c>
      <c r="AK69" s="77">
        <v>1</v>
      </c>
      <c r="AL69">
        <v>0</v>
      </c>
      <c r="AM69">
        <v>2</v>
      </c>
      <c r="AN69">
        <v>0</v>
      </c>
      <c r="AO69">
        <v>2</v>
      </c>
      <c r="AP69">
        <v>5</v>
      </c>
      <c r="AQ69">
        <v>4</v>
      </c>
      <c r="AR69">
        <v>0</v>
      </c>
      <c r="AS69">
        <v>0</v>
      </c>
      <c r="AT69">
        <v>0</v>
      </c>
      <c r="AU69">
        <v>1</v>
      </c>
      <c r="AV69">
        <v>0</v>
      </c>
      <c r="AW69">
        <v>0</v>
      </c>
      <c r="AX69">
        <v>0</v>
      </c>
      <c r="AY69">
        <v>0</v>
      </c>
      <c r="AZ69" s="77">
        <f t="shared" ref="AZ69:AZ132" si="5">SUM(E69:AY69)</f>
        <v>33</v>
      </c>
      <c r="BA69">
        <f t="shared" si="4"/>
        <v>12</v>
      </c>
      <c r="BB69">
        <f t="shared" si="4"/>
        <v>6</v>
      </c>
      <c r="BC69">
        <f t="shared" si="4"/>
        <v>3</v>
      </c>
      <c r="BD69">
        <f t="shared" si="4"/>
        <v>11</v>
      </c>
      <c r="BE69">
        <f t="shared" si="4"/>
        <v>1</v>
      </c>
      <c r="BF69">
        <f t="shared" si="4"/>
        <v>0</v>
      </c>
    </row>
    <row r="70" spans="1:58" x14ac:dyDescent="0.2">
      <c r="A70" t="s">
        <v>343</v>
      </c>
      <c r="B70">
        <v>36</v>
      </c>
      <c r="C70" s="76" t="s">
        <v>232</v>
      </c>
      <c r="D70" s="61">
        <v>601</v>
      </c>
      <c r="E70">
        <v>4</v>
      </c>
      <c r="F70">
        <v>1</v>
      </c>
      <c r="G70">
        <v>1</v>
      </c>
      <c r="H70">
        <v>0</v>
      </c>
      <c r="I70">
        <v>0</v>
      </c>
      <c r="J70">
        <v>0</v>
      </c>
      <c r="K70">
        <v>0</v>
      </c>
      <c r="L70">
        <v>0</v>
      </c>
      <c r="M70">
        <v>-2</v>
      </c>
      <c r="N70">
        <v>1</v>
      </c>
      <c r="O70">
        <v>0</v>
      </c>
      <c r="P70">
        <v>0</v>
      </c>
      <c r="Q70">
        <v>0</v>
      </c>
      <c r="R70">
        <v>0</v>
      </c>
      <c r="S70">
        <v>0</v>
      </c>
      <c r="T70">
        <v>0</v>
      </c>
      <c r="U70">
        <v>0</v>
      </c>
      <c r="V70">
        <v>0</v>
      </c>
      <c r="W70">
        <v>0</v>
      </c>
      <c r="X70">
        <v>2</v>
      </c>
      <c r="Y70">
        <v>0</v>
      </c>
      <c r="Z70">
        <v>2</v>
      </c>
      <c r="AA70">
        <v>0</v>
      </c>
      <c r="AB70">
        <v>1</v>
      </c>
      <c r="AC70">
        <v>0</v>
      </c>
      <c r="AD70">
        <v>1</v>
      </c>
      <c r="AE70">
        <v>0</v>
      </c>
      <c r="AF70">
        <v>0</v>
      </c>
      <c r="AG70">
        <v>0</v>
      </c>
      <c r="AH70">
        <v>2</v>
      </c>
      <c r="AI70">
        <v>0</v>
      </c>
      <c r="AJ70">
        <v>2</v>
      </c>
      <c r="AK70" s="77">
        <v>1</v>
      </c>
      <c r="AL70">
        <v>1</v>
      </c>
      <c r="AM70">
        <v>2</v>
      </c>
      <c r="AN70">
        <v>2</v>
      </c>
      <c r="AO70">
        <v>1</v>
      </c>
      <c r="AP70">
        <v>1</v>
      </c>
      <c r="AQ70">
        <v>0</v>
      </c>
      <c r="AR70">
        <v>0</v>
      </c>
      <c r="AS70">
        <v>1</v>
      </c>
      <c r="AT70">
        <v>1</v>
      </c>
      <c r="AU70">
        <v>0</v>
      </c>
      <c r="AV70">
        <v>0</v>
      </c>
      <c r="AW70">
        <v>0</v>
      </c>
      <c r="AX70">
        <v>0</v>
      </c>
      <c r="AY70">
        <v>0</v>
      </c>
      <c r="AZ70" s="77">
        <f t="shared" si="5"/>
        <v>25</v>
      </c>
      <c r="BA70">
        <f t="shared" ref="BA70:BF101" si="6">SUMIF($E$2:$AY$2,BA$3,$E70:$AY70)</f>
        <v>5</v>
      </c>
      <c r="BB70">
        <f t="shared" si="6"/>
        <v>8</v>
      </c>
      <c r="BC70">
        <f t="shared" si="6"/>
        <v>8</v>
      </c>
      <c r="BD70">
        <f t="shared" si="6"/>
        <v>2</v>
      </c>
      <c r="BE70">
        <f t="shared" si="6"/>
        <v>2</v>
      </c>
      <c r="BF70">
        <f t="shared" si="6"/>
        <v>0</v>
      </c>
    </row>
    <row r="71" spans="1:58" x14ac:dyDescent="0.2">
      <c r="A71" t="s">
        <v>333</v>
      </c>
      <c r="B71">
        <v>37</v>
      </c>
      <c r="C71" s="76" t="s">
        <v>397</v>
      </c>
      <c r="D71" s="61">
        <v>360</v>
      </c>
      <c r="E71">
        <v>0</v>
      </c>
      <c r="F71">
        <v>0</v>
      </c>
      <c r="G71">
        <v>0</v>
      </c>
      <c r="H71">
        <v>0</v>
      </c>
      <c r="I71">
        <v>0</v>
      </c>
      <c r="J71">
        <v>0</v>
      </c>
      <c r="K71">
        <v>0</v>
      </c>
      <c r="L71">
        <v>0</v>
      </c>
      <c r="M71">
        <v>2</v>
      </c>
      <c r="N71">
        <v>0</v>
      </c>
      <c r="O71">
        <v>0</v>
      </c>
      <c r="P71">
        <v>0</v>
      </c>
      <c r="Q71">
        <v>0</v>
      </c>
      <c r="R71">
        <v>0</v>
      </c>
      <c r="S71">
        <v>0</v>
      </c>
      <c r="T71">
        <v>0</v>
      </c>
      <c r="U71">
        <v>0</v>
      </c>
      <c r="V71">
        <v>0</v>
      </c>
      <c r="W71">
        <v>0</v>
      </c>
      <c r="X71">
        <v>0</v>
      </c>
      <c r="Y71">
        <v>0</v>
      </c>
      <c r="Z71">
        <v>0</v>
      </c>
      <c r="AA71">
        <v>0</v>
      </c>
      <c r="AB71">
        <v>0</v>
      </c>
      <c r="AC71">
        <v>2</v>
      </c>
      <c r="AD71">
        <v>0</v>
      </c>
      <c r="AE71">
        <v>1</v>
      </c>
      <c r="AF71">
        <v>0</v>
      </c>
      <c r="AG71">
        <v>0</v>
      </c>
      <c r="AH71">
        <v>0</v>
      </c>
      <c r="AI71">
        <v>0</v>
      </c>
      <c r="AJ71">
        <v>1</v>
      </c>
      <c r="AK71" s="77">
        <v>1</v>
      </c>
      <c r="AL71">
        <v>1</v>
      </c>
      <c r="AM71">
        <v>1</v>
      </c>
      <c r="AN71">
        <v>1</v>
      </c>
      <c r="AO71">
        <v>0</v>
      </c>
      <c r="AP71">
        <v>0</v>
      </c>
      <c r="AQ71">
        <v>0</v>
      </c>
      <c r="AR71">
        <v>0</v>
      </c>
      <c r="AS71">
        <v>0</v>
      </c>
      <c r="AT71">
        <v>0</v>
      </c>
      <c r="AU71">
        <v>0</v>
      </c>
      <c r="AV71">
        <v>0</v>
      </c>
      <c r="AW71">
        <v>0</v>
      </c>
      <c r="AX71">
        <v>0</v>
      </c>
      <c r="AY71">
        <v>0</v>
      </c>
      <c r="AZ71" s="77">
        <f t="shared" si="5"/>
        <v>10</v>
      </c>
      <c r="BA71">
        <f t="shared" si="6"/>
        <v>2</v>
      </c>
      <c r="BB71">
        <f t="shared" si="6"/>
        <v>3</v>
      </c>
      <c r="BC71">
        <f t="shared" si="6"/>
        <v>5</v>
      </c>
      <c r="BD71">
        <f t="shared" si="6"/>
        <v>0</v>
      </c>
      <c r="BE71">
        <f t="shared" si="6"/>
        <v>0</v>
      </c>
      <c r="BF71">
        <f t="shared" si="6"/>
        <v>0</v>
      </c>
    </row>
    <row r="72" spans="1:58" x14ac:dyDescent="0.2">
      <c r="A72" t="s">
        <v>333</v>
      </c>
      <c r="B72">
        <v>38</v>
      </c>
      <c r="C72" s="76" t="s">
        <v>398</v>
      </c>
      <c r="D72" s="61">
        <v>632</v>
      </c>
      <c r="E72">
        <v>0</v>
      </c>
      <c r="F72">
        <v>0</v>
      </c>
      <c r="G72">
        <v>0</v>
      </c>
      <c r="H72">
        <v>0</v>
      </c>
      <c r="I72">
        <v>0</v>
      </c>
      <c r="J72">
        <v>0</v>
      </c>
      <c r="K72">
        <v>0</v>
      </c>
      <c r="L72">
        <v>1</v>
      </c>
      <c r="M72">
        <v>0</v>
      </c>
      <c r="N72">
        <v>0</v>
      </c>
      <c r="O72">
        <v>0</v>
      </c>
      <c r="P72">
        <v>0</v>
      </c>
      <c r="Q72">
        <v>0</v>
      </c>
      <c r="R72">
        <v>0</v>
      </c>
      <c r="S72">
        <v>0</v>
      </c>
      <c r="T72">
        <v>0</v>
      </c>
      <c r="U72">
        <v>0</v>
      </c>
      <c r="V72">
        <v>0</v>
      </c>
      <c r="W72">
        <v>1</v>
      </c>
      <c r="X72">
        <v>2</v>
      </c>
      <c r="Y72">
        <v>2</v>
      </c>
      <c r="Z72">
        <v>0</v>
      </c>
      <c r="AA72">
        <v>0</v>
      </c>
      <c r="AB72">
        <v>2</v>
      </c>
      <c r="AC72">
        <v>2</v>
      </c>
      <c r="AD72">
        <v>2</v>
      </c>
      <c r="AE72">
        <v>2</v>
      </c>
      <c r="AF72">
        <v>2</v>
      </c>
      <c r="AG72">
        <v>2</v>
      </c>
      <c r="AH72">
        <v>0</v>
      </c>
      <c r="AI72">
        <v>0</v>
      </c>
      <c r="AJ72">
        <v>1</v>
      </c>
      <c r="AK72" s="77">
        <v>1</v>
      </c>
      <c r="AL72">
        <v>2</v>
      </c>
      <c r="AM72">
        <v>4</v>
      </c>
      <c r="AN72">
        <v>1</v>
      </c>
      <c r="AO72">
        <v>0</v>
      </c>
      <c r="AP72">
        <v>0</v>
      </c>
      <c r="AQ72">
        <v>0</v>
      </c>
      <c r="AR72">
        <v>0</v>
      </c>
      <c r="AS72">
        <v>0</v>
      </c>
      <c r="AT72">
        <v>0</v>
      </c>
      <c r="AU72">
        <v>0</v>
      </c>
      <c r="AV72">
        <v>0</v>
      </c>
      <c r="AW72">
        <v>1</v>
      </c>
      <c r="AX72">
        <v>0</v>
      </c>
      <c r="AY72">
        <v>2</v>
      </c>
      <c r="AZ72" s="77">
        <f t="shared" si="5"/>
        <v>30</v>
      </c>
      <c r="BA72">
        <f t="shared" si="6"/>
        <v>1</v>
      </c>
      <c r="BB72">
        <f t="shared" si="6"/>
        <v>17</v>
      </c>
      <c r="BC72">
        <f t="shared" si="6"/>
        <v>9</v>
      </c>
      <c r="BD72">
        <f t="shared" si="6"/>
        <v>0</v>
      </c>
      <c r="BE72">
        <f t="shared" si="6"/>
        <v>1</v>
      </c>
      <c r="BF72">
        <f t="shared" si="6"/>
        <v>2</v>
      </c>
    </row>
    <row r="73" spans="1:58" x14ac:dyDescent="0.2">
      <c r="A73" t="s">
        <v>333</v>
      </c>
      <c r="B73">
        <v>39</v>
      </c>
      <c r="C73" s="76" t="s">
        <v>399</v>
      </c>
      <c r="D73" s="61">
        <v>629</v>
      </c>
      <c r="E73">
        <v>0</v>
      </c>
      <c r="F73">
        <v>0</v>
      </c>
      <c r="G73">
        <v>0</v>
      </c>
      <c r="H73">
        <v>0</v>
      </c>
      <c r="I73">
        <v>0</v>
      </c>
      <c r="J73">
        <v>0</v>
      </c>
      <c r="K73">
        <v>1</v>
      </c>
      <c r="L73">
        <v>1</v>
      </c>
      <c r="M73">
        <v>0</v>
      </c>
      <c r="N73">
        <v>0</v>
      </c>
      <c r="O73">
        <v>0</v>
      </c>
      <c r="P73">
        <v>0</v>
      </c>
      <c r="Q73">
        <v>0</v>
      </c>
      <c r="R73">
        <v>0</v>
      </c>
      <c r="S73">
        <v>0</v>
      </c>
      <c r="T73">
        <v>0</v>
      </c>
      <c r="U73">
        <v>0</v>
      </c>
      <c r="V73">
        <v>0</v>
      </c>
      <c r="W73">
        <v>1</v>
      </c>
      <c r="X73">
        <v>2</v>
      </c>
      <c r="Y73">
        <v>2</v>
      </c>
      <c r="Z73">
        <v>0</v>
      </c>
      <c r="AA73">
        <v>0</v>
      </c>
      <c r="AB73">
        <v>2</v>
      </c>
      <c r="AC73">
        <v>2</v>
      </c>
      <c r="AD73">
        <v>2</v>
      </c>
      <c r="AE73">
        <v>2</v>
      </c>
      <c r="AF73">
        <v>2</v>
      </c>
      <c r="AG73">
        <v>2</v>
      </c>
      <c r="AH73">
        <v>0</v>
      </c>
      <c r="AI73">
        <v>0</v>
      </c>
      <c r="AJ73">
        <v>1</v>
      </c>
      <c r="AK73" s="77">
        <v>1</v>
      </c>
      <c r="AL73">
        <v>1</v>
      </c>
      <c r="AM73">
        <v>4</v>
      </c>
      <c r="AN73">
        <v>1</v>
      </c>
      <c r="AO73">
        <v>2</v>
      </c>
      <c r="AP73">
        <v>0</v>
      </c>
      <c r="AQ73">
        <v>0</v>
      </c>
      <c r="AR73">
        <v>0</v>
      </c>
      <c r="AS73">
        <v>0</v>
      </c>
      <c r="AT73">
        <v>0</v>
      </c>
      <c r="AU73">
        <v>0</v>
      </c>
      <c r="AV73">
        <v>0</v>
      </c>
      <c r="AW73">
        <v>1</v>
      </c>
      <c r="AX73">
        <v>0</v>
      </c>
      <c r="AY73">
        <v>1</v>
      </c>
      <c r="AZ73" s="77">
        <f t="shared" si="5"/>
        <v>31</v>
      </c>
      <c r="BA73">
        <f t="shared" si="6"/>
        <v>2</v>
      </c>
      <c r="BB73">
        <f t="shared" si="6"/>
        <v>17</v>
      </c>
      <c r="BC73">
        <f t="shared" si="6"/>
        <v>8</v>
      </c>
      <c r="BD73">
        <f t="shared" si="6"/>
        <v>2</v>
      </c>
      <c r="BE73">
        <f t="shared" si="6"/>
        <v>1</v>
      </c>
      <c r="BF73">
        <f t="shared" si="6"/>
        <v>1</v>
      </c>
    </row>
    <row r="74" spans="1:58" x14ac:dyDescent="0.2">
      <c r="A74" t="s">
        <v>371</v>
      </c>
      <c r="B74">
        <v>40</v>
      </c>
      <c r="C74" s="76" t="s">
        <v>400</v>
      </c>
      <c r="D74" s="61">
        <v>658</v>
      </c>
      <c r="E74">
        <v>0</v>
      </c>
      <c r="F74">
        <v>0</v>
      </c>
      <c r="G74">
        <v>0</v>
      </c>
      <c r="H74">
        <v>0</v>
      </c>
      <c r="I74">
        <v>0</v>
      </c>
      <c r="J74">
        <v>0</v>
      </c>
      <c r="K74">
        <v>0</v>
      </c>
      <c r="L74">
        <v>2</v>
      </c>
      <c r="M74">
        <v>0</v>
      </c>
      <c r="N74">
        <v>0</v>
      </c>
      <c r="O74">
        <v>0</v>
      </c>
      <c r="P74">
        <v>2</v>
      </c>
      <c r="Q74">
        <v>-1</v>
      </c>
      <c r="R74">
        <v>0</v>
      </c>
      <c r="S74">
        <v>0</v>
      </c>
      <c r="T74">
        <v>2</v>
      </c>
      <c r="U74">
        <v>0</v>
      </c>
      <c r="V74">
        <v>0</v>
      </c>
      <c r="W74">
        <v>0</v>
      </c>
      <c r="X74">
        <v>3</v>
      </c>
      <c r="Y74">
        <v>1</v>
      </c>
      <c r="Z74">
        <v>1</v>
      </c>
      <c r="AA74">
        <v>1</v>
      </c>
      <c r="AB74">
        <v>1</v>
      </c>
      <c r="AC74">
        <v>0</v>
      </c>
      <c r="AD74">
        <v>1</v>
      </c>
      <c r="AE74">
        <v>0</v>
      </c>
      <c r="AF74">
        <v>2</v>
      </c>
      <c r="AG74">
        <v>0</v>
      </c>
      <c r="AH74">
        <v>2</v>
      </c>
      <c r="AI74">
        <v>0</v>
      </c>
      <c r="AJ74">
        <v>0</v>
      </c>
      <c r="AK74" s="77">
        <v>1</v>
      </c>
      <c r="AL74">
        <v>0</v>
      </c>
      <c r="AM74">
        <v>-1</v>
      </c>
      <c r="AN74">
        <v>0</v>
      </c>
      <c r="AO74">
        <v>4</v>
      </c>
      <c r="AP74">
        <v>4</v>
      </c>
      <c r="AQ74">
        <v>4</v>
      </c>
      <c r="AR74">
        <v>0</v>
      </c>
      <c r="AS74">
        <v>2</v>
      </c>
      <c r="AT74">
        <v>0</v>
      </c>
      <c r="AU74">
        <v>2</v>
      </c>
      <c r="AV74">
        <v>0</v>
      </c>
      <c r="AW74">
        <v>0</v>
      </c>
      <c r="AX74">
        <v>0</v>
      </c>
      <c r="AY74">
        <v>0</v>
      </c>
      <c r="AZ74" s="77">
        <f t="shared" si="5"/>
        <v>33</v>
      </c>
      <c r="BA74">
        <f t="shared" si="6"/>
        <v>2</v>
      </c>
      <c r="BB74">
        <f t="shared" si="6"/>
        <v>15</v>
      </c>
      <c r="BC74">
        <f t="shared" si="6"/>
        <v>0</v>
      </c>
      <c r="BD74">
        <f t="shared" si="6"/>
        <v>12</v>
      </c>
      <c r="BE74">
        <f t="shared" si="6"/>
        <v>4</v>
      </c>
      <c r="BF74">
        <f t="shared" si="6"/>
        <v>0</v>
      </c>
    </row>
    <row r="75" spans="1:58" x14ac:dyDescent="0.2">
      <c r="A75" t="s">
        <v>371</v>
      </c>
      <c r="B75">
        <v>41</v>
      </c>
      <c r="C75" s="76" t="s">
        <v>401</v>
      </c>
      <c r="D75" s="61">
        <v>659</v>
      </c>
      <c r="E75">
        <v>0</v>
      </c>
      <c r="F75">
        <v>0</v>
      </c>
      <c r="G75">
        <v>0</v>
      </c>
      <c r="H75">
        <v>0</v>
      </c>
      <c r="I75">
        <v>0</v>
      </c>
      <c r="J75">
        <v>0</v>
      </c>
      <c r="K75">
        <v>0</v>
      </c>
      <c r="L75">
        <v>1</v>
      </c>
      <c r="M75">
        <v>0</v>
      </c>
      <c r="N75">
        <v>0</v>
      </c>
      <c r="O75">
        <v>0</v>
      </c>
      <c r="P75">
        <v>2</v>
      </c>
      <c r="Q75">
        <v>0</v>
      </c>
      <c r="R75">
        <v>0</v>
      </c>
      <c r="S75">
        <v>0</v>
      </c>
      <c r="T75">
        <v>1</v>
      </c>
      <c r="U75">
        <v>0</v>
      </c>
      <c r="V75">
        <v>0</v>
      </c>
      <c r="W75">
        <v>0</v>
      </c>
      <c r="X75">
        <v>3</v>
      </c>
      <c r="Y75">
        <v>1</v>
      </c>
      <c r="Z75">
        <v>1</v>
      </c>
      <c r="AA75">
        <v>1</v>
      </c>
      <c r="AB75">
        <v>1</v>
      </c>
      <c r="AC75">
        <v>0</v>
      </c>
      <c r="AD75">
        <v>1</v>
      </c>
      <c r="AE75">
        <v>0</v>
      </c>
      <c r="AF75">
        <v>2</v>
      </c>
      <c r="AG75">
        <v>0</v>
      </c>
      <c r="AH75">
        <v>2</v>
      </c>
      <c r="AI75">
        <v>0</v>
      </c>
      <c r="AJ75">
        <v>0</v>
      </c>
      <c r="AK75" s="77">
        <v>1</v>
      </c>
      <c r="AL75">
        <v>0</v>
      </c>
      <c r="AM75">
        <v>-1</v>
      </c>
      <c r="AN75">
        <v>0</v>
      </c>
      <c r="AO75">
        <v>4</v>
      </c>
      <c r="AP75">
        <v>4</v>
      </c>
      <c r="AQ75">
        <v>4</v>
      </c>
      <c r="AR75">
        <v>0</v>
      </c>
      <c r="AS75">
        <v>2</v>
      </c>
      <c r="AT75">
        <v>0</v>
      </c>
      <c r="AU75">
        <v>2</v>
      </c>
      <c r="AV75">
        <v>0</v>
      </c>
      <c r="AW75">
        <v>0</v>
      </c>
      <c r="AX75">
        <v>0</v>
      </c>
      <c r="AY75">
        <v>0</v>
      </c>
      <c r="AZ75" s="77">
        <f t="shared" si="5"/>
        <v>32</v>
      </c>
      <c r="BA75">
        <f t="shared" si="6"/>
        <v>1</v>
      </c>
      <c r="BB75">
        <f t="shared" si="6"/>
        <v>15</v>
      </c>
      <c r="BC75">
        <f t="shared" si="6"/>
        <v>0</v>
      </c>
      <c r="BD75">
        <f t="shared" si="6"/>
        <v>12</v>
      </c>
      <c r="BE75">
        <f t="shared" si="6"/>
        <v>4</v>
      </c>
      <c r="BF75">
        <f t="shared" si="6"/>
        <v>0</v>
      </c>
    </row>
    <row r="76" spans="1:58" x14ac:dyDescent="0.2">
      <c r="A76" t="s">
        <v>371</v>
      </c>
      <c r="B76">
        <v>42</v>
      </c>
      <c r="C76" s="76" t="s">
        <v>402</v>
      </c>
      <c r="D76" s="61">
        <v>657</v>
      </c>
      <c r="E76">
        <v>0</v>
      </c>
      <c r="F76">
        <v>0</v>
      </c>
      <c r="G76">
        <v>0</v>
      </c>
      <c r="H76">
        <v>0</v>
      </c>
      <c r="I76">
        <v>0</v>
      </c>
      <c r="J76">
        <v>0</v>
      </c>
      <c r="K76">
        <v>0</v>
      </c>
      <c r="L76">
        <v>1</v>
      </c>
      <c r="M76">
        <v>0</v>
      </c>
      <c r="N76">
        <v>0</v>
      </c>
      <c r="O76">
        <v>0</v>
      </c>
      <c r="P76">
        <v>2</v>
      </c>
      <c r="Q76">
        <v>0</v>
      </c>
      <c r="R76">
        <v>0</v>
      </c>
      <c r="S76">
        <v>0</v>
      </c>
      <c r="T76">
        <v>1</v>
      </c>
      <c r="U76">
        <v>0</v>
      </c>
      <c r="V76">
        <v>0</v>
      </c>
      <c r="W76">
        <v>0</v>
      </c>
      <c r="X76">
        <v>3</v>
      </c>
      <c r="Y76">
        <v>1</v>
      </c>
      <c r="Z76">
        <v>1</v>
      </c>
      <c r="AA76">
        <v>1</v>
      </c>
      <c r="AB76">
        <v>1</v>
      </c>
      <c r="AC76">
        <v>0</v>
      </c>
      <c r="AD76">
        <v>1</v>
      </c>
      <c r="AE76">
        <v>0</v>
      </c>
      <c r="AF76">
        <v>2</v>
      </c>
      <c r="AG76">
        <v>0</v>
      </c>
      <c r="AH76">
        <v>2</v>
      </c>
      <c r="AI76">
        <v>0</v>
      </c>
      <c r="AJ76">
        <v>0</v>
      </c>
      <c r="AK76" s="77">
        <v>1</v>
      </c>
      <c r="AL76">
        <v>0</v>
      </c>
      <c r="AM76">
        <v>-1</v>
      </c>
      <c r="AN76">
        <v>0</v>
      </c>
      <c r="AO76">
        <v>4</v>
      </c>
      <c r="AP76">
        <v>4</v>
      </c>
      <c r="AQ76">
        <v>4</v>
      </c>
      <c r="AR76">
        <v>0</v>
      </c>
      <c r="AS76">
        <v>2</v>
      </c>
      <c r="AT76">
        <v>0</v>
      </c>
      <c r="AU76">
        <v>2</v>
      </c>
      <c r="AV76">
        <v>0</v>
      </c>
      <c r="AW76">
        <v>0</v>
      </c>
      <c r="AX76">
        <v>0</v>
      </c>
      <c r="AY76">
        <v>0</v>
      </c>
      <c r="AZ76" s="77">
        <f t="shared" si="5"/>
        <v>32</v>
      </c>
      <c r="BA76">
        <f t="shared" si="6"/>
        <v>1</v>
      </c>
      <c r="BB76">
        <f t="shared" si="6"/>
        <v>15</v>
      </c>
      <c r="BC76">
        <f t="shared" si="6"/>
        <v>0</v>
      </c>
      <c r="BD76">
        <f t="shared" si="6"/>
        <v>12</v>
      </c>
      <c r="BE76">
        <f t="shared" si="6"/>
        <v>4</v>
      </c>
      <c r="BF76">
        <f t="shared" si="6"/>
        <v>0</v>
      </c>
    </row>
    <row r="77" spans="1:58" x14ac:dyDescent="0.2">
      <c r="A77" t="s">
        <v>371</v>
      </c>
      <c r="B77">
        <v>43</v>
      </c>
      <c r="C77" s="76" t="s">
        <v>403</v>
      </c>
      <c r="D77" s="61">
        <v>644</v>
      </c>
      <c r="E77">
        <v>0</v>
      </c>
      <c r="F77">
        <v>0</v>
      </c>
      <c r="G77">
        <v>0</v>
      </c>
      <c r="H77">
        <v>0</v>
      </c>
      <c r="I77">
        <v>0</v>
      </c>
      <c r="J77">
        <v>0</v>
      </c>
      <c r="K77">
        <v>0</v>
      </c>
      <c r="L77">
        <v>0</v>
      </c>
      <c r="M77">
        <v>0</v>
      </c>
      <c r="N77">
        <v>0</v>
      </c>
      <c r="O77">
        <v>0</v>
      </c>
      <c r="P77">
        <v>2</v>
      </c>
      <c r="Q77">
        <v>0</v>
      </c>
      <c r="R77">
        <v>0</v>
      </c>
      <c r="S77">
        <v>0</v>
      </c>
      <c r="T77">
        <v>0</v>
      </c>
      <c r="U77">
        <v>0</v>
      </c>
      <c r="V77">
        <v>0</v>
      </c>
      <c r="W77">
        <v>0</v>
      </c>
      <c r="X77">
        <v>0</v>
      </c>
      <c r="Y77">
        <v>0</v>
      </c>
      <c r="Z77">
        <v>0</v>
      </c>
      <c r="AA77">
        <v>0</v>
      </c>
      <c r="AB77">
        <v>1</v>
      </c>
      <c r="AC77">
        <v>0</v>
      </c>
      <c r="AD77">
        <v>0</v>
      </c>
      <c r="AE77">
        <v>0</v>
      </c>
      <c r="AF77">
        <v>0</v>
      </c>
      <c r="AG77">
        <v>0</v>
      </c>
      <c r="AH77">
        <v>3</v>
      </c>
      <c r="AI77">
        <v>0</v>
      </c>
      <c r="AJ77">
        <v>0</v>
      </c>
      <c r="AK77" s="77">
        <v>1</v>
      </c>
      <c r="AL77">
        <v>0</v>
      </c>
      <c r="AM77">
        <v>-1</v>
      </c>
      <c r="AN77">
        <v>0</v>
      </c>
      <c r="AO77">
        <v>4</v>
      </c>
      <c r="AP77">
        <v>4</v>
      </c>
      <c r="AQ77">
        <v>4</v>
      </c>
      <c r="AR77">
        <v>0</v>
      </c>
      <c r="AS77">
        <v>5</v>
      </c>
      <c r="AT77">
        <v>0</v>
      </c>
      <c r="AU77">
        <v>2</v>
      </c>
      <c r="AV77">
        <v>0</v>
      </c>
      <c r="AW77">
        <v>0</v>
      </c>
      <c r="AX77">
        <v>0</v>
      </c>
      <c r="AY77">
        <v>0</v>
      </c>
      <c r="AZ77" s="77">
        <f t="shared" si="5"/>
        <v>25</v>
      </c>
      <c r="BA77">
        <f t="shared" si="6"/>
        <v>0</v>
      </c>
      <c r="BB77">
        <f t="shared" si="6"/>
        <v>6</v>
      </c>
      <c r="BC77">
        <f t="shared" si="6"/>
        <v>0</v>
      </c>
      <c r="BD77">
        <f t="shared" si="6"/>
        <v>12</v>
      </c>
      <c r="BE77">
        <f t="shared" si="6"/>
        <v>7</v>
      </c>
      <c r="BF77">
        <f t="shared" si="6"/>
        <v>0</v>
      </c>
    </row>
    <row r="78" spans="1:58" x14ac:dyDescent="0.2">
      <c r="A78" t="s">
        <v>343</v>
      </c>
      <c r="B78">
        <v>44</v>
      </c>
      <c r="C78" s="76" t="s">
        <v>235</v>
      </c>
      <c r="D78" s="61">
        <v>650</v>
      </c>
      <c r="E78">
        <v>1</v>
      </c>
      <c r="F78">
        <v>5</v>
      </c>
      <c r="G78">
        <v>2</v>
      </c>
      <c r="H78">
        <v>0</v>
      </c>
      <c r="I78">
        <v>0</v>
      </c>
      <c r="J78">
        <v>0</v>
      </c>
      <c r="K78">
        <v>2</v>
      </c>
      <c r="L78">
        <v>4</v>
      </c>
      <c r="M78">
        <v>1</v>
      </c>
      <c r="N78">
        <v>5</v>
      </c>
      <c r="O78">
        <v>4</v>
      </c>
      <c r="P78">
        <v>0</v>
      </c>
      <c r="Q78">
        <v>2</v>
      </c>
      <c r="R78">
        <v>2</v>
      </c>
      <c r="S78">
        <v>5</v>
      </c>
      <c r="T78">
        <v>3</v>
      </c>
      <c r="U78">
        <v>0</v>
      </c>
      <c r="V78">
        <v>3</v>
      </c>
      <c r="W78">
        <v>1</v>
      </c>
      <c r="X78">
        <v>1</v>
      </c>
      <c r="Y78">
        <v>1</v>
      </c>
      <c r="Z78">
        <v>3</v>
      </c>
      <c r="AA78">
        <v>0</v>
      </c>
      <c r="AB78">
        <v>0</v>
      </c>
      <c r="AC78">
        <v>0</v>
      </c>
      <c r="AD78">
        <v>0</v>
      </c>
      <c r="AE78">
        <v>0</v>
      </c>
      <c r="AF78">
        <v>1</v>
      </c>
      <c r="AG78">
        <v>0</v>
      </c>
      <c r="AH78">
        <v>1</v>
      </c>
      <c r="AI78">
        <v>0</v>
      </c>
      <c r="AJ78">
        <v>2</v>
      </c>
      <c r="AK78" s="77">
        <v>1</v>
      </c>
      <c r="AL78">
        <v>0</v>
      </c>
      <c r="AM78">
        <v>2</v>
      </c>
      <c r="AN78">
        <v>2</v>
      </c>
      <c r="AO78">
        <v>5</v>
      </c>
      <c r="AP78">
        <v>1</v>
      </c>
      <c r="AQ78">
        <v>1</v>
      </c>
      <c r="AR78">
        <v>0</v>
      </c>
      <c r="AS78">
        <v>3</v>
      </c>
      <c r="AT78">
        <v>4</v>
      </c>
      <c r="AU78">
        <v>1</v>
      </c>
      <c r="AV78">
        <v>5</v>
      </c>
      <c r="AW78">
        <v>0</v>
      </c>
      <c r="AX78">
        <v>3</v>
      </c>
      <c r="AY78">
        <v>3</v>
      </c>
      <c r="AZ78" s="77">
        <f t="shared" si="5"/>
        <v>80</v>
      </c>
      <c r="BA78">
        <f t="shared" si="6"/>
        <v>24</v>
      </c>
      <c r="BB78">
        <f t="shared" si="6"/>
        <v>23</v>
      </c>
      <c r="BC78">
        <f t="shared" si="6"/>
        <v>7</v>
      </c>
      <c r="BD78">
        <f t="shared" si="6"/>
        <v>7</v>
      </c>
      <c r="BE78">
        <f t="shared" si="6"/>
        <v>13</v>
      </c>
      <c r="BF78">
        <f t="shared" si="6"/>
        <v>6</v>
      </c>
    </row>
    <row r="79" spans="1:58" x14ac:dyDescent="0.2">
      <c r="A79" t="s">
        <v>333</v>
      </c>
      <c r="B79">
        <v>45</v>
      </c>
      <c r="C79" s="76" t="s">
        <v>404</v>
      </c>
      <c r="D79" s="61">
        <v>560</v>
      </c>
      <c r="E79">
        <v>1</v>
      </c>
      <c r="F79">
        <v>0</v>
      </c>
      <c r="G79">
        <v>1</v>
      </c>
      <c r="H79">
        <v>1</v>
      </c>
      <c r="I79">
        <v>0</v>
      </c>
      <c r="J79">
        <v>0</v>
      </c>
      <c r="K79">
        <v>2</v>
      </c>
      <c r="L79">
        <v>0</v>
      </c>
      <c r="M79">
        <v>0</v>
      </c>
      <c r="N79">
        <v>1</v>
      </c>
      <c r="O79">
        <v>0</v>
      </c>
      <c r="P79">
        <v>1</v>
      </c>
      <c r="Q79">
        <v>0</v>
      </c>
      <c r="R79">
        <v>0</v>
      </c>
      <c r="S79">
        <v>0</v>
      </c>
      <c r="T79">
        <v>0</v>
      </c>
      <c r="U79">
        <v>0</v>
      </c>
      <c r="V79">
        <v>0</v>
      </c>
      <c r="W79">
        <v>2</v>
      </c>
      <c r="X79">
        <v>0</v>
      </c>
      <c r="Y79">
        <v>0</v>
      </c>
      <c r="Z79">
        <v>0</v>
      </c>
      <c r="AA79">
        <v>0</v>
      </c>
      <c r="AB79">
        <v>0</v>
      </c>
      <c r="AC79">
        <v>0</v>
      </c>
      <c r="AD79">
        <v>0</v>
      </c>
      <c r="AE79">
        <v>0</v>
      </c>
      <c r="AF79">
        <v>0</v>
      </c>
      <c r="AG79">
        <v>0</v>
      </c>
      <c r="AH79">
        <v>1</v>
      </c>
      <c r="AI79">
        <v>0</v>
      </c>
      <c r="AJ79">
        <v>2</v>
      </c>
      <c r="AK79" s="77">
        <v>0</v>
      </c>
      <c r="AL79">
        <v>0</v>
      </c>
      <c r="AM79">
        <v>0</v>
      </c>
      <c r="AN79">
        <v>0</v>
      </c>
      <c r="AO79">
        <v>2</v>
      </c>
      <c r="AP79">
        <v>0</v>
      </c>
      <c r="AQ79">
        <v>0</v>
      </c>
      <c r="AR79">
        <v>4</v>
      </c>
      <c r="AS79">
        <v>0</v>
      </c>
      <c r="AT79">
        <v>0</v>
      </c>
      <c r="AU79">
        <v>0</v>
      </c>
      <c r="AV79">
        <v>0</v>
      </c>
      <c r="AW79">
        <v>0</v>
      </c>
      <c r="AX79">
        <v>0</v>
      </c>
      <c r="AY79">
        <v>1</v>
      </c>
      <c r="AZ79" s="77">
        <f t="shared" si="5"/>
        <v>19</v>
      </c>
      <c r="BA79">
        <f t="shared" si="6"/>
        <v>6</v>
      </c>
      <c r="BB79">
        <f t="shared" si="6"/>
        <v>4</v>
      </c>
      <c r="BC79">
        <f t="shared" si="6"/>
        <v>2</v>
      </c>
      <c r="BD79">
        <f t="shared" si="6"/>
        <v>6</v>
      </c>
      <c r="BE79">
        <f t="shared" si="6"/>
        <v>0</v>
      </c>
      <c r="BF79">
        <f t="shared" si="6"/>
        <v>1</v>
      </c>
    </row>
    <row r="80" spans="1:58" x14ac:dyDescent="0.2">
      <c r="A80" t="s">
        <v>333</v>
      </c>
      <c r="B80">
        <v>46</v>
      </c>
      <c r="C80" s="76" t="s">
        <v>405</v>
      </c>
      <c r="D80" s="61">
        <v>309</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1</v>
      </c>
      <c r="AK80" s="77">
        <v>0</v>
      </c>
      <c r="AL80">
        <v>1</v>
      </c>
      <c r="AM80">
        <v>0</v>
      </c>
      <c r="AN80">
        <v>1</v>
      </c>
      <c r="AO80">
        <v>0</v>
      </c>
      <c r="AP80">
        <v>0</v>
      </c>
      <c r="AQ80">
        <v>0</v>
      </c>
      <c r="AR80">
        <v>0</v>
      </c>
      <c r="AS80">
        <v>0</v>
      </c>
      <c r="AT80">
        <v>0</v>
      </c>
      <c r="AU80">
        <v>0</v>
      </c>
      <c r="AV80">
        <v>0</v>
      </c>
      <c r="AW80">
        <v>0</v>
      </c>
      <c r="AX80">
        <v>0</v>
      </c>
      <c r="AY80">
        <v>0</v>
      </c>
      <c r="AZ80" s="77">
        <f t="shared" si="5"/>
        <v>3</v>
      </c>
      <c r="BA80">
        <f t="shared" si="6"/>
        <v>0</v>
      </c>
      <c r="BB80">
        <f t="shared" si="6"/>
        <v>0</v>
      </c>
      <c r="BC80">
        <f t="shared" si="6"/>
        <v>3</v>
      </c>
      <c r="BD80">
        <f t="shared" si="6"/>
        <v>0</v>
      </c>
      <c r="BE80">
        <f t="shared" si="6"/>
        <v>0</v>
      </c>
      <c r="BF80">
        <f t="shared" si="6"/>
        <v>0</v>
      </c>
    </row>
    <row r="81" spans="1:58" x14ac:dyDescent="0.2">
      <c r="A81" t="s">
        <v>335</v>
      </c>
      <c r="B81">
        <v>47</v>
      </c>
      <c r="C81" s="76" t="s">
        <v>406</v>
      </c>
      <c r="D81" s="61">
        <v>333</v>
      </c>
      <c r="E81">
        <v>1</v>
      </c>
      <c r="F81">
        <v>1</v>
      </c>
      <c r="G81">
        <v>0</v>
      </c>
      <c r="H81">
        <v>0</v>
      </c>
      <c r="I81">
        <v>0</v>
      </c>
      <c r="J81">
        <v>0</v>
      </c>
      <c r="K81">
        <v>0</v>
      </c>
      <c r="L81">
        <v>1</v>
      </c>
      <c r="M81">
        <v>1</v>
      </c>
      <c r="N81">
        <v>0</v>
      </c>
      <c r="O81">
        <v>1</v>
      </c>
      <c r="P81">
        <v>1</v>
      </c>
      <c r="Q81">
        <v>0</v>
      </c>
      <c r="R81">
        <v>0</v>
      </c>
      <c r="S81">
        <v>0</v>
      </c>
      <c r="T81">
        <v>0</v>
      </c>
      <c r="U81">
        <v>0</v>
      </c>
      <c r="V81">
        <v>0</v>
      </c>
      <c r="W81">
        <v>1</v>
      </c>
      <c r="X81">
        <v>1</v>
      </c>
      <c r="Y81">
        <v>0</v>
      </c>
      <c r="Z81">
        <v>1</v>
      </c>
      <c r="AA81">
        <v>0</v>
      </c>
      <c r="AB81">
        <v>0</v>
      </c>
      <c r="AC81">
        <v>0</v>
      </c>
      <c r="AD81">
        <v>0</v>
      </c>
      <c r="AE81">
        <v>0</v>
      </c>
      <c r="AF81">
        <v>0</v>
      </c>
      <c r="AG81">
        <v>0</v>
      </c>
      <c r="AH81">
        <v>0</v>
      </c>
      <c r="AI81">
        <v>0</v>
      </c>
      <c r="AJ81">
        <v>0</v>
      </c>
      <c r="AK81" s="77">
        <v>0</v>
      </c>
      <c r="AL81">
        <v>0</v>
      </c>
      <c r="AM81">
        <v>0</v>
      </c>
      <c r="AN81">
        <v>0</v>
      </c>
      <c r="AO81">
        <v>1</v>
      </c>
      <c r="AP81">
        <v>0</v>
      </c>
      <c r="AQ81">
        <v>0</v>
      </c>
      <c r="AR81">
        <v>0</v>
      </c>
      <c r="AS81">
        <v>0</v>
      </c>
      <c r="AT81">
        <v>0</v>
      </c>
      <c r="AU81">
        <v>0</v>
      </c>
      <c r="AV81">
        <v>0</v>
      </c>
      <c r="AW81">
        <v>0</v>
      </c>
      <c r="AX81">
        <v>0</v>
      </c>
      <c r="AY81">
        <v>0</v>
      </c>
      <c r="AZ81" s="77">
        <f t="shared" si="5"/>
        <v>10</v>
      </c>
      <c r="BA81">
        <f t="shared" si="6"/>
        <v>5</v>
      </c>
      <c r="BB81">
        <f t="shared" si="6"/>
        <v>4</v>
      </c>
      <c r="BC81">
        <f t="shared" si="6"/>
        <v>0</v>
      </c>
      <c r="BD81">
        <f t="shared" si="6"/>
        <v>1</v>
      </c>
      <c r="BE81">
        <f t="shared" si="6"/>
        <v>0</v>
      </c>
      <c r="BF81">
        <f t="shared" si="6"/>
        <v>0</v>
      </c>
    </row>
    <row r="82" spans="1:58" x14ac:dyDescent="0.2">
      <c r="A82" t="s">
        <v>335</v>
      </c>
      <c r="B82">
        <v>48</v>
      </c>
      <c r="C82" s="76" t="s">
        <v>407</v>
      </c>
      <c r="D82" s="61">
        <v>450</v>
      </c>
      <c r="E82">
        <v>2</v>
      </c>
      <c r="F82">
        <v>2</v>
      </c>
      <c r="G82">
        <v>2</v>
      </c>
      <c r="H82">
        <v>0</v>
      </c>
      <c r="I82">
        <v>0</v>
      </c>
      <c r="J82">
        <v>0</v>
      </c>
      <c r="K82">
        <v>2</v>
      </c>
      <c r="L82">
        <v>0</v>
      </c>
      <c r="M82">
        <v>0</v>
      </c>
      <c r="N82">
        <v>0</v>
      </c>
      <c r="O82">
        <v>0</v>
      </c>
      <c r="P82">
        <v>0</v>
      </c>
      <c r="Q82">
        <v>0</v>
      </c>
      <c r="R82">
        <v>0</v>
      </c>
      <c r="S82">
        <v>0</v>
      </c>
      <c r="T82">
        <v>0</v>
      </c>
      <c r="U82">
        <v>0</v>
      </c>
      <c r="V82">
        <v>1</v>
      </c>
      <c r="W82">
        <v>1</v>
      </c>
      <c r="X82">
        <v>2</v>
      </c>
      <c r="Y82">
        <v>-1</v>
      </c>
      <c r="Z82">
        <v>2</v>
      </c>
      <c r="AA82">
        <v>-1</v>
      </c>
      <c r="AB82">
        <v>0</v>
      </c>
      <c r="AC82">
        <v>0</v>
      </c>
      <c r="AD82">
        <v>0</v>
      </c>
      <c r="AE82">
        <v>0</v>
      </c>
      <c r="AF82">
        <v>1</v>
      </c>
      <c r="AG82">
        <v>0</v>
      </c>
      <c r="AH82">
        <v>4</v>
      </c>
      <c r="AI82">
        <v>0</v>
      </c>
      <c r="AJ82">
        <v>2</v>
      </c>
      <c r="AK82" s="77">
        <v>0</v>
      </c>
      <c r="AL82">
        <v>0</v>
      </c>
      <c r="AM82">
        <v>0</v>
      </c>
      <c r="AN82">
        <v>0</v>
      </c>
      <c r="AO82">
        <v>0</v>
      </c>
      <c r="AP82">
        <v>0</v>
      </c>
      <c r="AQ82">
        <v>0</v>
      </c>
      <c r="AR82">
        <v>0</v>
      </c>
      <c r="AS82">
        <v>0</v>
      </c>
      <c r="AT82">
        <v>0</v>
      </c>
      <c r="AU82">
        <v>0</v>
      </c>
      <c r="AV82">
        <v>0</v>
      </c>
      <c r="AW82">
        <v>0</v>
      </c>
      <c r="AX82">
        <v>1</v>
      </c>
      <c r="AY82">
        <v>1</v>
      </c>
      <c r="AZ82" s="77">
        <f t="shared" si="5"/>
        <v>21</v>
      </c>
      <c r="BA82">
        <f t="shared" si="6"/>
        <v>8</v>
      </c>
      <c r="BB82">
        <f t="shared" si="6"/>
        <v>9</v>
      </c>
      <c r="BC82">
        <f t="shared" si="6"/>
        <v>2</v>
      </c>
      <c r="BD82">
        <f t="shared" si="6"/>
        <v>0</v>
      </c>
      <c r="BE82">
        <f t="shared" si="6"/>
        <v>0</v>
      </c>
      <c r="BF82">
        <f t="shared" si="6"/>
        <v>2</v>
      </c>
    </row>
    <row r="83" spans="1:58" x14ac:dyDescent="0.2">
      <c r="A83" t="s">
        <v>271</v>
      </c>
      <c r="B83">
        <v>49</v>
      </c>
      <c r="C83" s="76" t="s">
        <v>408</v>
      </c>
      <c r="D83" s="61">
        <v>397</v>
      </c>
      <c r="E83">
        <v>0</v>
      </c>
      <c r="F83">
        <v>0</v>
      </c>
      <c r="G83">
        <v>0</v>
      </c>
      <c r="H83">
        <v>0</v>
      </c>
      <c r="I83">
        <v>0</v>
      </c>
      <c r="J83">
        <v>0</v>
      </c>
      <c r="K83">
        <v>0</v>
      </c>
      <c r="L83">
        <v>0</v>
      </c>
      <c r="M83">
        <v>0</v>
      </c>
      <c r="N83">
        <v>0</v>
      </c>
      <c r="O83">
        <v>0</v>
      </c>
      <c r="P83">
        <v>0</v>
      </c>
      <c r="Q83">
        <v>0</v>
      </c>
      <c r="R83">
        <v>0</v>
      </c>
      <c r="S83">
        <v>0</v>
      </c>
      <c r="T83">
        <v>0</v>
      </c>
      <c r="U83">
        <v>0</v>
      </c>
      <c r="V83">
        <v>0</v>
      </c>
      <c r="W83">
        <v>0</v>
      </c>
      <c r="X83">
        <v>-2</v>
      </c>
      <c r="Y83">
        <v>-2</v>
      </c>
      <c r="Z83">
        <v>0</v>
      </c>
      <c r="AA83">
        <v>0</v>
      </c>
      <c r="AB83">
        <v>-2</v>
      </c>
      <c r="AC83">
        <v>0</v>
      </c>
      <c r="AD83">
        <v>0</v>
      </c>
      <c r="AE83">
        <v>0</v>
      </c>
      <c r="AF83">
        <v>0</v>
      </c>
      <c r="AG83">
        <v>0</v>
      </c>
      <c r="AH83">
        <v>0</v>
      </c>
      <c r="AI83">
        <v>-2</v>
      </c>
      <c r="AJ83">
        <v>0</v>
      </c>
      <c r="AK83" s="77">
        <v>0</v>
      </c>
      <c r="AL83">
        <v>0</v>
      </c>
      <c r="AM83">
        <v>0</v>
      </c>
      <c r="AN83">
        <v>0</v>
      </c>
      <c r="AO83">
        <v>0</v>
      </c>
      <c r="AP83">
        <v>0</v>
      </c>
      <c r="AQ83">
        <v>1</v>
      </c>
      <c r="AR83">
        <v>0</v>
      </c>
      <c r="AS83">
        <v>0</v>
      </c>
      <c r="AT83">
        <v>1</v>
      </c>
      <c r="AU83">
        <v>0</v>
      </c>
      <c r="AV83">
        <v>0</v>
      </c>
      <c r="AW83">
        <v>0</v>
      </c>
      <c r="AX83">
        <v>0</v>
      </c>
      <c r="AY83">
        <v>0</v>
      </c>
      <c r="AZ83" s="77">
        <f t="shared" si="5"/>
        <v>-6</v>
      </c>
      <c r="BA83">
        <f t="shared" si="6"/>
        <v>0</v>
      </c>
      <c r="BB83">
        <f t="shared" si="6"/>
        <v>-8</v>
      </c>
      <c r="BC83">
        <f t="shared" si="6"/>
        <v>0</v>
      </c>
      <c r="BD83">
        <f t="shared" si="6"/>
        <v>1</v>
      </c>
      <c r="BE83">
        <f t="shared" si="6"/>
        <v>1</v>
      </c>
      <c r="BF83">
        <f t="shared" si="6"/>
        <v>0</v>
      </c>
    </row>
    <row r="84" spans="1:58" x14ac:dyDescent="0.2">
      <c r="A84" t="s">
        <v>271</v>
      </c>
      <c r="B84">
        <v>50</v>
      </c>
      <c r="C84" s="76" t="s">
        <v>409</v>
      </c>
      <c r="D84" s="61">
        <v>396</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2</v>
      </c>
      <c r="AJ84">
        <v>0</v>
      </c>
      <c r="AK84" s="77">
        <v>0</v>
      </c>
      <c r="AL84">
        <v>0</v>
      </c>
      <c r="AM84">
        <v>0</v>
      </c>
      <c r="AN84">
        <v>0</v>
      </c>
      <c r="AO84">
        <v>0</v>
      </c>
      <c r="AP84">
        <v>0</v>
      </c>
      <c r="AQ84">
        <v>0</v>
      </c>
      <c r="AR84">
        <v>0</v>
      </c>
      <c r="AS84">
        <v>0</v>
      </c>
      <c r="AT84">
        <v>4</v>
      </c>
      <c r="AU84">
        <v>0</v>
      </c>
      <c r="AV84">
        <v>0</v>
      </c>
      <c r="AW84">
        <v>0</v>
      </c>
      <c r="AX84">
        <v>0</v>
      </c>
      <c r="AY84">
        <v>0</v>
      </c>
      <c r="AZ84" s="77">
        <f t="shared" si="5"/>
        <v>6</v>
      </c>
      <c r="BA84">
        <f t="shared" si="6"/>
        <v>0</v>
      </c>
      <c r="BB84">
        <f t="shared" si="6"/>
        <v>2</v>
      </c>
      <c r="BC84">
        <f t="shared" si="6"/>
        <v>0</v>
      </c>
      <c r="BD84">
        <f t="shared" si="6"/>
        <v>0</v>
      </c>
      <c r="BE84">
        <f t="shared" si="6"/>
        <v>4</v>
      </c>
      <c r="BF84">
        <f t="shared" si="6"/>
        <v>0</v>
      </c>
    </row>
    <row r="85" spans="1:58" x14ac:dyDescent="0.2">
      <c r="B85">
        <v>51</v>
      </c>
      <c r="C85" s="76" t="s">
        <v>410</v>
      </c>
      <c r="D85" s="61">
        <v>400</v>
      </c>
      <c r="E85">
        <v>0</v>
      </c>
      <c r="F85">
        <v>0</v>
      </c>
      <c r="G85">
        <v>0</v>
      </c>
      <c r="H85">
        <v>0</v>
      </c>
      <c r="I85">
        <v>0</v>
      </c>
      <c r="J85">
        <v>0</v>
      </c>
      <c r="K85">
        <v>0</v>
      </c>
      <c r="L85">
        <v>0</v>
      </c>
      <c r="M85">
        <v>0</v>
      </c>
      <c r="N85">
        <v>0</v>
      </c>
      <c r="O85">
        <v>0</v>
      </c>
      <c r="P85">
        <v>0</v>
      </c>
      <c r="Q85">
        <v>0</v>
      </c>
      <c r="R85">
        <v>0</v>
      </c>
      <c r="S85">
        <v>0</v>
      </c>
      <c r="T85">
        <v>0</v>
      </c>
      <c r="U85">
        <v>0</v>
      </c>
      <c r="V85">
        <v>0</v>
      </c>
      <c r="W85">
        <v>0</v>
      </c>
      <c r="X85">
        <v>2</v>
      </c>
      <c r="Y85">
        <v>0</v>
      </c>
      <c r="Z85">
        <v>0</v>
      </c>
      <c r="AA85">
        <v>0</v>
      </c>
      <c r="AB85">
        <v>2</v>
      </c>
      <c r="AC85">
        <v>0</v>
      </c>
      <c r="AD85">
        <v>0</v>
      </c>
      <c r="AE85">
        <v>0</v>
      </c>
      <c r="AF85">
        <v>0</v>
      </c>
      <c r="AG85">
        <v>0</v>
      </c>
      <c r="AH85">
        <v>0</v>
      </c>
      <c r="AI85">
        <v>0</v>
      </c>
      <c r="AJ85">
        <v>0</v>
      </c>
      <c r="AK85" s="77">
        <v>0</v>
      </c>
      <c r="AL85">
        <v>0</v>
      </c>
      <c r="AM85">
        <v>0</v>
      </c>
      <c r="AN85">
        <v>0</v>
      </c>
      <c r="AO85">
        <v>0</v>
      </c>
      <c r="AP85">
        <v>0</v>
      </c>
      <c r="AQ85">
        <v>0</v>
      </c>
      <c r="AR85">
        <v>0</v>
      </c>
      <c r="AS85">
        <v>0</v>
      </c>
      <c r="AT85">
        <v>2</v>
      </c>
      <c r="AU85">
        <v>0</v>
      </c>
      <c r="AV85">
        <v>0</v>
      </c>
      <c r="AW85">
        <v>0</v>
      </c>
      <c r="AX85">
        <v>0</v>
      </c>
      <c r="AY85">
        <v>0</v>
      </c>
      <c r="AZ85" s="77">
        <f t="shared" si="5"/>
        <v>6</v>
      </c>
      <c r="BA85">
        <f t="shared" si="6"/>
        <v>0</v>
      </c>
      <c r="BB85">
        <f t="shared" si="6"/>
        <v>4</v>
      </c>
      <c r="BC85">
        <f t="shared" si="6"/>
        <v>0</v>
      </c>
      <c r="BD85">
        <f t="shared" si="6"/>
        <v>0</v>
      </c>
      <c r="BE85">
        <f t="shared" si="6"/>
        <v>2</v>
      </c>
      <c r="BF85">
        <f t="shared" si="6"/>
        <v>0</v>
      </c>
    </row>
    <row r="86" spans="1:58" x14ac:dyDescent="0.2">
      <c r="A86" t="s">
        <v>271</v>
      </c>
      <c r="B86">
        <v>52</v>
      </c>
      <c r="C86" s="76" t="s">
        <v>411</v>
      </c>
      <c r="D86" s="61">
        <v>584</v>
      </c>
      <c r="E86">
        <v>0</v>
      </c>
      <c r="F86">
        <v>0</v>
      </c>
      <c r="G86">
        <v>0</v>
      </c>
      <c r="H86">
        <v>2</v>
      </c>
      <c r="I86">
        <v>2</v>
      </c>
      <c r="J86">
        <v>0</v>
      </c>
      <c r="K86">
        <v>0</v>
      </c>
      <c r="L86">
        <v>0</v>
      </c>
      <c r="M86">
        <v>0</v>
      </c>
      <c r="N86">
        <v>0</v>
      </c>
      <c r="O86">
        <v>0</v>
      </c>
      <c r="P86">
        <v>2</v>
      </c>
      <c r="Q86">
        <v>0</v>
      </c>
      <c r="R86">
        <v>2</v>
      </c>
      <c r="S86">
        <v>0</v>
      </c>
      <c r="T86">
        <v>0</v>
      </c>
      <c r="U86">
        <v>0</v>
      </c>
      <c r="V86">
        <v>0</v>
      </c>
      <c r="W86">
        <v>0</v>
      </c>
      <c r="X86">
        <v>0</v>
      </c>
      <c r="Y86">
        <v>0</v>
      </c>
      <c r="Z86">
        <v>0</v>
      </c>
      <c r="AA86">
        <v>0</v>
      </c>
      <c r="AB86">
        <v>0</v>
      </c>
      <c r="AC86">
        <v>0</v>
      </c>
      <c r="AD86">
        <v>0</v>
      </c>
      <c r="AE86">
        <v>0</v>
      </c>
      <c r="AF86">
        <v>0</v>
      </c>
      <c r="AG86">
        <v>0</v>
      </c>
      <c r="AH86">
        <v>1</v>
      </c>
      <c r="AI86">
        <v>1</v>
      </c>
      <c r="AJ86">
        <v>0</v>
      </c>
      <c r="AK86" s="77">
        <v>0</v>
      </c>
      <c r="AL86">
        <v>0</v>
      </c>
      <c r="AM86">
        <v>0</v>
      </c>
      <c r="AN86">
        <v>0</v>
      </c>
      <c r="AO86">
        <v>2</v>
      </c>
      <c r="AP86">
        <v>4</v>
      </c>
      <c r="AQ86">
        <v>4</v>
      </c>
      <c r="AR86">
        <v>0</v>
      </c>
      <c r="AS86">
        <v>0</v>
      </c>
      <c r="AT86">
        <v>1</v>
      </c>
      <c r="AU86">
        <v>0</v>
      </c>
      <c r="AV86">
        <v>0</v>
      </c>
      <c r="AW86">
        <v>0</v>
      </c>
      <c r="AX86">
        <v>0</v>
      </c>
      <c r="AY86">
        <v>0</v>
      </c>
      <c r="AZ86" s="77">
        <f t="shared" si="5"/>
        <v>21</v>
      </c>
      <c r="BA86">
        <f t="shared" si="6"/>
        <v>4</v>
      </c>
      <c r="BB86">
        <f t="shared" si="6"/>
        <v>6</v>
      </c>
      <c r="BC86">
        <f t="shared" si="6"/>
        <v>0</v>
      </c>
      <c r="BD86">
        <f t="shared" si="6"/>
        <v>10</v>
      </c>
      <c r="BE86">
        <f t="shared" si="6"/>
        <v>1</v>
      </c>
      <c r="BF86">
        <f t="shared" si="6"/>
        <v>0</v>
      </c>
    </row>
    <row r="87" spans="1:58" x14ac:dyDescent="0.2">
      <c r="A87" t="s">
        <v>352</v>
      </c>
      <c r="B87">
        <v>53</v>
      </c>
      <c r="C87" s="76" t="s">
        <v>412</v>
      </c>
      <c r="D87" s="61">
        <v>326</v>
      </c>
      <c r="E87">
        <v>0</v>
      </c>
      <c r="F87">
        <v>0</v>
      </c>
      <c r="G87">
        <v>0</v>
      </c>
      <c r="H87">
        <v>0</v>
      </c>
      <c r="I87">
        <v>2</v>
      </c>
      <c r="J87">
        <v>0</v>
      </c>
      <c r="K87">
        <v>0</v>
      </c>
      <c r="L87">
        <v>0</v>
      </c>
      <c r="M87">
        <v>0</v>
      </c>
      <c r="N87">
        <v>0</v>
      </c>
      <c r="O87">
        <v>0</v>
      </c>
      <c r="P87">
        <v>2</v>
      </c>
      <c r="Q87">
        <v>0</v>
      </c>
      <c r="R87">
        <v>0</v>
      </c>
      <c r="S87">
        <v>0</v>
      </c>
      <c r="T87">
        <v>0</v>
      </c>
      <c r="U87">
        <v>0</v>
      </c>
      <c r="V87">
        <v>0</v>
      </c>
      <c r="W87">
        <v>0</v>
      </c>
      <c r="X87">
        <v>0</v>
      </c>
      <c r="Y87">
        <v>0</v>
      </c>
      <c r="Z87">
        <v>0</v>
      </c>
      <c r="AA87">
        <v>0</v>
      </c>
      <c r="AB87">
        <v>0</v>
      </c>
      <c r="AC87">
        <v>0</v>
      </c>
      <c r="AD87">
        <v>0</v>
      </c>
      <c r="AE87">
        <v>0</v>
      </c>
      <c r="AF87">
        <v>0</v>
      </c>
      <c r="AG87">
        <v>0</v>
      </c>
      <c r="AH87">
        <v>-2</v>
      </c>
      <c r="AI87">
        <v>-1</v>
      </c>
      <c r="AJ87">
        <v>0</v>
      </c>
      <c r="AK87" s="77">
        <v>0</v>
      </c>
      <c r="AL87">
        <v>0</v>
      </c>
      <c r="AM87">
        <v>0</v>
      </c>
      <c r="AN87">
        <v>0</v>
      </c>
      <c r="AO87">
        <v>0</v>
      </c>
      <c r="AP87">
        <v>0</v>
      </c>
      <c r="AQ87">
        <v>1</v>
      </c>
      <c r="AR87">
        <v>0</v>
      </c>
      <c r="AS87">
        <v>0</v>
      </c>
      <c r="AT87">
        <v>0</v>
      </c>
      <c r="AU87">
        <v>0</v>
      </c>
      <c r="AV87">
        <v>0</v>
      </c>
      <c r="AW87">
        <v>0</v>
      </c>
      <c r="AX87">
        <v>0</v>
      </c>
      <c r="AY87">
        <v>0</v>
      </c>
      <c r="AZ87" s="77">
        <f t="shared" si="5"/>
        <v>2</v>
      </c>
      <c r="BA87">
        <f t="shared" si="6"/>
        <v>2</v>
      </c>
      <c r="BB87">
        <f t="shared" si="6"/>
        <v>-1</v>
      </c>
      <c r="BC87">
        <f t="shared" si="6"/>
        <v>0</v>
      </c>
      <c r="BD87">
        <f t="shared" si="6"/>
        <v>1</v>
      </c>
      <c r="BE87">
        <f t="shared" si="6"/>
        <v>0</v>
      </c>
      <c r="BF87">
        <f t="shared" si="6"/>
        <v>0</v>
      </c>
    </row>
    <row r="88" spans="1:58" x14ac:dyDescent="0.2">
      <c r="A88" t="s">
        <v>335</v>
      </c>
      <c r="B88">
        <v>54</v>
      </c>
      <c r="C88" s="76" t="s">
        <v>413</v>
      </c>
      <c r="D88" s="61">
        <v>330</v>
      </c>
      <c r="E88">
        <v>2</v>
      </c>
      <c r="F88">
        <v>0</v>
      </c>
      <c r="G88">
        <v>0</v>
      </c>
      <c r="H88">
        <v>0</v>
      </c>
      <c r="I88">
        <v>0</v>
      </c>
      <c r="J88">
        <v>0</v>
      </c>
      <c r="K88">
        <v>0</v>
      </c>
      <c r="L88">
        <v>1</v>
      </c>
      <c r="M88">
        <v>0</v>
      </c>
      <c r="N88">
        <v>0</v>
      </c>
      <c r="O88">
        <v>0</v>
      </c>
      <c r="P88">
        <v>1</v>
      </c>
      <c r="Q88">
        <v>-1</v>
      </c>
      <c r="R88">
        <v>-2</v>
      </c>
      <c r="S88">
        <v>0</v>
      </c>
      <c r="T88">
        <v>0</v>
      </c>
      <c r="U88">
        <v>0</v>
      </c>
      <c r="V88">
        <v>1</v>
      </c>
      <c r="W88">
        <v>0</v>
      </c>
      <c r="X88">
        <v>2</v>
      </c>
      <c r="Y88">
        <v>-1</v>
      </c>
      <c r="Z88">
        <v>1</v>
      </c>
      <c r="AA88">
        <v>-1</v>
      </c>
      <c r="AB88">
        <v>1</v>
      </c>
      <c r="AC88">
        <v>0</v>
      </c>
      <c r="AD88">
        <v>1</v>
      </c>
      <c r="AE88">
        <v>-1</v>
      </c>
      <c r="AF88">
        <v>0</v>
      </c>
      <c r="AG88">
        <v>0</v>
      </c>
      <c r="AH88">
        <v>2</v>
      </c>
      <c r="AI88">
        <v>0</v>
      </c>
      <c r="AJ88">
        <v>0</v>
      </c>
      <c r="AK88" s="77">
        <v>0</v>
      </c>
      <c r="AL88">
        <v>0</v>
      </c>
      <c r="AM88">
        <v>0</v>
      </c>
      <c r="AN88">
        <v>0</v>
      </c>
      <c r="AO88">
        <v>1</v>
      </c>
      <c r="AP88">
        <v>0</v>
      </c>
      <c r="AQ88">
        <v>0</v>
      </c>
      <c r="AR88">
        <v>0</v>
      </c>
      <c r="AS88">
        <v>0</v>
      </c>
      <c r="AT88">
        <v>1</v>
      </c>
      <c r="AU88">
        <v>0</v>
      </c>
      <c r="AV88">
        <v>0</v>
      </c>
      <c r="AW88">
        <v>0</v>
      </c>
      <c r="AX88">
        <v>0</v>
      </c>
      <c r="AY88">
        <v>1</v>
      </c>
      <c r="AZ88" s="77">
        <f t="shared" si="5"/>
        <v>9</v>
      </c>
      <c r="BA88">
        <f t="shared" si="6"/>
        <v>3</v>
      </c>
      <c r="BB88">
        <f t="shared" si="6"/>
        <v>3</v>
      </c>
      <c r="BC88">
        <f t="shared" si="6"/>
        <v>0</v>
      </c>
      <c r="BD88">
        <f t="shared" si="6"/>
        <v>1</v>
      </c>
      <c r="BE88">
        <f t="shared" si="6"/>
        <v>1</v>
      </c>
      <c r="BF88">
        <f t="shared" si="6"/>
        <v>1</v>
      </c>
    </row>
    <row r="89" spans="1:58" x14ac:dyDescent="0.2">
      <c r="B89">
        <v>55</v>
      </c>
      <c r="C89" s="76" t="s">
        <v>414</v>
      </c>
      <c r="D89" s="61">
        <v>334</v>
      </c>
      <c r="E89">
        <v>0</v>
      </c>
      <c r="F89">
        <v>0</v>
      </c>
      <c r="G89">
        <v>0</v>
      </c>
      <c r="H89">
        <v>0</v>
      </c>
      <c r="I89">
        <v>0</v>
      </c>
      <c r="J89">
        <v>0</v>
      </c>
      <c r="K89">
        <v>4</v>
      </c>
      <c r="L89">
        <v>0</v>
      </c>
      <c r="M89">
        <v>0</v>
      </c>
      <c r="N89">
        <v>2</v>
      </c>
      <c r="O89">
        <v>1</v>
      </c>
      <c r="P89">
        <v>0</v>
      </c>
      <c r="Q89">
        <v>0</v>
      </c>
      <c r="R89">
        <v>0</v>
      </c>
      <c r="S89">
        <v>0</v>
      </c>
      <c r="T89">
        <v>0</v>
      </c>
      <c r="U89">
        <v>0</v>
      </c>
      <c r="V89">
        <v>1</v>
      </c>
      <c r="W89">
        <v>1</v>
      </c>
      <c r="X89">
        <v>0</v>
      </c>
      <c r="Y89">
        <v>0</v>
      </c>
      <c r="Z89">
        <v>0</v>
      </c>
      <c r="AA89">
        <v>0</v>
      </c>
      <c r="AB89">
        <v>0</v>
      </c>
      <c r="AC89">
        <v>0</v>
      </c>
      <c r="AD89">
        <v>0</v>
      </c>
      <c r="AE89">
        <v>0</v>
      </c>
      <c r="AF89">
        <v>0</v>
      </c>
      <c r="AG89">
        <v>0</v>
      </c>
      <c r="AH89">
        <v>0</v>
      </c>
      <c r="AI89">
        <v>0</v>
      </c>
      <c r="AJ89">
        <v>0</v>
      </c>
      <c r="AK89" s="77">
        <v>0</v>
      </c>
      <c r="AL89">
        <v>0</v>
      </c>
      <c r="AM89">
        <v>0</v>
      </c>
      <c r="AN89">
        <v>0</v>
      </c>
      <c r="AO89">
        <v>1</v>
      </c>
      <c r="AP89">
        <v>1</v>
      </c>
      <c r="AQ89">
        <v>0</v>
      </c>
      <c r="AR89">
        <v>0</v>
      </c>
      <c r="AS89">
        <v>1</v>
      </c>
      <c r="AT89">
        <v>0</v>
      </c>
      <c r="AU89">
        <v>0</v>
      </c>
      <c r="AV89">
        <v>0</v>
      </c>
      <c r="AW89">
        <v>0</v>
      </c>
      <c r="AX89">
        <v>0</v>
      </c>
      <c r="AY89">
        <v>0</v>
      </c>
      <c r="AZ89" s="77">
        <f t="shared" si="5"/>
        <v>12</v>
      </c>
      <c r="BA89">
        <f t="shared" si="6"/>
        <v>7</v>
      </c>
      <c r="BB89">
        <f t="shared" si="6"/>
        <v>2</v>
      </c>
      <c r="BC89">
        <f t="shared" si="6"/>
        <v>0</v>
      </c>
      <c r="BD89">
        <f t="shared" si="6"/>
        <v>2</v>
      </c>
      <c r="BE89">
        <f t="shared" si="6"/>
        <v>1</v>
      </c>
      <c r="BF89">
        <f t="shared" si="6"/>
        <v>0</v>
      </c>
    </row>
    <row r="90" spans="1:58" x14ac:dyDescent="0.2">
      <c r="B90">
        <v>56</v>
      </c>
      <c r="C90" s="76" t="s">
        <v>415</v>
      </c>
      <c r="D90" s="61">
        <v>588</v>
      </c>
      <c r="E90">
        <v>0</v>
      </c>
      <c r="F90">
        <v>4</v>
      </c>
      <c r="G90">
        <v>0</v>
      </c>
      <c r="H90">
        <v>0</v>
      </c>
      <c r="I90">
        <v>0</v>
      </c>
      <c r="J90">
        <v>-1</v>
      </c>
      <c r="K90">
        <v>0</v>
      </c>
      <c r="L90">
        <v>1</v>
      </c>
      <c r="M90">
        <v>0</v>
      </c>
      <c r="N90">
        <v>0</v>
      </c>
      <c r="O90">
        <v>0</v>
      </c>
      <c r="P90">
        <v>0</v>
      </c>
      <c r="Q90">
        <v>0</v>
      </c>
      <c r="R90">
        <v>0</v>
      </c>
      <c r="S90">
        <v>0</v>
      </c>
      <c r="T90">
        <v>0</v>
      </c>
      <c r="U90">
        <v>0</v>
      </c>
      <c r="V90">
        <v>0</v>
      </c>
      <c r="W90">
        <v>0</v>
      </c>
      <c r="X90">
        <v>1</v>
      </c>
      <c r="Y90">
        <v>0</v>
      </c>
      <c r="Z90">
        <v>1</v>
      </c>
      <c r="AA90">
        <v>0</v>
      </c>
      <c r="AB90">
        <v>0</v>
      </c>
      <c r="AC90">
        <v>0</v>
      </c>
      <c r="AD90">
        <v>1</v>
      </c>
      <c r="AE90">
        <v>0</v>
      </c>
      <c r="AF90">
        <v>0</v>
      </c>
      <c r="AG90">
        <v>0</v>
      </c>
      <c r="AH90">
        <v>1</v>
      </c>
      <c r="AI90">
        <v>0</v>
      </c>
      <c r="AJ90">
        <v>2</v>
      </c>
      <c r="AK90" s="77">
        <v>0</v>
      </c>
      <c r="AL90">
        <v>0</v>
      </c>
      <c r="AM90">
        <v>0</v>
      </c>
      <c r="AN90">
        <v>0</v>
      </c>
      <c r="AO90">
        <v>2</v>
      </c>
      <c r="AP90">
        <v>0</v>
      </c>
      <c r="AQ90">
        <v>0</v>
      </c>
      <c r="AR90">
        <v>0</v>
      </c>
      <c r="AS90">
        <v>0</v>
      </c>
      <c r="AT90">
        <v>0</v>
      </c>
      <c r="AU90">
        <v>0</v>
      </c>
      <c r="AV90">
        <v>0</v>
      </c>
      <c r="AW90">
        <v>0</v>
      </c>
      <c r="AX90">
        <v>0</v>
      </c>
      <c r="AY90">
        <v>0</v>
      </c>
      <c r="AZ90" s="77">
        <f t="shared" si="5"/>
        <v>12</v>
      </c>
      <c r="BA90">
        <f t="shared" si="6"/>
        <v>4</v>
      </c>
      <c r="BB90">
        <f t="shared" si="6"/>
        <v>4</v>
      </c>
      <c r="BC90">
        <f t="shared" si="6"/>
        <v>2</v>
      </c>
      <c r="BD90">
        <f t="shared" si="6"/>
        <v>2</v>
      </c>
      <c r="BE90">
        <f t="shared" si="6"/>
        <v>0</v>
      </c>
      <c r="BF90">
        <f t="shared" si="6"/>
        <v>0</v>
      </c>
    </row>
    <row r="91" spans="1:58" x14ac:dyDescent="0.2">
      <c r="A91" t="s">
        <v>271</v>
      </c>
      <c r="B91">
        <v>57</v>
      </c>
      <c r="C91" s="76" t="s">
        <v>416</v>
      </c>
      <c r="D91" s="61">
        <v>402</v>
      </c>
      <c r="E91">
        <v>0</v>
      </c>
      <c r="F91">
        <v>0</v>
      </c>
      <c r="G91">
        <v>0</v>
      </c>
      <c r="H91">
        <v>2</v>
      </c>
      <c r="I91">
        <v>1</v>
      </c>
      <c r="J91">
        <v>0</v>
      </c>
      <c r="K91">
        <v>0</v>
      </c>
      <c r="L91">
        <v>0</v>
      </c>
      <c r="M91">
        <v>-1</v>
      </c>
      <c r="N91">
        <v>1</v>
      </c>
      <c r="O91">
        <v>2</v>
      </c>
      <c r="P91">
        <v>2</v>
      </c>
      <c r="Q91">
        <v>-1</v>
      </c>
      <c r="R91">
        <v>-2</v>
      </c>
      <c r="S91">
        <v>0</v>
      </c>
      <c r="T91">
        <v>2</v>
      </c>
      <c r="U91">
        <v>1</v>
      </c>
      <c r="V91">
        <v>0</v>
      </c>
      <c r="W91">
        <v>2</v>
      </c>
      <c r="X91">
        <v>0</v>
      </c>
      <c r="Y91">
        <v>-1</v>
      </c>
      <c r="Z91">
        <v>0</v>
      </c>
      <c r="AA91">
        <v>0</v>
      </c>
      <c r="AB91">
        <v>-2</v>
      </c>
      <c r="AC91">
        <v>0</v>
      </c>
      <c r="AD91">
        <v>0</v>
      </c>
      <c r="AE91">
        <v>0</v>
      </c>
      <c r="AF91">
        <v>0</v>
      </c>
      <c r="AG91">
        <v>0</v>
      </c>
      <c r="AH91">
        <v>2</v>
      </c>
      <c r="AI91">
        <v>0</v>
      </c>
      <c r="AJ91">
        <v>0</v>
      </c>
      <c r="AK91" s="77">
        <v>0</v>
      </c>
      <c r="AL91">
        <v>0</v>
      </c>
      <c r="AM91">
        <v>0</v>
      </c>
      <c r="AN91">
        <v>0</v>
      </c>
      <c r="AO91">
        <v>0</v>
      </c>
      <c r="AP91">
        <v>0</v>
      </c>
      <c r="AQ91">
        <v>0</v>
      </c>
      <c r="AR91">
        <v>0</v>
      </c>
      <c r="AS91">
        <v>1</v>
      </c>
      <c r="AT91">
        <v>2</v>
      </c>
      <c r="AU91">
        <v>0</v>
      </c>
      <c r="AV91">
        <v>0</v>
      </c>
      <c r="AW91">
        <v>4</v>
      </c>
      <c r="AX91">
        <v>0</v>
      </c>
      <c r="AY91">
        <v>0</v>
      </c>
      <c r="AZ91" s="77">
        <f t="shared" si="5"/>
        <v>15</v>
      </c>
      <c r="BA91">
        <f t="shared" si="6"/>
        <v>5</v>
      </c>
      <c r="BB91">
        <f t="shared" si="6"/>
        <v>3</v>
      </c>
      <c r="BC91">
        <f t="shared" si="6"/>
        <v>0</v>
      </c>
      <c r="BD91">
        <f t="shared" si="6"/>
        <v>0</v>
      </c>
      <c r="BE91">
        <f t="shared" si="6"/>
        <v>7</v>
      </c>
      <c r="BF91">
        <f t="shared" si="6"/>
        <v>0</v>
      </c>
    </row>
    <row r="92" spans="1:58" x14ac:dyDescent="0.2">
      <c r="A92" t="s">
        <v>271</v>
      </c>
      <c r="B92">
        <v>58</v>
      </c>
      <c r="C92" s="76" t="s">
        <v>417</v>
      </c>
      <c r="D92" s="61">
        <v>348</v>
      </c>
      <c r="E92">
        <v>0</v>
      </c>
      <c r="F92">
        <v>0</v>
      </c>
      <c r="G92">
        <v>0</v>
      </c>
      <c r="H92">
        <v>0</v>
      </c>
      <c r="I92">
        <v>-1</v>
      </c>
      <c r="J92">
        <v>0</v>
      </c>
      <c r="K92">
        <v>0</v>
      </c>
      <c r="L92">
        <v>0</v>
      </c>
      <c r="M92">
        <v>0</v>
      </c>
      <c r="N92">
        <v>1</v>
      </c>
      <c r="O92">
        <v>1</v>
      </c>
      <c r="P92">
        <v>2</v>
      </c>
      <c r="Q92">
        <v>0</v>
      </c>
      <c r="R92">
        <v>0</v>
      </c>
      <c r="S92">
        <v>0</v>
      </c>
      <c r="T92">
        <v>5</v>
      </c>
      <c r="U92">
        <v>2</v>
      </c>
      <c r="V92">
        <v>2</v>
      </c>
      <c r="W92">
        <v>2</v>
      </c>
      <c r="X92">
        <v>0</v>
      </c>
      <c r="Y92">
        <v>0</v>
      </c>
      <c r="Z92">
        <v>0</v>
      </c>
      <c r="AA92">
        <v>0</v>
      </c>
      <c r="AB92">
        <v>0</v>
      </c>
      <c r="AC92">
        <v>0</v>
      </c>
      <c r="AD92">
        <v>0</v>
      </c>
      <c r="AE92">
        <v>0</v>
      </c>
      <c r="AF92">
        <v>0</v>
      </c>
      <c r="AG92">
        <v>0</v>
      </c>
      <c r="AH92">
        <v>0</v>
      </c>
      <c r="AI92">
        <v>-2</v>
      </c>
      <c r="AJ92">
        <v>0</v>
      </c>
      <c r="AK92" s="77">
        <v>0</v>
      </c>
      <c r="AL92">
        <v>0</v>
      </c>
      <c r="AM92">
        <v>0</v>
      </c>
      <c r="AN92">
        <v>0</v>
      </c>
      <c r="AO92">
        <v>0</v>
      </c>
      <c r="AP92">
        <v>0</v>
      </c>
      <c r="AQ92">
        <v>0</v>
      </c>
      <c r="AR92">
        <v>0</v>
      </c>
      <c r="AS92">
        <v>-1</v>
      </c>
      <c r="AT92">
        <v>-1</v>
      </c>
      <c r="AU92">
        <v>0</v>
      </c>
      <c r="AV92">
        <v>0</v>
      </c>
      <c r="AW92">
        <v>4</v>
      </c>
      <c r="AX92">
        <v>0</v>
      </c>
      <c r="AY92">
        <v>0</v>
      </c>
      <c r="AZ92" s="77">
        <f t="shared" si="5"/>
        <v>14</v>
      </c>
      <c r="BA92">
        <f t="shared" si="6"/>
        <v>1</v>
      </c>
      <c r="BB92">
        <f t="shared" si="6"/>
        <v>11</v>
      </c>
      <c r="BC92">
        <f t="shared" si="6"/>
        <v>0</v>
      </c>
      <c r="BD92">
        <f t="shared" si="6"/>
        <v>0</v>
      </c>
      <c r="BE92">
        <f t="shared" si="6"/>
        <v>2</v>
      </c>
      <c r="BF92">
        <f t="shared" si="6"/>
        <v>0</v>
      </c>
    </row>
    <row r="93" spans="1:58" x14ac:dyDescent="0.2">
      <c r="B93">
        <v>59</v>
      </c>
      <c r="C93" s="76" t="s">
        <v>418</v>
      </c>
      <c r="D93" s="61">
        <v>356</v>
      </c>
      <c r="E93">
        <v>0</v>
      </c>
      <c r="F93">
        <v>0</v>
      </c>
      <c r="G93">
        <v>0</v>
      </c>
      <c r="H93">
        <v>1</v>
      </c>
      <c r="I93">
        <v>-2</v>
      </c>
      <c r="J93">
        <v>0</v>
      </c>
      <c r="K93">
        <v>0</v>
      </c>
      <c r="L93">
        <v>0</v>
      </c>
      <c r="M93">
        <v>0</v>
      </c>
      <c r="N93">
        <v>0</v>
      </c>
      <c r="O93">
        <v>0</v>
      </c>
      <c r="P93">
        <v>2</v>
      </c>
      <c r="Q93">
        <v>-1</v>
      </c>
      <c r="R93">
        <v>-1</v>
      </c>
      <c r="S93">
        <v>0</v>
      </c>
      <c r="T93">
        <v>1</v>
      </c>
      <c r="U93">
        <v>1</v>
      </c>
      <c r="V93">
        <v>0</v>
      </c>
      <c r="W93">
        <v>0</v>
      </c>
      <c r="X93">
        <v>0</v>
      </c>
      <c r="Y93">
        <v>0</v>
      </c>
      <c r="Z93">
        <v>2</v>
      </c>
      <c r="AA93">
        <v>2</v>
      </c>
      <c r="AB93">
        <v>0</v>
      </c>
      <c r="AC93">
        <v>0</v>
      </c>
      <c r="AD93">
        <v>0</v>
      </c>
      <c r="AE93">
        <v>0</v>
      </c>
      <c r="AF93">
        <v>0</v>
      </c>
      <c r="AG93">
        <v>0</v>
      </c>
      <c r="AH93">
        <v>0</v>
      </c>
      <c r="AI93">
        <v>0</v>
      </c>
      <c r="AJ93">
        <v>0</v>
      </c>
      <c r="AK93" s="77">
        <v>0</v>
      </c>
      <c r="AL93">
        <v>0</v>
      </c>
      <c r="AM93">
        <v>0</v>
      </c>
      <c r="AN93">
        <v>0</v>
      </c>
      <c r="AO93">
        <v>0</v>
      </c>
      <c r="AP93">
        <v>0</v>
      </c>
      <c r="AQ93">
        <v>0</v>
      </c>
      <c r="AR93">
        <v>0</v>
      </c>
      <c r="AS93">
        <v>0</v>
      </c>
      <c r="AT93">
        <v>-1</v>
      </c>
      <c r="AU93">
        <v>0</v>
      </c>
      <c r="AV93">
        <v>0</v>
      </c>
      <c r="AW93">
        <v>0</v>
      </c>
      <c r="AX93">
        <v>0</v>
      </c>
      <c r="AY93">
        <v>0</v>
      </c>
      <c r="AZ93" s="77">
        <f t="shared" si="5"/>
        <v>4</v>
      </c>
      <c r="BA93">
        <f t="shared" si="6"/>
        <v>-1</v>
      </c>
      <c r="BB93">
        <f t="shared" si="6"/>
        <v>6</v>
      </c>
      <c r="BC93">
        <f t="shared" si="6"/>
        <v>0</v>
      </c>
      <c r="BD93">
        <f t="shared" si="6"/>
        <v>0</v>
      </c>
      <c r="BE93">
        <f t="shared" si="6"/>
        <v>-1</v>
      </c>
      <c r="BF93">
        <f t="shared" si="6"/>
        <v>0</v>
      </c>
    </row>
    <row r="94" spans="1:58" x14ac:dyDescent="0.2">
      <c r="B94">
        <v>60</v>
      </c>
      <c r="C94" s="76" t="s">
        <v>419</v>
      </c>
      <c r="D94" s="61">
        <v>362</v>
      </c>
      <c r="E94">
        <v>1</v>
      </c>
      <c r="F94">
        <v>0</v>
      </c>
      <c r="G94">
        <v>2</v>
      </c>
      <c r="H94">
        <v>2</v>
      </c>
      <c r="I94">
        <v>1</v>
      </c>
      <c r="J94">
        <v>0</v>
      </c>
      <c r="K94">
        <v>0</v>
      </c>
      <c r="L94">
        <v>0</v>
      </c>
      <c r="M94">
        <v>0</v>
      </c>
      <c r="N94">
        <v>0</v>
      </c>
      <c r="O94">
        <v>0</v>
      </c>
      <c r="P94">
        <v>2</v>
      </c>
      <c r="Q94">
        <v>2</v>
      </c>
      <c r="R94">
        <v>-1</v>
      </c>
      <c r="S94">
        <v>0</v>
      </c>
      <c r="T94">
        <v>-1</v>
      </c>
      <c r="U94">
        <v>1</v>
      </c>
      <c r="V94">
        <v>2</v>
      </c>
      <c r="W94">
        <v>2</v>
      </c>
      <c r="X94">
        <v>3</v>
      </c>
      <c r="Y94">
        <v>1</v>
      </c>
      <c r="Z94">
        <v>1</v>
      </c>
      <c r="AA94">
        <v>1</v>
      </c>
      <c r="AB94">
        <v>1</v>
      </c>
      <c r="AC94">
        <v>0</v>
      </c>
      <c r="AD94">
        <v>2</v>
      </c>
      <c r="AE94">
        <v>0</v>
      </c>
      <c r="AF94">
        <v>1</v>
      </c>
      <c r="AG94">
        <v>0</v>
      </c>
      <c r="AH94">
        <v>2</v>
      </c>
      <c r="AI94">
        <v>0</v>
      </c>
      <c r="AJ94">
        <v>0</v>
      </c>
      <c r="AK94" s="77">
        <v>0</v>
      </c>
      <c r="AL94">
        <v>0</v>
      </c>
      <c r="AM94">
        <v>0</v>
      </c>
      <c r="AN94">
        <v>0</v>
      </c>
      <c r="AO94">
        <v>2</v>
      </c>
      <c r="AP94">
        <v>0</v>
      </c>
      <c r="AQ94">
        <v>0</v>
      </c>
      <c r="AR94">
        <v>0</v>
      </c>
      <c r="AS94">
        <v>0</v>
      </c>
      <c r="AT94">
        <v>0</v>
      </c>
      <c r="AU94">
        <v>0</v>
      </c>
      <c r="AV94">
        <v>0</v>
      </c>
      <c r="AW94">
        <v>0</v>
      </c>
      <c r="AX94">
        <v>0</v>
      </c>
      <c r="AY94">
        <v>0</v>
      </c>
      <c r="AZ94" s="77">
        <f t="shared" si="5"/>
        <v>27</v>
      </c>
      <c r="BA94">
        <f t="shared" si="6"/>
        <v>6</v>
      </c>
      <c r="BB94">
        <f t="shared" si="6"/>
        <v>19</v>
      </c>
      <c r="BC94">
        <f t="shared" si="6"/>
        <v>0</v>
      </c>
      <c r="BD94">
        <f t="shared" si="6"/>
        <v>2</v>
      </c>
      <c r="BE94">
        <f t="shared" si="6"/>
        <v>0</v>
      </c>
      <c r="BF94">
        <f t="shared" si="6"/>
        <v>0</v>
      </c>
    </row>
    <row r="95" spans="1:58" x14ac:dyDescent="0.2">
      <c r="B95">
        <v>61</v>
      </c>
      <c r="C95" s="76" t="s">
        <v>420</v>
      </c>
      <c r="D95" s="61">
        <v>432</v>
      </c>
      <c r="E95">
        <v>0</v>
      </c>
      <c r="F95">
        <v>0</v>
      </c>
      <c r="G95">
        <v>0</v>
      </c>
      <c r="H95">
        <v>0</v>
      </c>
      <c r="I95">
        <v>0</v>
      </c>
      <c r="J95">
        <v>0</v>
      </c>
      <c r="K95">
        <v>0</v>
      </c>
      <c r="L95">
        <v>0</v>
      </c>
      <c r="M95">
        <v>0</v>
      </c>
      <c r="N95">
        <v>0</v>
      </c>
      <c r="O95">
        <v>0</v>
      </c>
      <c r="P95">
        <v>0</v>
      </c>
      <c r="Q95">
        <v>0</v>
      </c>
      <c r="R95">
        <v>0</v>
      </c>
      <c r="S95">
        <v>0</v>
      </c>
      <c r="T95">
        <v>0</v>
      </c>
      <c r="U95">
        <v>0</v>
      </c>
      <c r="V95">
        <v>-1</v>
      </c>
      <c r="W95">
        <v>-1</v>
      </c>
      <c r="X95">
        <v>0</v>
      </c>
      <c r="Y95">
        <v>0</v>
      </c>
      <c r="Z95">
        <v>0</v>
      </c>
      <c r="AA95">
        <v>0</v>
      </c>
      <c r="AB95">
        <v>0</v>
      </c>
      <c r="AC95">
        <v>0</v>
      </c>
      <c r="AD95">
        <v>0</v>
      </c>
      <c r="AE95">
        <v>0</v>
      </c>
      <c r="AF95">
        <v>0</v>
      </c>
      <c r="AG95">
        <v>0</v>
      </c>
      <c r="AH95">
        <v>0</v>
      </c>
      <c r="AI95">
        <v>0</v>
      </c>
      <c r="AJ95">
        <v>0</v>
      </c>
      <c r="AK95" s="77">
        <v>0</v>
      </c>
      <c r="AL95">
        <v>0</v>
      </c>
      <c r="AM95">
        <v>0</v>
      </c>
      <c r="AN95">
        <v>0</v>
      </c>
      <c r="AO95">
        <v>0</v>
      </c>
      <c r="AP95">
        <v>0</v>
      </c>
      <c r="AQ95">
        <v>0</v>
      </c>
      <c r="AR95">
        <v>2</v>
      </c>
      <c r="AS95">
        <v>0</v>
      </c>
      <c r="AT95">
        <v>0</v>
      </c>
      <c r="AU95">
        <v>0</v>
      </c>
      <c r="AV95">
        <v>0</v>
      </c>
      <c r="AW95">
        <v>0</v>
      </c>
      <c r="AX95">
        <v>0</v>
      </c>
      <c r="AY95">
        <v>0</v>
      </c>
      <c r="AZ95" s="77">
        <f t="shared" si="5"/>
        <v>0</v>
      </c>
      <c r="BA95">
        <f t="shared" si="6"/>
        <v>0</v>
      </c>
      <c r="BB95">
        <f t="shared" si="6"/>
        <v>-2</v>
      </c>
      <c r="BC95">
        <f t="shared" si="6"/>
        <v>0</v>
      </c>
      <c r="BD95">
        <f t="shared" si="6"/>
        <v>2</v>
      </c>
      <c r="BE95">
        <f t="shared" si="6"/>
        <v>0</v>
      </c>
      <c r="BF95">
        <f t="shared" si="6"/>
        <v>0</v>
      </c>
    </row>
    <row r="96" spans="1:58" x14ac:dyDescent="0.2">
      <c r="B96">
        <v>62</v>
      </c>
      <c r="C96" s="76" t="s">
        <v>421</v>
      </c>
      <c r="D96" s="61">
        <v>375</v>
      </c>
      <c r="E96">
        <v>0</v>
      </c>
      <c r="F96">
        <v>2</v>
      </c>
      <c r="G96">
        <v>0</v>
      </c>
      <c r="H96">
        <v>0</v>
      </c>
      <c r="I96">
        <v>0</v>
      </c>
      <c r="J96">
        <v>0</v>
      </c>
      <c r="K96">
        <v>0</v>
      </c>
      <c r="L96">
        <v>0</v>
      </c>
      <c r="M96">
        <v>0</v>
      </c>
      <c r="N96">
        <v>0</v>
      </c>
      <c r="O96">
        <v>0</v>
      </c>
      <c r="P96">
        <v>0</v>
      </c>
      <c r="Q96">
        <v>0</v>
      </c>
      <c r="R96">
        <v>0</v>
      </c>
      <c r="S96">
        <v>0</v>
      </c>
      <c r="T96">
        <v>0</v>
      </c>
      <c r="U96">
        <v>0</v>
      </c>
      <c r="V96">
        <v>0</v>
      </c>
      <c r="W96">
        <v>0</v>
      </c>
      <c r="X96">
        <v>1</v>
      </c>
      <c r="Y96">
        <v>0</v>
      </c>
      <c r="Z96">
        <v>0</v>
      </c>
      <c r="AA96">
        <v>0</v>
      </c>
      <c r="AB96">
        <v>1</v>
      </c>
      <c r="AC96">
        <v>0</v>
      </c>
      <c r="AD96">
        <v>1</v>
      </c>
      <c r="AE96">
        <v>0</v>
      </c>
      <c r="AF96">
        <v>0</v>
      </c>
      <c r="AG96">
        <v>0</v>
      </c>
      <c r="AH96">
        <v>0</v>
      </c>
      <c r="AI96">
        <v>0</v>
      </c>
      <c r="AJ96">
        <v>4</v>
      </c>
      <c r="AK96" s="77">
        <v>0</v>
      </c>
      <c r="AL96">
        <v>0</v>
      </c>
      <c r="AM96">
        <v>1</v>
      </c>
      <c r="AN96">
        <v>0</v>
      </c>
      <c r="AO96">
        <v>0</v>
      </c>
      <c r="AP96">
        <v>0</v>
      </c>
      <c r="AQ96">
        <v>0</v>
      </c>
      <c r="AR96">
        <v>0</v>
      </c>
      <c r="AS96">
        <v>0</v>
      </c>
      <c r="AT96">
        <v>0</v>
      </c>
      <c r="AU96">
        <v>0</v>
      </c>
      <c r="AV96">
        <v>0</v>
      </c>
      <c r="AW96">
        <v>0</v>
      </c>
      <c r="AX96">
        <v>0</v>
      </c>
      <c r="AY96">
        <v>0</v>
      </c>
      <c r="AZ96" s="77">
        <f t="shared" si="5"/>
        <v>10</v>
      </c>
      <c r="BA96">
        <f t="shared" si="6"/>
        <v>2</v>
      </c>
      <c r="BB96">
        <f t="shared" si="6"/>
        <v>3</v>
      </c>
      <c r="BC96">
        <f t="shared" si="6"/>
        <v>5</v>
      </c>
      <c r="BD96">
        <f t="shared" si="6"/>
        <v>0</v>
      </c>
      <c r="BE96">
        <f t="shared" si="6"/>
        <v>0</v>
      </c>
      <c r="BF96">
        <f t="shared" si="6"/>
        <v>0</v>
      </c>
    </row>
    <row r="97" spans="1:58" x14ac:dyDescent="0.2">
      <c r="B97">
        <v>63</v>
      </c>
      <c r="C97" s="76" t="s">
        <v>422</v>
      </c>
      <c r="D97" s="61">
        <v>373</v>
      </c>
      <c r="E97">
        <v>1</v>
      </c>
      <c r="F97">
        <v>2</v>
      </c>
      <c r="G97">
        <v>0</v>
      </c>
      <c r="H97">
        <v>0</v>
      </c>
      <c r="I97">
        <v>0</v>
      </c>
      <c r="J97">
        <v>0</v>
      </c>
      <c r="K97">
        <v>0</v>
      </c>
      <c r="L97">
        <v>0</v>
      </c>
      <c r="M97">
        <v>-1</v>
      </c>
      <c r="N97">
        <v>0</v>
      </c>
      <c r="O97">
        <v>0</v>
      </c>
      <c r="P97">
        <v>0</v>
      </c>
      <c r="Q97">
        <v>0</v>
      </c>
      <c r="R97">
        <v>0</v>
      </c>
      <c r="S97">
        <v>0</v>
      </c>
      <c r="T97">
        <v>0</v>
      </c>
      <c r="U97">
        <v>0</v>
      </c>
      <c r="V97">
        <v>0</v>
      </c>
      <c r="W97">
        <v>0</v>
      </c>
      <c r="X97">
        <v>-1</v>
      </c>
      <c r="Y97">
        <v>0</v>
      </c>
      <c r="Z97">
        <v>0</v>
      </c>
      <c r="AA97">
        <v>0</v>
      </c>
      <c r="AB97">
        <v>0</v>
      </c>
      <c r="AC97">
        <v>0</v>
      </c>
      <c r="AD97">
        <v>-1</v>
      </c>
      <c r="AE97">
        <v>0</v>
      </c>
      <c r="AF97">
        <v>-1</v>
      </c>
      <c r="AG97">
        <v>0</v>
      </c>
      <c r="AH97">
        <v>1</v>
      </c>
      <c r="AI97">
        <v>0</v>
      </c>
      <c r="AJ97">
        <v>4</v>
      </c>
      <c r="AK97" s="77">
        <v>0</v>
      </c>
      <c r="AL97">
        <v>0</v>
      </c>
      <c r="AM97">
        <v>0</v>
      </c>
      <c r="AN97">
        <v>0</v>
      </c>
      <c r="AO97">
        <v>0</v>
      </c>
      <c r="AP97">
        <v>0</v>
      </c>
      <c r="AQ97">
        <v>0</v>
      </c>
      <c r="AR97">
        <v>0</v>
      </c>
      <c r="AS97">
        <v>0</v>
      </c>
      <c r="AT97">
        <v>0</v>
      </c>
      <c r="AU97">
        <v>0</v>
      </c>
      <c r="AV97">
        <v>0</v>
      </c>
      <c r="AW97">
        <v>0</v>
      </c>
      <c r="AX97">
        <v>0</v>
      </c>
      <c r="AY97">
        <v>0</v>
      </c>
      <c r="AZ97" s="77">
        <f t="shared" si="5"/>
        <v>4</v>
      </c>
      <c r="BA97">
        <f t="shared" si="6"/>
        <v>2</v>
      </c>
      <c r="BB97">
        <f t="shared" si="6"/>
        <v>-2</v>
      </c>
      <c r="BC97">
        <f t="shared" si="6"/>
        <v>4</v>
      </c>
      <c r="BD97">
        <f t="shared" si="6"/>
        <v>0</v>
      </c>
      <c r="BE97">
        <f t="shared" si="6"/>
        <v>0</v>
      </c>
      <c r="BF97">
        <f t="shared" si="6"/>
        <v>0</v>
      </c>
    </row>
    <row r="98" spans="1:58" x14ac:dyDescent="0.2">
      <c r="B98">
        <v>64</v>
      </c>
      <c r="C98" s="76" t="s">
        <v>423</v>
      </c>
      <c r="D98" s="61">
        <v>647</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-2</v>
      </c>
      <c r="AJ98">
        <v>0</v>
      </c>
      <c r="AK98" s="77">
        <v>0</v>
      </c>
      <c r="AL98">
        <v>0</v>
      </c>
      <c r="AM98">
        <v>0</v>
      </c>
      <c r="AN98">
        <v>0</v>
      </c>
      <c r="AO98">
        <v>4</v>
      </c>
      <c r="AP98">
        <v>4</v>
      </c>
      <c r="AQ98">
        <v>4</v>
      </c>
      <c r="AR98">
        <v>0</v>
      </c>
      <c r="AS98">
        <v>5</v>
      </c>
      <c r="AT98">
        <v>0</v>
      </c>
      <c r="AU98">
        <v>1</v>
      </c>
      <c r="AV98">
        <v>0</v>
      </c>
      <c r="AW98">
        <v>0</v>
      </c>
      <c r="AX98">
        <v>0</v>
      </c>
      <c r="AY98">
        <v>0</v>
      </c>
      <c r="AZ98" s="77">
        <f t="shared" si="5"/>
        <v>16</v>
      </c>
      <c r="BA98">
        <f t="shared" si="6"/>
        <v>0</v>
      </c>
      <c r="BB98">
        <f t="shared" si="6"/>
        <v>-2</v>
      </c>
      <c r="BC98">
        <f t="shared" si="6"/>
        <v>0</v>
      </c>
      <c r="BD98">
        <f t="shared" si="6"/>
        <v>12</v>
      </c>
      <c r="BE98">
        <f t="shared" si="6"/>
        <v>6</v>
      </c>
      <c r="BF98">
        <f t="shared" si="6"/>
        <v>0</v>
      </c>
    </row>
    <row r="99" spans="1:58" x14ac:dyDescent="0.2">
      <c r="A99" t="s">
        <v>271</v>
      </c>
      <c r="B99">
        <v>65</v>
      </c>
      <c r="C99" s="76" t="s">
        <v>424</v>
      </c>
      <c r="D99" s="61">
        <v>398</v>
      </c>
      <c r="E99">
        <v>0</v>
      </c>
      <c r="F99">
        <v>0</v>
      </c>
      <c r="G99">
        <v>0</v>
      </c>
      <c r="H99">
        <v>0</v>
      </c>
      <c r="I99">
        <v>0</v>
      </c>
      <c r="J99">
        <v>0</v>
      </c>
      <c r="K99">
        <v>0</v>
      </c>
      <c r="L99">
        <v>0</v>
      </c>
      <c r="M99">
        <v>0</v>
      </c>
      <c r="N99">
        <v>0</v>
      </c>
      <c r="O99">
        <v>0</v>
      </c>
      <c r="P99">
        <v>0</v>
      </c>
      <c r="Q99">
        <v>0</v>
      </c>
      <c r="R99">
        <v>0</v>
      </c>
      <c r="S99">
        <v>0</v>
      </c>
      <c r="T99">
        <v>0</v>
      </c>
      <c r="U99">
        <v>0</v>
      </c>
      <c r="V99">
        <v>0</v>
      </c>
      <c r="W99">
        <v>0</v>
      </c>
      <c r="X99">
        <v>-1</v>
      </c>
      <c r="Y99">
        <v>-1</v>
      </c>
      <c r="Z99">
        <v>0</v>
      </c>
      <c r="AA99">
        <v>0</v>
      </c>
      <c r="AB99">
        <v>-1</v>
      </c>
      <c r="AC99">
        <v>-1</v>
      </c>
      <c r="AD99">
        <v>-1</v>
      </c>
      <c r="AE99">
        <v>0</v>
      </c>
      <c r="AF99">
        <v>0</v>
      </c>
      <c r="AG99">
        <v>0</v>
      </c>
      <c r="AH99">
        <v>0</v>
      </c>
      <c r="AI99">
        <v>-1</v>
      </c>
      <c r="AJ99">
        <v>0</v>
      </c>
      <c r="AK99" s="77">
        <v>0</v>
      </c>
      <c r="AL99">
        <v>0</v>
      </c>
      <c r="AM99">
        <v>0</v>
      </c>
      <c r="AN99">
        <v>0</v>
      </c>
      <c r="AO99">
        <v>0</v>
      </c>
      <c r="AP99">
        <v>0</v>
      </c>
      <c r="AQ99">
        <v>0</v>
      </c>
      <c r="AR99">
        <v>0</v>
      </c>
      <c r="AS99">
        <v>0</v>
      </c>
      <c r="AT99">
        <v>1</v>
      </c>
      <c r="AU99">
        <v>0</v>
      </c>
      <c r="AV99">
        <v>0</v>
      </c>
      <c r="AW99">
        <v>0</v>
      </c>
      <c r="AX99">
        <v>0</v>
      </c>
      <c r="AY99">
        <v>0</v>
      </c>
      <c r="AZ99" s="77">
        <f t="shared" si="5"/>
        <v>-5</v>
      </c>
      <c r="BA99">
        <f t="shared" si="6"/>
        <v>0</v>
      </c>
      <c r="BB99">
        <f t="shared" si="6"/>
        <v>-6</v>
      </c>
      <c r="BC99">
        <f t="shared" si="6"/>
        <v>0</v>
      </c>
      <c r="BD99">
        <f t="shared" si="6"/>
        <v>0</v>
      </c>
      <c r="BE99">
        <f t="shared" si="6"/>
        <v>1</v>
      </c>
      <c r="BF99">
        <f t="shared" si="6"/>
        <v>0</v>
      </c>
    </row>
    <row r="100" spans="1:58" x14ac:dyDescent="0.2">
      <c r="A100" t="s">
        <v>271</v>
      </c>
      <c r="B100">
        <v>66</v>
      </c>
      <c r="C100" s="76" t="s">
        <v>425</v>
      </c>
      <c r="D100" s="61">
        <v>399</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-2</v>
      </c>
      <c r="Z100">
        <v>0</v>
      </c>
      <c r="AA100">
        <v>0</v>
      </c>
      <c r="AB100">
        <v>0</v>
      </c>
      <c r="AC100">
        <v>0</v>
      </c>
      <c r="AD100">
        <v>0</v>
      </c>
      <c r="AE100">
        <v>0</v>
      </c>
      <c r="AF100">
        <v>0</v>
      </c>
      <c r="AG100">
        <v>0</v>
      </c>
      <c r="AH100">
        <v>0</v>
      </c>
      <c r="AI100">
        <v>0</v>
      </c>
      <c r="AJ100">
        <v>0</v>
      </c>
      <c r="AK100" s="77">
        <v>0</v>
      </c>
      <c r="AL100">
        <v>0</v>
      </c>
      <c r="AM100">
        <v>0</v>
      </c>
      <c r="AN100">
        <v>0</v>
      </c>
      <c r="AO100">
        <v>4</v>
      </c>
      <c r="AP100">
        <v>4</v>
      </c>
      <c r="AQ100">
        <v>4</v>
      </c>
      <c r="AR100">
        <v>0</v>
      </c>
      <c r="AS100">
        <v>0</v>
      </c>
      <c r="AT100">
        <v>4</v>
      </c>
      <c r="AU100">
        <v>0</v>
      </c>
      <c r="AV100">
        <v>0</v>
      </c>
      <c r="AW100">
        <v>0</v>
      </c>
      <c r="AX100">
        <v>0</v>
      </c>
      <c r="AY100">
        <v>0</v>
      </c>
      <c r="AZ100" s="77">
        <f t="shared" si="5"/>
        <v>14</v>
      </c>
      <c r="BA100">
        <f t="shared" si="6"/>
        <v>0</v>
      </c>
      <c r="BB100">
        <f t="shared" si="6"/>
        <v>-2</v>
      </c>
      <c r="BC100">
        <f t="shared" si="6"/>
        <v>0</v>
      </c>
      <c r="BD100">
        <f t="shared" si="6"/>
        <v>12</v>
      </c>
      <c r="BE100">
        <f t="shared" si="6"/>
        <v>4</v>
      </c>
      <c r="BF100">
        <f t="shared" si="6"/>
        <v>0</v>
      </c>
    </row>
    <row r="101" spans="1:58" x14ac:dyDescent="0.2">
      <c r="A101" t="s">
        <v>335</v>
      </c>
      <c r="B101">
        <v>67</v>
      </c>
      <c r="C101" s="76" t="s">
        <v>426</v>
      </c>
      <c r="D101" s="61">
        <v>511</v>
      </c>
      <c r="E101">
        <v>1</v>
      </c>
      <c r="F101">
        <v>1</v>
      </c>
      <c r="G101">
        <v>0</v>
      </c>
      <c r="H101">
        <v>0</v>
      </c>
      <c r="I101">
        <v>0</v>
      </c>
      <c r="J101">
        <v>0</v>
      </c>
      <c r="K101">
        <v>3</v>
      </c>
      <c r="L101">
        <v>1</v>
      </c>
      <c r="M101">
        <v>0</v>
      </c>
      <c r="N101">
        <v>1</v>
      </c>
      <c r="O101">
        <v>1</v>
      </c>
      <c r="P101">
        <v>0</v>
      </c>
      <c r="Q101">
        <v>0</v>
      </c>
      <c r="R101">
        <v>0</v>
      </c>
      <c r="S101">
        <v>0</v>
      </c>
      <c r="T101">
        <v>1</v>
      </c>
      <c r="U101">
        <v>1</v>
      </c>
      <c r="V101">
        <v>1</v>
      </c>
      <c r="W101">
        <v>1</v>
      </c>
      <c r="X101">
        <v>1</v>
      </c>
      <c r="Y101">
        <v>0</v>
      </c>
      <c r="Z101">
        <v>2</v>
      </c>
      <c r="AA101">
        <v>0</v>
      </c>
      <c r="AB101">
        <v>1</v>
      </c>
      <c r="AC101">
        <v>0</v>
      </c>
      <c r="AD101">
        <v>0</v>
      </c>
      <c r="AE101">
        <v>0</v>
      </c>
      <c r="AF101">
        <v>1</v>
      </c>
      <c r="AG101">
        <v>0</v>
      </c>
      <c r="AH101">
        <v>0</v>
      </c>
      <c r="AI101">
        <v>0</v>
      </c>
      <c r="AJ101">
        <v>0</v>
      </c>
      <c r="AK101" s="77">
        <v>0</v>
      </c>
      <c r="AL101">
        <v>0</v>
      </c>
      <c r="AM101">
        <v>0</v>
      </c>
      <c r="AN101">
        <v>0</v>
      </c>
      <c r="AO101">
        <v>1</v>
      </c>
      <c r="AP101">
        <v>1</v>
      </c>
      <c r="AQ101">
        <v>0</v>
      </c>
      <c r="AR101">
        <v>0</v>
      </c>
      <c r="AS101">
        <v>1</v>
      </c>
      <c r="AT101">
        <v>0</v>
      </c>
      <c r="AU101">
        <v>2</v>
      </c>
      <c r="AV101">
        <v>0</v>
      </c>
      <c r="AW101">
        <v>0</v>
      </c>
      <c r="AX101">
        <v>0</v>
      </c>
      <c r="AY101">
        <v>1</v>
      </c>
      <c r="AZ101" s="77">
        <f t="shared" si="5"/>
        <v>23</v>
      </c>
      <c r="BA101">
        <f t="shared" si="6"/>
        <v>8</v>
      </c>
      <c r="BB101">
        <f t="shared" si="6"/>
        <v>9</v>
      </c>
      <c r="BC101">
        <f t="shared" si="6"/>
        <v>0</v>
      </c>
      <c r="BD101">
        <f t="shared" si="6"/>
        <v>2</v>
      </c>
      <c r="BE101">
        <f t="shared" si="6"/>
        <v>3</v>
      </c>
      <c r="BF101">
        <f t="shared" si="6"/>
        <v>1</v>
      </c>
    </row>
    <row r="102" spans="1:58" x14ac:dyDescent="0.2">
      <c r="A102" t="s">
        <v>352</v>
      </c>
      <c r="B102">
        <v>68</v>
      </c>
      <c r="C102" s="76" t="s">
        <v>427</v>
      </c>
      <c r="D102" s="61">
        <v>655</v>
      </c>
      <c r="E102">
        <v>-1</v>
      </c>
      <c r="F102">
        <v>0</v>
      </c>
      <c r="G102">
        <v>-1</v>
      </c>
      <c r="H102">
        <v>-1</v>
      </c>
      <c r="I102">
        <v>0</v>
      </c>
      <c r="J102">
        <v>0</v>
      </c>
      <c r="K102">
        <v>1</v>
      </c>
      <c r="L102">
        <v>-1</v>
      </c>
      <c r="M102">
        <v>0</v>
      </c>
      <c r="N102">
        <v>-1</v>
      </c>
      <c r="O102">
        <v>-1</v>
      </c>
      <c r="P102">
        <v>0</v>
      </c>
      <c r="Q102">
        <v>0</v>
      </c>
      <c r="R102">
        <v>0</v>
      </c>
      <c r="S102">
        <v>0</v>
      </c>
      <c r="T102">
        <v>0</v>
      </c>
      <c r="U102">
        <v>0</v>
      </c>
      <c r="V102">
        <v>0</v>
      </c>
      <c r="W102">
        <v>0</v>
      </c>
      <c r="X102">
        <v>1</v>
      </c>
      <c r="Y102">
        <v>0</v>
      </c>
      <c r="Z102">
        <v>0</v>
      </c>
      <c r="AA102">
        <v>0</v>
      </c>
      <c r="AB102">
        <v>0</v>
      </c>
      <c r="AC102">
        <v>0</v>
      </c>
      <c r="AD102">
        <v>0</v>
      </c>
      <c r="AE102">
        <v>0</v>
      </c>
      <c r="AF102">
        <v>0</v>
      </c>
      <c r="AG102">
        <v>0</v>
      </c>
      <c r="AH102">
        <v>0</v>
      </c>
      <c r="AI102">
        <v>0</v>
      </c>
      <c r="AJ102">
        <v>0</v>
      </c>
      <c r="AK102" s="77">
        <v>0</v>
      </c>
      <c r="AL102">
        <v>0</v>
      </c>
      <c r="AM102">
        <v>0</v>
      </c>
      <c r="AN102">
        <v>0</v>
      </c>
      <c r="AO102">
        <v>1</v>
      </c>
      <c r="AP102">
        <v>0</v>
      </c>
      <c r="AQ102">
        <v>1</v>
      </c>
      <c r="AR102">
        <v>3</v>
      </c>
      <c r="AS102">
        <v>0</v>
      </c>
      <c r="AT102">
        <v>1</v>
      </c>
      <c r="AU102">
        <v>1</v>
      </c>
      <c r="AV102">
        <v>0</v>
      </c>
      <c r="AW102">
        <v>0</v>
      </c>
      <c r="AX102">
        <v>0</v>
      </c>
      <c r="AY102">
        <v>1</v>
      </c>
      <c r="AZ102" s="77">
        <f t="shared" si="5"/>
        <v>4</v>
      </c>
      <c r="BA102">
        <f t="shared" ref="BA102:BF133" si="7">SUMIF($E$2:$AY$2,BA$3,$E102:$AY102)</f>
        <v>-5</v>
      </c>
      <c r="BB102">
        <f t="shared" si="7"/>
        <v>1</v>
      </c>
      <c r="BC102">
        <f t="shared" si="7"/>
        <v>0</v>
      </c>
      <c r="BD102">
        <f t="shared" si="7"/>
        <v>5</v>
      </c>
      <c r="BE102">
        <f t="shared" si="7"/>
        <v>2</v>
      </c>
      <c r="BF102">
        <f t="shared" si="7"/>
        <v>1</v>
      </c>
    </row>
    <row r="103" spans="1:58" x14ac:dyDescent="0.2">
      <c r="B103">
        <v>69</v>
      </c>
      <c r="C103" s="76" t="s">
        <v>428</v>
      </c>
      <c r="D103" s="61">
        <v>410</v>
      </c>
      <c r="E103">
        <v>0</v>
      </c>
      <c r="F103">
        <v>0</v>
      </c>
      <c r="G103">
        <v>0</v>
      </c>
      <c r="H103">
        <v>2</v>
      </c>
      <c r="I103">
        <v>2</v>
      </c>
      <c r="J103">
        <v>0</v>
      </c>
      <c r="K103">
        <v>0</v>
      </c>
      <c r="L103">
        <v>0</v>
      </c>
      <c r="M103">
        <v>0</v>
      </c>
      <c r="N103">
        <v>2</v>
      </c>
      <c r="O103">
        <v>2</v>
      </c>
      <c r="P103">
        <v>0</v>
      </c>
      <c r="Q103">
        <v>0</v>
      </c>
      <c r="R103">
        <v>0</v>
      </c>
      <c r="S103">
        <v>0</v>
      </c>
      <c r="T103">
        <v>0</v>
      </c>
      <c r="U103">
        <v>0</v>
      </c>
      <c r="V103">
        <v>0</v>
      </c>
      <c r="W103">
        <v>0</v>
      </c>
      <c r="X103">
        <v>0</v>
      </c>
      <c r="Y103">
        <v>0</v>
      </c>
      <c r="Z103">
        <v>0</v>
      </c>
      <c r="AA103">
        <v>0</v>
      </c>
      <c r="AB103">
        <v>0</v>
      </c>
      <c r="AC103">
        <v>0</v>
      </c>
      <c r="AD103">
        <v>0</v>
      </c>
      <c r="AE103">
        <v>0</v>
      </c>
      <c r="AF103">
        <v>0</v>
      </c>
      <c r="AG103">
        <v>0</v>
      </c>
      <c r="AH103">
        <v>2</v>
      </c>
      <c r="AI103">
        <v>0</v>
      </c>
      <c r="AJ103">
        <v>0</v>
      </c>
      <c r="AK103" s="77">
        <v>0</v>
      </c>
      <c r="AL103">
        <v>0</v>
      </c>
      <c r="AM103">
        <v>0</v>
      </c>
      <c r="AN103">
        <v>0</v>
      </c>
      <c r="AO103">
        <v>0</v>
      </c>
      <c r="AP103">
        <v>0</v>
      </c>
      <c r="AQ103">
        <v>0</v>
      </c>
      <c r="AR103">
        <v>0</v>
      </c>
      <c r="AS103">
        <v>1</v>
      </c>
      <c r="AT103">
        <v>1</v>
      </c>
      <c r="AU103">
        <v>0</v>
      </c>
      <c r="AV103">
        <v>0</v>
      </c>
      <c r="AW103">
        <v>0</v>
      </c>
      <c r="AX103">
        <v>0</v>
      </c>
      <c r="AY103">
        <v>0</v>
      </c>
      <c r="AZ103" s="77">
        <f t="shared" si="5"/>
        <v>12</v>
      </c>
      <c r="BA103">
        <f t="shared" si="7"/>
        <v>8</v>
      </c>
      <c r="BB103">
        <f t="shared" si="7"/>
        <v>2</v>
      </c>
      <c r="BC103">
        <f t="shared" si="7"/>
        <v>0</v>
      </c>
      <c r="BD103">
        <f t="shared" si="7"/>
        <v>0</v>
      </c>
      <c r="BE103">
        <f t="shared" si="7"/>
        <v>2</v>
      </c>
      <c r="BF103">
        <f t="shared" si="7"/>
        <v>0</v>
      </c>
    </row>
    <row r="104" spans="1:58" x14ac:dyDescent="0.2">
      <c r="A104" t="s">
        <v>271</v>
      </c>
      <c r="B104">
        <v>70</v>
      </c>
      <c r="C104" s="76" t="s">
        <v>429</v>
      </c>
      <c r="D104" s="61">
        <v>355</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s="77">
        <v>0</v>
      </c>
      <c r="AL104">
        <v>0</v>
      </c>
      <c r="AM104">
        <v>0</v>
      </c>
      <c r="AN104">
        <v>0</v>
      </c>
      <c r="AO104">
        <v>0</v>
      </c>
      <c r="AP104">
        <v>0</v>
      </c>
      <c r="AQ104">
        <v>0</v>
      </c>
      <c r="AR104">
        <v>0</v>
      </c>
      <c r="AS104">
        <v>0</v>
      </c>
      <c r="AT104">
        <v>0</v>
      </c>
      <c r="AU104">
        <v>0</v>
      </c>
      <c r="AV104">
        <v>0</v>
      </c>
      <c r="AW104">
        <v>0</v>
      </c>
      <c r="AX104">
        <v>0</v>
      </c>
      <c r="AY104">
        <v>0</v>
      </c>
      <c r="AZ104" s="77">
        <f t="shared" si="5"/>
        <v>0</v>
      </c>
      <c r="BA104">
        <f t="shared" si="7"/>
        <v>0</v>
      </c>
      <c r="BB104">
        <f t="shared" si="7"/>
        <v>0</v>
      </c>
      <c r="BC104">
        <f t="shared" si="7"/>
        <v>0</v>
      </c>
      <c r="BD104">
        <f t="shared" si="7"/>
        <v>0</v>
      </c>
      <c r="BE104">
        <f t="shared" si="7"/>
        <v>0</v>
      </c>
      <c r="BF104">
        <f t="shared" si="7"/>
        <v>0</v>
      </c>
    </row>
    <row r="105" spans="1:58" x14ac:dyDescent="0.2">
      <c r="A105" t="s">
        <v>333</v>
      </c>
      <c r="B105">
        <v>71</v>
      </c>
      <c r="C105" s="76" t="s">
        <v>430</v>
      </c>
      <c r="D105" s="61">
        <v>561</v>
      </c>
      <c r="E105">
        <v>2</v>
      </c>
      <c r="F105">
        <v>2</v>
      </c>
      <c r="G105">
        <v>2</v>
      </c>
      <c r="H105">
        <v>2</v>
      </c>
      <c r="I105">
        <v>0</v>
      </c>
      <c r="J105">
        <v>0</v>
      </c>
      <c r="K105">
        <v>1</v>
      </c>
      <c r="L105">
        <v>0</v>
      </c>
      <c r="M105">
        <v>0</v>
      </c>
      <c r="N105">
        <v>-2</v>
      </c>
      <c r="O105">
        <v>1</v>
      </c>
      <c r="P105">
        <v>-1</v>
      </c>
      <c r="Q105">
        <v>0</v>
      </c>
      <c r="R105">
        <v>0</v>
      </c>
      <c r="S105">
        <v>0</v>
      </c>
      <c r="T105">
        <v>1</v>
      </c>
      <c r="U105">
        <v>-1</v>
      </c>
      <c r="V105">
        <v>0</v>
      </c>
      <c r="W105">
        <v>0</v>
      </c>
      <c r="X105">
        <v>1</v>
      </c>
      <c r="Y105">
        <v>0</v>
      </c>
      <c r="Z105">
        <v>0</v>
      </c>
      <c r="AA105">
        <v>0</v>
      </c>
      <c r="AB105">
        <v>2</v>
      </c>
      <c r="AC105">
        <v>0</v>
      </c>
      <c r="AD105">
        <v>0</v>
      </c>
      <c r="AE105">
        <v>0</v>
      </c>
      <c r="AF105">
        <v>0</v>
      </c>
      <c r="AG105">
        <v>0</v>
      </c>
      <c r="AH105">
        <v>2</v>
      </c>
      <c r="AI105">
        <v>0</v>
      </c>
      <c r="AJ105">
        <v>2</v>
      </c>
      <c r="AK105" s="77">
        <v>0</v>
      </c>
      <c r="AL105">
        <v>0</v>
      </c>
      <c r="AM105">
        <v>0</v>
      </c>
      <c r="AN105">
        <v>0</v>
      </c>
      <c r="AO105">
        <v>0</v>
      </c>
      <c r="AP105">
        <v>0</v>
      </c>
      <c r="AQ105">
        <v>0</v>
      </c>
      <c r="AR105">
        <v>0</v>
      </c>
      <c r="AS105">
        <v>0</v>
      </c>
      <c r="AT105">
        <v>0</v>
      </c>
      <c r="AU105">
        <v>0</v>
      </c>
      <c r="AV105">
        <v>0</v>
      </c>
      <c r="AW105">
        <v>0</v>
      </c>
      <c r="AX105">
        <v>0</v>
      </c>
      <c r="AY105">
        <v>1</v>
      </c>
      <c r="AZ105" s="77">
        <f t="shared" si="5"/>
        <v>15</v>
      </c>
      <c r="BA105">
        <f t="shared" si="7"/>
        <v>8</v>
      </c>
      <c r="BB105">
        <f t="shared" si="7"/>
        <v>4</v>
      </c>
      <c r="BC105">
        <f t="shared" si="7"/>
        <v>2</v>
      </c>
      <c r="BD105">
        <f t="shared" si="7"/>
        <v>0</v>
      </c>
      <c r="BE105">
        <f t="shared" si="7"/>
        <v>0</v>
      </c>
      <c r="BF105">
        <f t="shared" si="7"/>
        <v>1</v>
      </c>
    </row>
    <row r="106" spans="1:58" x14ac:dyDescent="0.2">
      <c r="A106" t="s">
        <v>333</v>
      </c>
      <c r="B106">
        <v>72</v>
      </c>
      <c r="C106" s="76" t="s">
        <v>431</v>
      </c>
      <c r="D106" s="61">
        <v>325</v>
      </c>
      <c r="E106">
        <v>0</v>
      </c>
      <c r="F106">
        <v>0</v>
      </c>
      <c r="G106">
        <v>-1</v>
      </c>
      <c r="H106">
        <v>0</v>
      </c>
      <c r="I106">
        <v>0</v>
      </c>
      <c r="J106">
        <v>0</v>
      </c>
      <c r="K106">
        <v>0</v>
      </c>
      <c r="L106">
        <v>0</v>
      </c>
      <c r="M106">
        <v>0</v>
      </c>
      <c r="N106">
        <v>0</v>
      </c>
      <c r="O106">
        <v>0</v>
      </c>
      <c r="P106">
        <v>-3</v>
      </c>
      <c r="Q106">
        <v>0</v>
      </c>
      <c r="R106">
        <v>0</v>
      </c>
      <c r="S106">
        <v>0</v>
      </c>
      <c r="T106">
        <v>0</v>
      </c>
      <c r="U106">
        <v>0</v>
      </c>
      <c r="V106">
        <v>-1</v>
      </c>
      <c r="W106">
        <v>0</v>
      </c>
      <c r="X106">
        <v>0</v>
      </c>
      <c r="Y106">
        <v>0</v>
      </c>
      <c r="Z106">
        <v>0</v>
      </c>
      <c r="AA106">
        <v>0</v>
      </c>
      <c r="AB106">
        <v>0</v>
      </c>
      <c r="AC106">
        <v>0</v>
      </c>
      <c r="AD106">
        <v>0</v>
      </c>
      <c r="AE106">
        <v>0</v>
      </c>
      <c r="AF106">
        <v>0</v>
      </c>
      <c r="AG106">
        <v>0</v>
      </c>
      <c r="AH106">
        <v>-1</v>
      </c>
      <c r="AI106">
        <v>0</v>
      </c>
      <c r="AJ106">
        <v>0</v>
      </c>
      <c r="AK106" s="77">
        <v>0</v>
      </c>
      <c r="AL106">
        <v>0</v>
      </c>
      <c r="AM106">
        <v>0</v>
      </c>
      <c r="AN106">
        <v>0</v>
      </c>
      <c r="AO106">
        <v>2</v>
      </c>
      <c r="AP106">
        <v>0</v>
      </c>
      <c r="AQ106">
        <v>0</v>
      </c>
      <c r="AR106">
        <v>0</v>
      </c>
      <c r="AS106">
        <v>0</v>
      </c>
      <c r="AT106">
        <v>0</v>
      </c>
      <c r="AU106">
        <v>0</v>
      </c>
      <c r="AV106">
        <v>0</v>
      </c>
      <c r="AW106">
        <v>0</v>
      </c>
      <c r="AX106">
        <v>0</v>
      </c>
      <c r="AY106">
        <v>0</v>
      </c>
      <c r="AZ106" s="77">
        <f t="shared" si="5"/>
        <v>-4</v>
      </c>
      <c r="BA106">
        <f t="shared" si="7"/>
        <v>-1</v>
      </c>
      <c r="BB106">
        <f t="shared" si="7"/>
        <v>-5</v>
      </c>
      <c r="BC106">
        <f t="shared" si="7"/>
        <v>0</v>
      </c>
      <c r="BD106">
        <f t="shared" si="7"/>
        <v>2</v>
      </c>
      <c r="BE106">
        <f t="shared" si="7"/>
        <v>0</v>
      </c>
      <c r="BF106">
        <f t="shared" si="7"/>
        <v>0</v>
      </c>
    </row>
    <row r="107" spans="1:58" x14ac:dyDescent="0.2">
      <c r="B107">
        <v>73</v>
      </c>
      <c r="C107" s="76" t="s">
        <v>432</v>
      </c>
      <c r="D107" s="61">
        <v>423</v>
      </c>
      <c r="E107">
        <v>2</v>
      </c>
      <c r="F107">
        <v>0</v>
      </c>
      <c r="G107">
        <v>2</v>
      </c>
      <c r="H107">
        <v>2</v>
      </c>
      <c r="I107">
        <v>1</v>
      </c>
      <c r="J107">
        <v>0</v>
      </c>
      <c r="K107">
        <v>0</v>
      </c>
      <c r="L107">
        <v>0</v>
      </c>
      <c r="M107">
        <v>0</v>
      </c>
      <c r="N107">
        <v>0</v>
      </c>
      <c r="O107">
        <v>0</v>
      </c>
      <c r="P107">
        <v>4</v>
      </c>
      <c r="Q107">
        <v>0</v>
      </c>
      <c r="R107">
        <v>0</v>
      </c>
      <c r="S107">
        <v>0</v>
      </c>
      <c r="T107">
        <v>-1</v>
      </c>
      <c r="U107">
        <v>1</v>
      </c>
      <c r="V107">
        <v>1</v>
      </c>
      <c r="W107">
        <v>0</v>
      </c>
      <c r="X107">
        <v>-1</v>
      </c>
      <c r="Y107">
        <v>-1</v>
      </c>
      <c r="Z107">
        <v>1</v>
      </c>
      <c r="AA107">
        <v>0</v>
      </c>
      <c r="AB107">
        <v>-2</v>
      </c>
      <c r="AC107">
        <v>0</v>
      </c>
      <c r="AD107">
        <v>0</v>
      </c>
      <c r="AE107">
        <v>0</v>
      </c>
      <c r="AF107">
        <v>-1</v>
      </c>
      <c r="AG107">
        <v>0</v>
      </c>
      <c r="AH107">
        <v>2</v>
      </c>
      <c r="AI107">
        <v>0</v>
      </c>
      <c r="AJ107">
        <v>0</v>
      </c>
      <c r="AK107" s="77">
        <v>0</v>
      </c>
      <c r="AL107">
        <v>0</v>
      </c>
      <c r="AM107">
        <v>0</v>
      </c>
      <c r="AN107">
        <v>0</v>
      </c>
      <c r="AO107">
        <v>1</v>
      </c>
      <c r="AP107">
        <v>0</v>
      </c>
      <c r="AQ107">
        <v>0</v>
      </c>
      <c r="AR107">
        <v>0</v>
      </c>
      <c r="AS107">
        <v>0</v>
      </c>
      <c r="AT107">
        <v>0</v>
      </c>
      <c r="AU107">
        <v>0</v>
      </c>
      <c r="AV107">
        <v>0</v>
      </c>
      <c r="AW107">
        <v>0</v>
      </c>
      <c r="AX107">
        <v>0</v>
      </c>
      <c r="AY107">
        <v>0</v>
      </c>
      <c r="AZ107" s="77">
        <f t="shared" si="5"/>
        <v>11</v>
      </c>
      <c r="BA107">
        <f t="shared" si="7"/>
        <v>7</v>
      </c>
      <c r="BB107">
        <f t="shared" si="7"/>
        <v>3</v>
      </c>
      <c r="BC107">
        <f t="shared" si="7"/>
        <v>0</v>
      </c>
      <c r="BD107">
        <f t="shared" si="7"/>
        <v>1</v>
      </c>
      <c r="BE107">
        <f t="shared" si="7"/>
        <v>0</v>
      </c>
      <c r="BF107">
        <f t="shared" si="7"/>
        <v>0</v>
      </c>
    </row>
    <row r="108" spans="1:58" x14ac:dyDescent="0.2">
      <c r="B108">
        <v>74</v>
      </c>
      <c r="C108" s="76" t="s">
        <v>433</v>
      </c>
      <c r="D108" s="61">
        <v>320</v>
      </c>
      <c r="E108">
        <v>0</v>
      </c>
      <c r="F108">
        <v>0</v>
      </c>
      <c r="G108">
        <v>0</v>
      </c>
      <c r="H108">
        <v>0</v>
      </c>
      <c r="I108">
        <v>0</v>
      </c>
      <c r="J108">
        <v>0</v>
      </c>
      <c r="K108">
        <v>0</v>
      </c>
      <c r="L108">
        <v>0</v>
      </c>
      <c r="M108">
        <v>0</v>
      </c>
      <c r="N108">
        <v>0</v>
      </c>
      <c r="O108">
        <v>0</v>
      </c>
      <c r="P108">
        <v>2</v>
      </c>
      <c r="Q108">
        <v>-2</v>
      </c>
      <c r="R108">
        <v>0</v>
      </c>
      <c r="S108">
        <v>0</v>
      </c>
      <c r="T108">
        <v>0</v>
      </c>
      <c r="U108">
        <v>0</v>
      </c>
      <c r="V108">
        <v>0</v>
      </c>
      <c r="W108">
        <v>3</v>
      </c>
      <c r="X108">
        <v>-2</v>
      </c>
      <c r="Y108">
        <v>0</v>
      </c>
      <c r="Z108">
        <v>0</v>
      </c>
      <c r="AA108">
        <v>0</v>
      </c>
      <c r="AB108">
        <v>-2</v>
      </c>
      <c r="AC108">
        <v>0</v>
      </c>
      <c r="AD108">
        <v>0</v>
      </c>
      <c r="AE108">
        <v>0</v>
      </c>
      <c r="AF108">
        <v>0</v>
      </c>
      <c r="AG108">
        <v>0</v>
      </c>
      <c r="AH108">
        <v>0</v>
      </c>
      <c r="AI108">
        <v>0</v>
      </c>
      <c r="AJ108">
        <v>0</v>
      </c>
      <c r="AK108" s="77">
        <v>0</v>
      </c>
      <c r="AL108">
        <v>0</v>
      </c>
      <c r="AM108">
        <v>0</v>
      </c>
      <c r="AN108">
        <v>0</v>
      </c>
      <c r="AO108">
        <v>2</v>
      </c>
      <c r="AP108">
        <v>0</v>
      </c>
      <c r="AQ108">
        <v>0</v>
      </c>
      <c r="AR108">
        <v>0</v>
      </c>
      <c r="AS108">
        <v>0</v>
      </c>
      <c r="AT108">
        <v>0</v>
      </c>
      <c r="AU108">
        <v>0</v>
      </c>
      <c r="AV108">
        <v>0</v>
      </c>
      <c r="AW108">
        <v>0</v>
      </c>
      <c r="AX108">
        <v>0</v>
      </c>
      <c r="AY108">
        <v>0</v>
      </c>
      <c r="AZ108" s="77">
        <f t="shared" si="5"/>
        <v>1</v>
      </c>
      <c r="BA108">
        <f t="shared" si="7"/>
        <v>0</v>
      </c>
      <c r="BB108">
        <f t="shared" si="7"/>
        <v>-1</v>
      </c>
      <c r="BC108">
        <f t="shared" si="7"/>
        <v>0</v>
      </c>
      <c r="BD108">
        <f t="shared" si="7"/>
        <v>2</v>
      </c>
      <c r="BE108">
        <f t="shared" si="7"/>
        <v>0</v>
      </c>
      <c r="BF108">
        <f t="shared" si="7"/>
        <v>0</v>
      </c>
    </row>
    <row r="109" spans="1:58" x14ac:dyDescent="0.2">
      <c r="B109">
        <v>75</v>
      </c>
      <c r="C109" s="76" t="s">
        <v>434</v>
      </c>
      <c r="D109" s="61">
        <v>428</v>
      </c>
      <c r="E109">
        <v>0</v>
      </c>
      <c r="F109">
        <v>0</v>
      </c>
      <c r="G109">
        <v>0</v>
      </c>
      <c r="H109">
        <v>0</v>
      </c>
      <c r="I109">
        <v>0</v>
      </c>
      <c r="J109">
        <v>0</v>
      </c>
      <c r="K109">
        <v>0</v>
      </c>
      <c r="L109">
        <v>0</v>
      </c>
      <c r="M109">
        <v>0</v>
      </c>
      <c r="N109">
        <v>0</v>
      </c>
      <c r="O109">
        <v>0</v>
      </c>
      <c r="P109">
        <v>0</v>
      </c>
      <c r="Q109">
        <v>-1</v>
      </c>
      <c r="R109">
        <v>1</v>
      </c>
      <c r="S109">
        <v>0</v>
      </c>
      <c r="T109">
        <v>0</v>
      </c>
      <c r="U109">
        <v>0</v>
      </c>
      <c r="V109">
        <v>0</v>
      </c>
      <c r="W109">
        <v>4</v>
      </c>
      <c r="X109">
        <v>1</v>
      </c>
      <c r="Y109">
        <v>1</v>
      </c>
      <c r="Z109">
        <v>0</v>
      </c>
      <c r="AA109">
        <v>0</v>
      </c>
      <c r="AB109">
        <v>-1</v>
      </c>
      <c r="AC109">
        <v>1</v>
      </c>
      <c r="AD109">
        <v>1</v>
      </c>
      <c r="AE109">
        <v>2</v>
      </c>
      <c r="AF109">
        <v>-1</v>
      </c>
      <c r="AG109">
        <v>1</v>
      </c>
      <c r="AH109">
        <v>1</v>
      </c>
      <c r="AI109">
        <v>0</v>
      </c>
      <c r="AJ109">
        <v>0</v>
      </c>
      <c r="AK109" s="77">
        <v>0</v>
      </c>
      <c r="AL109">
        <v>0</v>
      </c>
      <c r="AM109">
        <v>0</v>
      </c>
      <c r="AN109">
        <v>0</v>
      </c>
      <c r="AO109">
        <v>2</v>
      </c>
      <c r="AP109">
        <v>0</v>
      </c>
      <c r="AQ109">
        <v>0</v>
      </c>
      <c r="AR109">
        <v>0</v>
      </c>
      <c r="AS109">
        <v>0</v>
      </c>
      <c r="AT109">
        <v>0</v>
      </c>
      <c r="AU109">
        <v>0</v>
      </c>
      <c r="AV109">
        <v>0</v>
      </c>
      <c r="AW109">
        <v>0</v>
      </c>
      <c r="AX109">
        <v>2</v>
      </c>
      <c r="AY109">
        <v>0</v>
      </c>
      <c r="AZ109" s="77">
        <f t="shared" si="5"/>
        <v>14</v>
      </c>
      <c r="BA109">
        <f t="shared" si="7"/>
        <v>0</v>
      </c>
      <c r="BB109">
        <f t="shared" si="7"/>
        <v>10</v>
      </c>
      <c r="BC109">
        <f t="shared" si="7"/>
        <v>0</v>
      </c>
      <c r="BD109">
        <f t="shared" si="7"/>
        <v>2</v>
      </c>
      <c r="BE109">
        <f t="shared" si="7"/>
        <v>0</v>
      </c>
      <c r="BF109">
        <f t="shared" si="7"/>
        <v>2</v>
      </c>
    </row>
    <row r="110" spans="1:58" x14ac:dyDescent="0.2">
      <c r="A110" t="s">
        <v>335</v>
      </c>
      <c r="B110">
        <v>76</v>
      </c>
      <c r="C110" s="76" t="s">
        <v>435</v>
      </c>
      <c r="D110" s="61">
        <v>388</v>
      </c>
      <c r="E110">
        <v>0</v>
      </c>
      <c r="F110">
        <v>0</v>
      </c>
      <c r="G110">
        <v>0</v>
      </c>
      <c r="H110">
        <v>0</v>
      </c>
      <c r="I110">
        <v>0</v>
      </c>
      <c r="J110">
        <v>0</v>
      </c>
      <c r="K110">
        <v>0</v>
      </c>
      <c r="L110">
        <v>0</v>
      </c>
      <c r="M110">
        <v>0</v>
      </c>
      <c r="N110">
        <v>0</v>
      </c>
      <c r="O110">
        <v>0</v>
      </c>
      <c r="P110">
        <v>1</v>
      </c>
      <c r="Q110">
        <v>-1</v>
      </c>
      <c r="R110">
        <v>0</v>
      </c>
      <c r="S110">
        <v>0</v>
      </c>
      <c r="T110">
        <v>0</v>
      </c>
      <c r="U110">
        <v>0</v>
      </c>
      <c r="V110">
        <v>0</v>
      </c>
      <c r="W110">
        <v>3</v>
      </c>
      <c r="X110">
        <v>0</v>
      </c>
      <c r="Y110">
        <v>0</v>
      </c>
      <c r="Z110">
        <v>0</v>
      </c>
      <c r="AA110">
        <v>0</v>
      </c>
      <c r="AB110">
        <v>-1</v>
      </c>
      <c r="AC110">
        <v>0</v>
      </c>
      <c r="AD110">
        <v>0</v>
      </c>
      <c r="AE110">
        <v>0</v>
      </c>
      <c r="AF110">
        <v>1</v>
      </c>
      <c r="AG110">
        <v>0</v>
      </c>
      <c r="AH110">
        <v>0</v>
      </c>
      <c r="AI110">
        <v>0</v>
      </c>
      <c r="AJ110">
        <v>0</v>
      </c>
      <c r="AK110" s="77">
        <v>0</v>
      </c>
      <c r="AL110">
        <v>0</v>
      </c>
      <c r="AM110">
        <v>0</v>
      </c>
      <c r="AN110">
        <v>0</v>
      </c>
      <c r="AO110">
        <v>2</v>
      </c>
      <c r="AP110">
        <v>0</v>
      </c>
      <c r="AQ110">
        <v>0</v>
      </c>
      <c r="AR110">
        <v>0</v>
      </c>
      <c r="AS110">
        <v>0</v>
      </c>
      <c r="AT110">
        <v>0</v>
      </c>
      <c r="AU110">
        <v>0</v>
      </c>
      <c r="AV110">
        <v>0</v>
      </c>
      <c r="AW110">
        <v>0</v>
      </c>
      <c r="AX110">
        <v>1</v>
      </c>
      <c r="AY110">
        <v>0</v>
      </c>
      <c r="AZ110" s="77">
        <f t="shared" si="5"/>
        <v>6</v>
      </c>
      <c r="BA110">
        <f t="shared" si="7"/>
        <v>0</v>
      </c>
      <c r="BB110">
        <f t="shared" si="7"/>
        <v>3</v>
      </c>
      <c r="BC110">
        <f t="shared" si="7"/>
        <v>0</v>
      </c>
      <c r="BD110">
        <f t="shared" si="7"/>
        <v>2</v>
      </c>
      <c r="BE110">
        <f t="shared" si="7"/>
        <v>0</v>
      </c>
      <c r="BF110">
        <f t="shared" si="7"/>
        <v>1</v>
      </c>
    </row>
    <row r="111" spans="1:58" x14ac:dyDescent="0.2">
      <c r="B111">
        <v>77</v>
      </c>
      <c r="C111" s="76" t="s">
        <v>436</v>
      </c>
      <c r="D111" s="61">
        <v>464</v>
      </c>
      <c r="E111">
        <v>1</v>
      </c>
      <c r="F111">
        <v>0</v>
      </c>
      <c r="G111">
        <v>1</v>
      </c>
      <c r="H111">
        <v>0</v>
      </c>
      <c r="I111">
        <v>0</v>
      </c>
      <c r="J111">
        <v>0</v>
      </c>
      <c r="K111">
        <v>-2</v>
      </c>
      <c r="L111">
        <v>-2</v>
      </c>
      <c r="M111">
        <v>-1</v>
      </c>
      <c r="N111">
        <v>0</v>
      </c>
      <c r="O111">
        <v>0</v>
      </c>
      <c r="P111">
        <v>1</v>
      </c>
      <c r="Q111">
        <v>2</v>
      </c>
      <c r="R111">
        <v>0</v>
      </c>
      <c r="S111">
        <v>0</v>
      </c>
      <c r="T111">
        <v>0</v>
      </c>
      <c r="U111">
        <v>0</v>
      </c>
      <c r="V111">
        <v>0</v>
      </c>
      <c r="W111">
        <v>4</v>
      </c>
      <c r="X111">
        <v>2</v>
      </c>
      <c r="Y111">
        <v>2</v>
      </c>
      <c r="Z111">
        <v>2</v>
      </c>
      <c r="AA111">
        <v>2</v>
      </c>
      <c r="AB111">
        <v>2</v>
      </c>
      <c r="AC111">
        <v>2</v>
      </c>
      <c r="AD111">
        <v>0</v>
      </c>
      <c r="AE111">
        <v>2</v>
      </c>
      <c r="AF111">
        <v>1</v>
      </c>
      <c r="AG111">
        <v>1</v>
      </c>
      <c r="AH111">
        <v>1</v>
      </c>
      <c r="AI111">
        <v>0</v>
      </c>
      <c r="AJ111">
        <v>0</v>
      </c>
      <c r="AK111" s="77">
        <v>0</v>
      </c>
      <c r="AL111">
        <v>0</v>
      </c>
      <c r="AM111">
        <v>0</v>
      </c>
      <c r="AN111">
        <v>0</v>
      </c>
      <c r="AO111">
        <v>2</v>
      </c>
      <c r="AP111">
        <v>0</v>
      </c>
      <c r="AQ111">
        <v>1</v>
      </c>
      <c r="AR111">
        <v>0</v>
      </c>
      <c r="AS111">
        <v>0</v>
      </c>
      <c r="AT111">
        <v>0</v>
      </c>
      <c r="AU111">
        <v>0</v>
      </c>
      <c r="AV111">
        <v>0</v>
      </c>
      <c r="AW111">
        <v>0</v>
      </c>
      <c r="AX111">
        <v>1</v>
      </c>
      <c r="AY111">
        <v>0</v>
      </c>
      <c r="AZ111" s="77">
        <f t="shared" si="5"/>
        <v>25</v>
      </c>
      <c r="BA111">
        <f t="shared" si="7"/>
        <v>-3</v>
      </c>
      <c r="BB111">
        <f t="shared" si="7"/>
        <v>24</v>
      </c>
      <c r="BC111">
        <f t="shared" si="7"/>
        <v>0</v>
      </c>
      <c r="BD111">
        <f t="shared" si="7"/>
        <v>3</v>
      </c>
      <c r="BE111">
        <f t="shared" si="7"/>
        <v>0</v>
      </c>
      <c r="BF111">
        <f t="shared" si="7"/>
        <v>1</v>
      </c>
    </row>
    <row r="112" spans="1:58" x14ac:dyDescent="0.2">
      <c r="B112">
        <v>78</v>
      </c>
      <c r="C112" s="76" t="s">
        <v>437</v>
      </c>
      <c r="D112" s="61">
        <v>430</v>
      </c>
      <c r="E112">
        <v>0</v>
      </c>
      <c r="F112">
        <v>0</v>
      </c>
      <c r="G112">
        <v>0</v>
      </c>
      <c r="H112">
        <v>2</v>
      </c>
      <c r="I112">
        <v>0</v>
      </c>
      <c r="J112">
        <v>0</v>
      </c>
      <c r="K112">
        <v>0</v>
      </c>
      <c r="L112">
        <v>0</v>
      </c>
      <c r="M112">
        <v>0</v>
      </c>
      <c r="N112">
        <v>0</v>
      </c>
      <c r="O112">
        <v>0</v>
      </c>
      <c r="P112">
        <v>0</v>
      </c>
      <c r="Q112">
        <v>1</v>
      </c>
      <c r="R112">
        <v>1</v>
      </c>
      <c r="S112">
        <v>0</v>
      </c>
      <c r="T112">
        <v>0</v>
      </c>
      <c r="U112">
        <v>0</v>
      </c>
      <c r="V112">
        <v>0</v>
      </c>
      <c r="W112">
        <v>3</v>
      </c>
      <c r="X112">
        <v>1</v>
      </c>
      <c r="Y112">
        <v>0</v>
      </c>
      <c r="Z112">
        <v>0</v>
      </c>
      <c r="AA112">
        <v>0</v>
      </c>
      <c r="AB112">
        <v>1</v>
      </c>
      <c r="AC112">
        <v>1</v>
      </c>
      <c r="AD112">
        <v>1</v>
      </c>
      <c r="AE112">
        <v>2</v>
      </c>
      <c r="AF112">
        <v>0</v>
      </c>
      <c r="AG112">
        <v>1</v>
      </c>
      <c r="AH112">
        <v>1</v>
      </c>
      <c r="AI112">
        <v>0</v>
      </c>
      <c r="AJ112">
        <v>0</v>
      </c>
      <c r="AK112" s="77">
        <v>0</v>
      </c>
      <c r="AL112">
        <v>0</v>
      </c>
      <c r="AM112">
        <v>0</v>
      </c>
      <c r="AN112">
        <v>0</v>
      </c>
      <c r="AO112">
        <v>2</v>
      </c>
      <c r="AP112">
        <v>0</v>
      </c>
      <c r="AQ112">
        <v>0</v>
      </c>
      <c r="AR112">
        <v>0</v>
      </c>
      <c r="AS112">
        <v>0</v>
      </c>
      <c r="AT112">
        <v>0</v>
      </c>
      <c r="AU112">
        <v>0</v>
      </c>
      <c r="AV112">
        <v>0</v>
      </c>
      <c r="AW112">
        <v>0</v>
      </c>
      <c r="AX112">
        <v>3</v>
      </c>
      <c r="AY112">
        <v>0</v>
      </c>
      <c r="AZ112" s="77">
        <f t="shared" si="5"/>
        <v>20</v>
      </c>
      <c r="BA112">
        <f t="shared" si="7"/>
        <v>2</v>
      </c>
      <c r="BB112">
        <f t="shared" si="7"/>
        <v>13</v>
      </c>
      <c r="BC112">
        <f t="shared" si="7"/>
        <v>0</v>
      </c>
      <c r="BD112">
        <f t="shared" si="7"/>
        <v>2</v>
      </c>
      <c r="BE112">
        <f t="shared" si="7"/>
        <v>0</v>
      </c>
      <c r="BF112">
        <f t="shared" si="7"/>
        <v>3</v>
      </c>
    </row>
    <row r="113" spans="1:58" x14ac:dyDescent="0.2">
      <c r="B113">
        <v>79</v>
      </c>
      <c r="C113" s="76" t="s">
        <v>438</v>
      </c>
      <c r="D113" s="61">
        <v>436</v>
      </c>
      <c r="E113">
        <v>0</v>
      </c>
      <c r="F113">
        <v>0</v>
      </c>
      <c r="G113">
        <v>0</v>
      </c>
      <c r="H113">
        <v>2</v>
      </c>
      <c r="I113">
        <v>1</v>
      </c>
      <c r="J113">
        <v>0</v>
      </c>
      <c r="K113">
        <v>0</v>
      </c>
      <c r="L113">
        <v>0</v>
      </c>
      <c r="M113">
        <v>0</v>
      </c>
      <c r="N113">
        <v>0</v>
      </c>
      <c r="O113">
        <v>0</v>
      </c>
      <c r="P113">
        <v>2</v>
      </c>
      <c r="Q113">
        <v>-1</v>
      </c>
      <c r="R113">
        <v>-1</v>
      </c>
      <c r="S113">
        <v>0</v>
      </c>
      <c r="T113">
        <v>0</v>
      </c>
      <c r="U113">
        <v>0</v>
      </c>
      <c r="V113">
        <v>0</v>
      </c>
      <c r="W113">
        <v>2</v>
      </c>
      <c r="X113">
        <v>0</v>
      </c>
      <c r="Y113">
        <v>-1</v>
      </c>
      <c r="Z113">
        <v>0</v>
      </c>
      <c r="AA113">
        <v>0</v>
      </c>
      <c r="AB113">
        <v>0</v>
      </c>
      <c r="AC113">
        <v>0</v>
      </c>
      <c r="AD113">
        <v>0</v>
      </c>
      <c r="AE113">
        <v>0</v>
      </c>
      <c r="AF113">
        <v>0</v>
      </c>
      <c r="AG113">
        <v>0</v>
      </c>
      <c r="AH113">
        <v>2</v>
      </c>
      <c r="AI113">
        <v>0</v>
      </c>
      <c r="AJ113">
        <v>0</v>
      </c>
      <c r="AK113" s="77">
        <v>0</v>
      </c>
      <c r="AL113">
        <v>0</v>
      </c>
      <c r="AM113">
        <v>0</v>
      </c>
      <c r="AN113">
        <v>0</v>
      </c>
      <c r="AO113">
        <v>2</v>
      </c>
      <c r="AP113">
        <v>0</v>
      </c>
      <c r="AQ113">
        <v>0</v>
      </c>
      <c r="AR113">
        <v>0</v>
      </c>
      <c r="AS113">
        <v>0</v>
      </c>
      <c r="AT113">
        <v>0</v>
      </c>
      <c r="AU113">
        <v>0</v>
      </c>
      <c r="AV113">
        <v>0</v>
      </c>
      <c r="AW113">
        <v>4</v>
      </c>
      <c r="AX113">
        <v>2</v>
      </c>
      <c r="AY113">
        <v>0</v>
      </c>
      <c r="AZ113" s="77">
        <f t="shared" si="5"/>
        <v>14</v>
      </c>
      <c r="BA113">
        <f t="shared" si="7"/>
        <v>3</v>
      </c>
      <c r="BB113">
        <f t="shared" si="7"/>
        <v>3</v>
      </c>
      <c r="BC113">
        <f t="shared" si="7"/>
        <v>0</v>
      </c>
      <c r="BD113">
        <f t="shared" si="7"/>
        <v>2</v>
      </c>
      <c r="BE113">
        <f t="shared" si="7"/>
        <v>4</v>
      </c>
      <c r="BF113">
        <f t="shared" si="7"/>
        <v>2</v>
      </c>
    </row>
    <row r="114" spans="1:58" x14ac:dyDescent="0.2">
      <c r="B114">
        <v>80</v>
      </c>
      <c r="C114" s="76" t="s">
        <v>439</v>
      </c>
      <c r="D114" s="61">
        <v>447</v>
      </c>
      <c r="E114">
        <v>0</v>
      </c>
      <c r="F114">
        <v>0</v>
      </c>
      <c r="G114">
        <v>1</v>
      </c>
      <c r="H114">
        <v>1</v>
      </c>
      <c r="I114">
        <v>1</v>
      </c>
      <c r="J114">
        <v>0</v>
      </c>
      <c r="K114">
        <v>-1</v>
      </c>
      <c r="L114">
        <v>0</v>
      </c>
      <c r="M114">
        <v>-1</v>
      </c>
      <c r="N114">
        <v>0</v>
      </c>
      <c r="O114">
        <v>0</v>
      </c>
      <c r="P114">
        <v>1</v>
      </c>
      <c r="Q114">
        <v>-1</v>
      </c>
      <c r="R114">
        <v>-1</v>
      </c>
      <c r="S114">
        <v>0</v>
      </c>
      <c r="T114">
        <v>0</v>
      </c>
      <c r="U114">
        <v>0</v>
      </c>
      <c r="V114">
        <v>0</v>
      </c>
      <c r="W114">
        <v>4</v>
      </c>
      <c r="X114">
        <v>2</v>
      </c>
      <c r="Y114">
        <v>-1</v>
      </c>
      <c r="Z114">
        <v>2</v>
      </c>
      <c r="AA114">
        <v>2</v>
      </c>
      <c r="AB114">
        <v>1</v>
      </c>
      <c r="AC114">
        <v>0</v>
      </c>
      <c r="AD114">
        <v>1</v>
      </c>
      <c r="AE114">
        <v>-1</v>
      </c>
      <c r="AF114">
        <v>4</v>
      </c>
      <c r="AG114">
        <v>-1</v>
      </c>
      <c r="AH114">
        <v>1</v>
      </c>
      <c r="AI114">
        <v>0</v>
      </c>
      <c r="AJ114">
        <v>0</v>
      </c>
      <c r="AK114" s="77">
        <v>0</v>
      </c>
      <c r="AL114">
        <v>0</v>
      </c>
      <c r="AM114">
        <v>0</v>
      </c>
      <c r="AN114">
        <v>0</v>
      </c>
      <c r="AO114">
        <v>2</v>
      </c>
      <c r="AP114">
        <v>0</v>
      </c>
      <c r="AQ114">
        <v>0</v>
      </c>
      <c r="AR114">
        <v>0</v>
      </c>
      <c r="AS114">
        <v>0</v>
      </c>
      <c r="AT114">
        <v>0</v>
      </c>
      <c r="AU114">
        <v>0</v>
      </c>
      <c r="AV114">
        <v>0</v>
      </c>
      <c r="AW114">
        <v>0</v>
      </c>
      <c r="AX114">
        <v>2</v>
      </c>
      <c r="AY114">
        <v>0</v>
      </c>
      <c r="AZ114" s="77">
        <f t="shared" si="5"/>
        <v>18</v>
      </c>
      <c r="BA114">
        <f t="shared" si="7"/>
        <v>1</v>
      </c>
      <c r="BB114">
        <f t="shared" si="7"/>
        <v>13</v>
      </c>
      <c r="BC114">
        <f t="shared" si="7"/>
        <v>0</v>
      </c>
      <c r="BD114">
        <f t="shared" si="7"/>
        <v>2</v>
      </c>
      <c r="BE114">
        <f t="shared" si="7"/>
        <v>0</v>
      </c>
      <c r="BF114">
        <f t="shared" si="7"/>
        <v>2</v>
      </c>
    </row>
    <row r="115" spans="1:58" x14ac:dyDescent="0.2">
      <c r="B115">
        <v>81</v>
      </c>
      <c r="C115" s="76" t="s">
        <v>440</v>
      </c>
      <c r="D115" s="61">
        <v>527</v>
      </c>
      <c r="E115">
        <v>0</v>
      </c>
      <c r="F115">
        <v>0</v>
      </c>
      <c r="G115">
        <v>4</v>
      </c>
      <c r="H115">
        <v>4</v>
      </c>
      <c r="I115">
        <v>0</v>
      </c>
      <c r="J115">
        <v>0</v>
      </c>
      <c r="K115">
        <v>0</v>
      </c>
      <c r="L115">
        <v>0</v>
      </c>
      <c r="M115">
        <v>2</v>
      </c>
      <c r="N115">
        <v>0</v>
      </c>
      <c r="O115">
        <v>0</v>
      </c>
      <c r="P115">
        <v>-2</v>
      </c>
      <c r="Q115">
        <v>0</v>
      </c>
      <c r="R115">
        <v>0</v>
      </c>
      <c r="S115">
        <v>0</v>
      </c>
      <c r="T115">
        <v>0</v>
      </c>
      <c r="U115">
        <v>0</v>
      </c>
      <c r="V115">
        <v>0</v>
      </c>
      <c r="W115">
        <v>0</v>
      </c>
      <c r="X115">
        <v>2</v>
      </c>
      <c r="Y115">
        <v>2</v>
      </c>
      <c r="Z115">
        <v>2</v>
      </c>
      <c r="AA115">
        <v>2</v>
      </c>
      <c r="AB115">
        <v>2</v>
      </c>
      <c r="AC115">
        <v>2</v>
      </c>
      <c r="AD115">
        <v>0</v>
      </c>
      <c r="AE115">
        <v>2</v>
      </c>
      <c r="AF115">
        <v>0</v>
      </c>
      <c r="AG115">
        <v>2</v>
      </c>
      <c r="AH115">
        <v>2</v>
      </c>
      <c r="AI115">
        <v>0</v>
      </c>
      <c r="AJ115">
        <v>0</v>
      </c>
      <c r="AK115" s="77">
        <v>0</v>
      </c>
      <c r="AL115">
        <v>0</v>
      </c>
      <c r="AM115">
        <v>0</v>
      </c>
      <c r="AN115">
        <v>0</v>
      </c>
      <c r="AO115">
        <v>0</v>
      </c>
      <c r="AP115">
        <v>0</v>
      </c>
      <c r="AQ115">
        <v>0</v>
      </c>
      <c r="AR115">
        <v>0</v>
      </c>
      <c r="AS115">
        <v>0</v>
      </c>
      <c r="AT115">
        <v>0</v>
      </c>
      <c r="AU115">
        <v>0</v>
      </c>
      <c r="AV115">
        <v>0</v>
      </c>
      <c r="AW115">
        <v>0</v>
      </c>
      <c r="AX115">
        <v>0</v>
      </c>
      <c r="AY115">
        <v>0</v>
      </c>
      <c r="AZ115" s="77">
        <f t="shared" si="5"/>
        <v>26</v>
      </c>
      <c r="BA115">
        <f t="shared" si="7"/>
        <v>10</v>
      </c>
      <c r="BB115">
        <f t="shared" si="7"/>
        <v>16</v>
      </c>
      <c r="BC115">
        <f t="shared" si="7"/>
        <v>0</v>
      </c>
      <c r="BD115">
        <f t="shared" si="7"/>
        <v>0</v>
      </c>
      <c r="BE115">
        <f t="shared" si="7"/>
        <v>0</v>
      </c>
      <c r="BF115">
        <f t="shared" si="7"/>
        <v>0</v>
      </c>
    </row>
    <row r="116" spans="1:58" x14ac:dyDescent="0.2">
      <c r="B116">
        <v>82</v>
      </c>
      <c r="C116" s="76" t="s">
        <v>441</v>
      </c>
      <c r="D116" s="61">
        <v>453</v>
      </c>
      <c r="E116">
        <v>2</v>
      </c>
      <c r="F116">
        <v>2</v>
      </c>
      <c r="G116">
        <v>2</v>
      </c>
      <c r="H116">
        <v>0</v>
      </c>
      <c r="I116">
        <v>0</v>
      </c>
      <c r="J116">
        <v>0</v>
      </c>
      <c r="K116">
        <v>0</v>
      </c>
      <c r="L116">
        <v>2</v>
      </c>
      <c r="M116">
        <v>0</v>
      </c>
      <c r="N116">
        <v>0</v>
      </c>
      <c r="O116">
        <v>0</v>
      </c>
      <c r="P116">
        <v>0</v>
      </c>
      <c r="Q116">
        <v>2</v>
      </c>
      <c r="R116">
        <v>2</v>
      </c>
      <c r="S116">
        <v>0</v>
      </c>
      <c r="T116">
        <v>0</v>
      </c>
      <c r="U116">
        <v>0</v>
      </c>
      <c r="V116">
        <v>0</v>
      </c>
      <c r="W116">
        <v>0</v>
      </c>
      <c r="X116">
        <v>0</v>
      </c>
      <c r="Y116">
        <v>0</v>
      </c>
      <c r="Z116">
        <v>0</v>
      </c>
      <c r="AA116">
        <v>0</v>
      </c>
      <c r="AB116">
        <v>1</v>
      </c>
      <c r="AC116">
        <v>0</v>
      </c>
      <c r="AD116">
        <v>0</v>
      </c>
      <c r="AE116">
        <v>0</v>
      </c>
      <c r="AF116">
        <v>4</v>
      </c>
      <c r="AG116">
        <v>0</v>
      </c>
      <c r="AH116">
        <v>4</v>
      </c>
      <c r="AI116">
        <v>0</v>
      </c>
      <c r="AJ116">
        <v>0</v>
      </c>
      <c r="AK116" s="77">
        <v>0</v>
      </c>
      <c r="AL116">
        <v>0</v>
      </c>
      <c r="AM116">
        <v>0</v>
      </c>
      <c r="AN116">
        <v>0</v>
      </c>
      <c r="AO116">
        <v>4</v>
      </c>
      <c r="AP116">
        <v>5</v>
      </c>
      <c r="AQ116">
        <v>4</v>
      </c>
      <c r="AR116">
        <v>0</v>
      </c>
      <c r="AS116">
        <v>0</v>
      </c>
      <c r="AT116">
        <v>0</v>
      </c>
      <c r="AU116">
        <v>0</v>
      </c>
      <c r="AV116">
        <v>0</v>
      </c>
      <c r="AW116">
        <v>0</v>
      </c>
      <c r="AX116">
        <v>0</v>
      </c>
      <c r="AY116">
        <v>0</v>
      </c>
      <c r="AZ116" s="77">
        <f t="shared" si="5"/>
        <v>34</v>
      </c>
      <c r="BA116">
        <f t="shared" si="7"/>
        <v>8</v>
      </c>
      <c r="BB116">
        <f t="shared" si="7"/>
        <v>13</v>
      </c>
      <c r="BC116">
        <f t="shared" si="7"/>
        <v>0</v>
      </c>
      <c r="BD116">
        <f t="shared" si="7"/>
        <v>13</v>
      </c>
      <c r="BE116">
        <f t="shared" si="7"/>
        <v>0</v>
      </c>
      <c r="BF116">
        <f t="shared" si="7"/>
        <v>0</v>
      </c>
    </row>
    <row r="117" spans="1:58" x14ac:dyDescent="0.2">
      <c r="B117">
        <v>83</v>
      </c>
      <c r="C117" s="76" t="s">
        <v>442</v>
      </c>
      <c r="D117" s="61">
        <v>455</v>
      </c>
      <c r="E117">
        <v>2</v>
      </c>
      <c r="F117">
        <v>2</v>
      </c>
      <c r="G117">
        <v>2</v>
      </c>
      <c r="H117">
        <v>0</v>
      </c>
      <c r="I117">
        <v>0</v>
      </c>
      <c r="J117">
        <v>0</v>
      </c>
      <c r="K117">
        <v>0</v>
      </c>
      <c r="L117">
        <v>0</v>
      </c>
      <c r="M117">
        <v>2</v>
      </c>
      <c r="N117">
        <v>0</v>
      </c>
      <c r="O117">
        <v>0</v>
      </c>
      <c r="P117">
        <v>1</v>
      </c>
      <c r="Q117">
        <v>2</v>
      </c>
      <c r="R117">
        <v>2</v>
      </c>
      <c r="S117">
        <v>0</v>
      </c>
      <c r="T117">
        <v>0</v>
      </c>
      <c r="U117">
        <v>0</v>
      </c>
      <c r="V117">
        <v>0</v>
      </c>
      <c r="W117">
        <v>0</v>
      </c>
      <c r="X117">
        <v>0</v>
      </c>
      <c r="Y117">
        <v>0</v>
      </c>
      <c r="Z117">
        <v>0</v>
      </c>
      <c r="AA117">
        <v>0</v>
      </c>
      <c r="AB117">
        <v>0</v>
      </c>
      <c r="AC117">
        <v>0</v>
      </c>
      <c r="AD117">
        <v>0</v>
      </c>
      <c r="AE117">
        <v>2</v>
      </c>
      <c r="AF117">
        <v>4</v>
      </c>
      <c r="AG117">
        <v>2</v>
      </c>
      <c r="AH117">
        <v>0</v>
      </c>
      <c r="AI117">
        <v>0</v>
      </c>
      <c r="AJ117">
        <v>0</v>
      </c>
      <c r="AK117" s="77">
        <v>0</v>
      </c>
      <c r="AL117">
        <v>0</v>
      </c>
      <c r="AM117">
        <v>0</v>
      </c>
      <c r="AN117">
        <v>0</v>
      </c>
      <c r="AO117">
        <v>4</v>
      </c>
      <c r="AP117">
        <v>5</v>
      </c>
      <c r="AQ117">
        <v>4</v>
      </c>
      <c r="AR117">
        <v>0</v>
      </c>
      <c r="AS117">
        <v>0</v>
      </c>
      <c r="AT117">
        <v>0</v>
      </c>
      <c r="AU117">
        <v>0</v>
      </c>
      <c r="AV117">
        <v>0</v>
      </c>
      <c r="AW117">
        <v>0</v>
      </c>
      <c r="AX117">
        <v>0</v>
      </c>
      <c r="AY117">
        <v>0</v>
      </c>
      <c r="AZ117" s="77">
        <f t="shared" si="5"/>
        <v>34</v>
      </c>
      <c r="BA117">
        <f t="shared" si="7"/>
        <v>8</v>
      </c>
      <c r="BB117">
        <f t="shared" si="7"/>
        <v>13</v>
      </c>
      <c r="BC117">
        <f t="shared" si="7"/>
        <v>0</v>
      </c>
      <c r="BD117">
        <f t="shared" si="7"/>
        <v>13</v>
      </c>
      <c r="BE117">
        <f t="shared" si="7"/>
        <v>0</v>
      </c>
      <c r="BF117">
        <f t="shared" si="7"/>
        <v>0</v>
      </c>
    </row>
    <row r="118" spans="1:58" x14ac:dyDescent="0.2">
      <c r="A118" t="s">
        <v>333</v>
      </c>
      <c r="B118">
        <v>84</v>
      </c>
      <c r="C118" s="76" t="s">
        <v>246</v>
      </c>
      <c r="D118" s="61">
        <v>670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s="77">
        <v>0</v>
      </c>
      <c r="AL118">
        <v>0</v>
      </c>
      <c r="AM118">
        <v>0</v>
      </c>
      <c r="AN118">
        <v>0</v>
      </c>
      <c r="AO118">
        <v>0</v>
      </c>
      <c r="AP118">
        <v>0</v>
      </c>
      <c r="AQ118">
        <v>0</v>
      </c>
      <c r="AR118">
        <v>0</v>
      </c>
      <c r="AS118">
        <v>0</v>
      </c>
      <c r="AT118">
        <v>0</v>
      </c>
      <c r="AU118">
        <v>0</v>
      </c>
      <c r="AV118">
        <v>0</v>
      </c>
      <c r="AW118">
        <v>0</v>
      </c>
      <c r="AX118">
        <v>5</v>
      </c>
      <c r="AY118">
        <v>0</v>
      </c>
      <c r="AZ118" s="77">
        <f t="shared" si="5"/>
        <v>5</v>
      </c>
      <c r="BA118">
        <f t="shared" si="7"/>
        <v>0</v>
      </c>
      <c r="BB118">
        <f t="shared" si="7"/>
        <v>0</v>
      </c>
      <c r="BC118">
        <f t="shared" si="7"/>
        <v>0</v>
      </c>
      <c r="BD118">
        <f t="shared" si="7"/>
        <v>0</v>
      </c>
      <c r="BE118">
        <f t="shared" si="7"/>
        <v>0</v>
      </c>
      <c r="BF118">
        <f t="shared" si="7"/>
        <v>5</v>
      </c>
    </row>
    <row r="119" spans="1:58" x14ac:dyDescent="0.2">
      <c r="B119">
        <v>85</v>
      </c>
      <c r="C119" s="76" t="s">
        <v>443</v>
      </c>
      <c r="D119" s="61">
        <v>468</v>
      </c>
      <c r="E119">
        <v>0</v>
      </c>
      <c r="F119">
        <v>0</v>
      </c>
      <c r="G119">
        <v>5</v>
      </c>
      <c r="H119">
        <v>2</v>
      </c>
      <c r="I119">
        <v>0</v>
      </c>
      <c r="J119">
        <v>0</v>
      </c>
      <c r="K119">
        <v>0</v>
      </c>
      <c r="L119">
        <v>0</v>
      </c>
      <c r="M119">
        <v>0</v>
      </c>
      <c r="N119">
        <v>0</v>
      </c>
      <c r="O119">
        <v>1</v>
      </c>
      <c r="P119">
        <v>2</v>
      </c>
      <c r="Q119">
        <v>2</v>
      </c>
      <c r="R119">
        <v>2</v>
      </c>
      <c r="S119">
        <v>0</v>
      </c>
      <c r="T119">
        <v>0</v>
      </c>
      <c r="U119">
        <v>-1</v>
      </c>
      <c r="V119">
        <v>0</v>
      </c>
      <c r="W119">
        <v>0</v>
      </c>
      <c r="X119">
        <v>0</v>
      </c>
      <c r="Y119">
        <v>2</v>
      </c>
      <c r="Z119">
        <v>0</v>
      </c>
      <c r="AA119">
        <v>0</v>
      </c>
      <c r="AB119">
        <v>0</v>
      </c>
      <c r="AC119">
        <v>0</v>
      </c>
      <c r="AD119">
        <v>0</v>
      </c>
      <c r="AE119">
        <v>0</v>
      </c>
      <c r="AF119">
        <v>1</v>
      </c>
      <c r="AG119">
        <v>0</v>
      </c>
      <c r="AH119">
        <v>5</v>
      </c>
      <c r="AI119">
        <v>0</v>
      </c>
      <c r="AJ119">
        <v>0</v>
      </c>
      <c r="AK119" s="77">
        <v>0</v>
      </c>
      <c r="AL119">
        <v>0</v>
      </c>
      <c r="AM119">
        <v>0</v>
      </c>
      <c r="AN119">
        <v>0</v>
      </c>
      <c r="AO119">
        <v>0</v>
      </c>
      <c r="AP119">
        <v>0</v>
      </c>
      <c r="AQ119">
        <v>0</v>
      </c>
      <c r="AR119">
        <v>0</v>
      </c>
      <c r="AS119">
        <v>-1</v>
      </c>
      <c r="AT119">
        <v>0</v>
      </c>
      <c r="AU119">
        <v>0</v>
      </c>
      <c r="AV119">
        <v>0</v>
      </c>
      <c r="AW119">
        <v>0</v>
      </c>
      <c r="AX119">
        <v>0</v>
      </c>
      <c r="AY119">
        <v>0</v>
      </c>
      <c r="AZ119" s="77">
        <f t="shared" si="5"/>
        <v>20</v>
      </c>
      <c r="BA119">
        <f t="shared" si="7"/>
        <v>8</v>
      </c>
      <c r="BB119">
        <f t="shared" si="7"/>
        <v>13</v>
      </c>
      <c r="BC119">
        <f t="shared" si="7"/>
        <v>0</v>
      </c>
      <c r="BD119">
        <f t="shared" si="7"/>
        <v>0</v>
      </c>
      <c r="BE119">
        <f t="shared" si="7"/>
        <v>-1</v>
      </c>
      <c r="BF119">
        <f t="shared" si="7"/>
        <v>0</v>
      </c>
    </row>
    <row r="120" spans="1:58" x14ac:dyDescent="0.2">
      <c r="A120" t="s">
        <v>354</v>
      </c>
      <c r="B120">
        <v>86</v>
      </c>
      <c r="C120" s="76" t="s">
        <v>444</v>
      </c>
      <c r="D120" s="61">
        <v>516</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s="77">
        <v>0</v>
      </c>
      <c r="AL120">
        <v>0</v>
      </c>
      <c r="AM120">
        <v>0</v>
      </c>
      <c r="AN120">
        <v>0</v>
      </c>
      <c r="AO120">
        <v>2</v>
      </c>
      <c r="AP120">
        <v>0</v>
      </c>
      <c r="AQ120">
        <v>0</v>
      </c>
      <c r="AR120">
        <v>0</v>
      </c>
      <c r="AS120">
        <v>0</v>
      </c>
      <c r="AT120">
        <v>0</v>
      </c>
      <c r="AU120">
        <v>0</v>
      </c>
      <c r="AV120">
        <v>0</v>
      </c>
      <c r="AW120">
        <v>5</v>
      </c>
      <c r="AX120">
        <v>3</v>
      </c>
      <c r="AY120">
        <v>2</v>
      </c>
      <c r="AZ120" s="77">
        <f t="shared" si="5"/>
        <v>12</v>
      </c>
      <c r="BA120">
        <f t="shared" si="7"/>
        <v>0</v>
      </c>
      <c r="BB120">
        <f t="shared" si="7"/>
        <v>0</v>
      </c>
      <c r="BC120">
        <f t="shared" si="7"/>
        <v>0</v>
      </c>
      <c r="BD120">
        <f t="shared" si="7"/>
        <v>2</v>
      </c>
      <c r="BE120">
        <f t="shared" si="7"/>
        <v>5</v>
      </c>
      <c r="BF120">
        <f t="shared" si="7"/>
        <v>5</v>
      </c>
    </row>
    <row r="121" spans="1:58" x14ac:dyDescent="0.2">
      <c r="A121" t="s">
        <v>354</v>
      </c>
      <c r="B121">
        <v>87</v>
      </c>
      <c r="C121" s="76" t="s">
        <v>445</v>
      </c>
      <c r="D121" s="61">
        <v>576</v>
      </c>
      <c r="E121">
        <v>0</v>
      </c>
      <c r="F121">
        <v>0</v>
      </c>
      <c r="G121">
        <v>0</v>
      </c>
      <c r="H121">
        <v>0</v>
      </c>
      <c r="I121">
        <v>3</v>
      </c>
      <c r="J121">
        <v>0</v>
      </c>
      <c r="K121">
        <v>0</v>
      </c>
      <c r="L121">
        <v>0</v>
      </c>
      <c r="M121">
        <v>0</v>
      </c>
      <c r="N121">
        <v>0</v>
      </c>
      <c r="O121">
        <v>0</v>
      </c>
      <c r="P121">
        <v>0</v>
      </c>
      <c r="Q121">
        <v>0</v>
      </c>
      <c r="R121">
        <v>0</v>
      </c>
      <c r="S121">
        <v>0</v>
      </c>
      <c r="T121">
        <v>0</v>
      </c>
      <c r="U121">
        <v>0</v>
      </c>
      <c r="V121">
        <v>0</v>
      </c>
      <c r="W121">
        <v>0</v>
      </c>
      <c r="X121">
        <v>3</v>
      </c>
      <c r="Y121">
        <v>0</v>
      </c>
      <c r="Z121">
        <v>0</v>
      </c>
      <c r="AA121">
        <v>0</v>
      </c>
      <c r="AB121">
        <v>2</v>
      </c>
      <c r="AC121">
        <v>0</v>
      </c>
      <c r="AD121">
        <v>0</v>
      </c>
      <c r="AE121">
        <v>0</v>
      </c>
      <c r="AF121">
        <v>0</v>
      </c>
      <c r="AG121">
        <v>0</v>
      </c>
      <c r="AH121">
        <v>2</v>
      </c>
      <c r="AI121">
        <v>0</v>
      </c>
      <c r="AJ121">
        <v>0</v>
      </c>
      <c r="AK121" s="77">
        <v>0</v>
      </c>
      <c r="AL121">
        <v>0</v>
      </c>
      <c r="AM121">
        <v>0</v>
      </c>
      <c r="AN121">
        <v>0</v>
      </c>
      <c r="AO121">
        <v>0</v>
      </c>
      <c r="AP121">
        <v>0</v>
      </c>
      <c r="AQ121">
        <v>0</v>
      </c>
      <c r="AR121">
        <v>0</v>
      </c>
      <c r="AS121">
        <v>0</v>
      </c>
      <c r="AT121">
        <v>0</v>
      </c>
      <c r="AU121">
        <v>3</v>
      </c>
      <c r="AV121">
        <v>5</v>
      </c>
      <c r="AW121">
        <v>0</v>
      </c>
      <c r="AX121">
        <v>0</v>
      </c>
      <c r="AY121">
        <v>0</v>
      </c>
      <c r="AZ121" s="77">
        <f t="shared" si="5"/>
        <v>18</v>
      </c>
      <c r="BA121">
        <f t="shared" si="7"/>
        <v>3</v>
      </c>
      <c r="BB121">
        <f t="shared" si="7"/>
        <v>7</v>
      </c>
      <c r="BC121">
        <f t="shared" si="7"/>
        <v>0</v>
      </c>
      <c r="BD121">
        <f t="shared" si="7"/>
        <v>0</v>
      </c>
      <c r="BE121">
        <f t="shared" si="7"/>
        <v>8</v>
      </c>
      <c r="BF121">
        <f t="shared" si="7"/>
        <v>0</v>
      </c>
    </row>
    <row r="122" spans="1:58" x14ac:dyDescent="0.2">
      <c r="B122">
        <v>88</v>
      </c>
      <c r="C122" s="76" t="s">
        <v>366</v>
      </c>
      <c r="D122" s="61">
        <v>482</v>
      </c>
      <c r="E122">
        <v>1</v>
      </c>
      <c r="F122">
        <v>0</v>
      </c>
      <c r="G122">
        <v>1</v>
      </c>
      <c r="H122">
        <v>0</v>
      </c>
      <c r="I122">
        <v>-1</v>
      </c>
      <c r="J122">
        <v>-2</v>
      </c>
      <c r="K122">
        <v>1</v>
      </c>
      <c r="L122">
        <v>-2</v>
      </c>
      <c r="M122">
        <v>2</v>
      </c>
      <c r="N122">
        <v>0</v>
      </c>
      <c r="O122">
        <v>0</v>
      </c>
      <c r="P122">
        <v>2</v>
      </c>
      <c r="Q122">
        <v>2</v>
      </c>
      <c r="R122">
        <v>2</v>
      </c>
      <c r="S122">
        <v>0</v>
      </c>
      <c r="T122">
        <v>0</v>
      </c>
      <c r="U122">
        <v>0</v>
      </c>
      <c r="V122">
        <v>0</v>
      </c>
      <c r="W122">
        <v>0</v>
      </c>
      <c r="X122">
        <v>-4</v>
      </c>
      <c r="Y122">
        <v>2</v>
      </c>
      <c r="Z122">
        <v>1</v>
      </c>
      <c r="AA122">
        <v>1</v>
      </c>
      <c r="AB122">
        <v>0</v>
      </c>
      <c r="AC122">
        <v>2</v>
      </c>
      <c r="AD122">
        <v>-2</v>
      </c>
      <c r="AE122">
        <v>2</v>
      </c>
      <c r="AF122">
        <v>0</v>
      </c>
      <c r="AG122">
        <v>2</v>
      </c>
      <c r="AH122">
        <v>1</v>
      </c>
      <c r="AI122">
        <v>0</v>
      </c>
      <c r="AJ122">
        <v>0</v>
      </c>
      <c r="AK122" s="77">
        <v>0</v>
      </c>
      <c r="AL122">
        <v>0</v>
      </c>
      <c r="AM122">
        <v>0</v>
      </c>
      <c r="AN122">
        <v>0</v>
      </c>
      <c r="AO122">
        <v>2</v>
      </c>
      <c r="AP122">
        <v>0</v>
      </c>
      <c r="AQ122">
        <v>0</v>
      </c>
      <c r="AR122">
        <v>0</v>
      </c>
      <c r="AS122">
        <v>0</v>
      </c>
      <c r="AT122">
        <v>0</v>
      </c>
      <c r="AU122">
        <v>4</v>
      </c>
      <c r="AV122">
        <v>0</v>
      </c>
      <c r="AW122">
        <v>0</v>
      </c>
      <c r="AX122">
        <v>0</v>
      </c>
      <c r="AY122">
        <v>0</v>
      </c>
      <c r="AZ122" s="77">
        <f t="shared" si="5"/>
        <v>17</v>
      </c>
      <c r="BA122">
        <f t="shared" si="7"/>
        <v>0</v>
      </c>
      <c r="BB122">
        <f t="shared" si="7"/>
        <v>11</v>
      </c>
      <c r="BC122">
        <f t="shared" si="7"/>
        <v>0</v>
      </c>
      <c r="BD122">
        <f t="shared" si="7"/>
        <v>2</v>
      </c>
      <c r="BE122">
        <f t="shared" si="7"/>
        <v>4</v>
      </c>
      <c r="BF122">
        <f t="shared" si="7"/>
        <v>0</v>
      </c>
    </row>
    <row r="123" spans="1:58" x14ac:dyDescent="0.2">
      <c r="B123">
        <v>89</v>
      </c>
      <c r="C123" s="76" t="s">
        <v>446</v>
      </c>
      <c r="D123" s="61">
        <v>353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s="77">
        <v>0</v>
      </c>
      <c r="AL123">
        <v>0</v>
      </c>
      <c r="AM123">
        <v>0</v>
      </c>
      <c r="AN123">
        <v>0</v>
      </c>
      <c r="AO123">
        <v>0</v>
      </c>
      <c r="AP123">
        <v>0</v>
      </c>
      <c r="AQ123">
        <v>0</v>
      </c>
      <c r="AR123">
        <v>0</v>
      </c>
      <c r="AS123">
        <v>0</v>
      </c>
      <c r="AT123">
        <v>0</v>
      </c>
      <c r="AU123">
        <v>0</v>
      </c>
      <c r="AV123">
        <v>0</v>
      </c>
      <c r="AW123">
        <v>0</v>
      </c>
      <c r="AX123">
        <v>0</v>
      </c>
      <c r="AY123">
        <v>0</v>
      </c>
      <c r="AZ123" s="77">
        <f t="shared" si="5"/>
        <v>0</v>
      </c>
      <c r="BA123">
        <f t="shared" si="7"/>
        <v>0</v>
      </c>
      <c r="BB123">
        <f t="shared" si="7"/>
        <v>0</v>
      </c>
      <c r="BC123">
        <f t="shared" si="7"/>
        <v>0</v>
      </c>
      <c r="BD123">
        <f t="shared" si="7"/>
        <v>0</v>
      </c>
      <c r="BE123">
        <f t="shared" si="7"/>
        <v>0</v>
      </c>
      <c r="BF123">
        <f t="shared" si="7"/>
        <v>0</v>
      </c>
    </row>
    <row r="124" spans="1:58" x14ac:dyDescent="0.2">
      <c r="A124" t="s">
        <v>335</v>
      </c>
      <c r="B124">
        <v>90</v>
      </c>
      <c r="C124" s="76" t="s">
        <v>447</v>
      </c>
      <c r="D124" s="61">
        <v>484</v>
      </c>
      <c r="E124">
        <v>4</v>
      </c>
      <c r="F124">
        <v>4</v>
      </c>
      <c r="G124">
        <v>0</v>
      </c>
      <c r="H124">
        <v>0</v>
      </c>
      <c r="I124">
        <v>0</v>
      </c>
      <c r="J124">
        <v>0</v>
      </c>
      <c r="K124">
        <v>0</v>
      </c>
      <c r="L124">
        <v>1</v>
      </c>
      <c r="M124">
        <v>1</v>
      </c>
      <c r="N124">
        <v>1</v>
      </c>
      <c r="O124">
        <v>1</v>
      </c>
      <c r="P124">
        <v>1</v>
      </c>
      <c r="Q124">
        <v>-1</v>
      </c>
      <c r="R124">
        <v>-1</v>
      </c>
      <c r="S124">
        <v>0</v>
      </c>
      <c r="T124">
        <v>0</v>
      </c>
      <c r="U124">
        <v>1</v>
      </c>
      <c r="V124">
        <v>2</v>
      </c>
      <c r="W124">
        <v>2</v>
      </c>
      <c r="X124">
        <v>2</v>
      </c>
      <c r="Y124">
        <v>0</v>
      </c>
      <c r="Z124">
        <v>2</v>
      </c>
      <c r="AA124">
        <v>0</v>
      </c>
      <c r="AB124">
        <v>0</v>
      </c>
      <c r="AC124">
        <v>0</v>
      </c>
      <c r="AD124">
        <v>1</v>
      </c>
      <c r="AE124">
        <v>0</v>
      </c>
      <c r="AF124">
        <v>0</v>
      </c>
      <c r="AG124">
        <v>0</v>
      </c>
      <c r="AH124">
        <v>2</v>
      </c>
      <c r="AI124">
        <v>0</v>
      </c>
      <c r="AJ124">
        <v>2</v>
      </c>
      <c r="AK124" s="77">
        <v>0</v>
      </c>
      <c r="AL124">
        <v>0</v>
      </c>
      <c r="AM124">
        <v>0</v>
      </c>
      <c r="AN124">
        <v>0</v>
      </c>
      <c r="AO124">
        <v>2</v>
      </c>
      <c r="AP124">
        <v>0</v>
      </c>
      <c r="AQ124">
        <v>2</v>
      </c>
      <c r="AR124">
        <v>0</v>
      </c>
      <c r="AS124">
        <v>1</v>
      </c>
      <c r="AT124">
        <v>0</v>
      </c>
      <c r="AU124">
        <v>0</v>
      </c>
      <c r="AV124">
        <v>0</v>
      </c>
      <c r="AW124">
        <v>0</v>
      </c>
      <c r="AX124">
        <v>2</v>
      </c>
      <c r="AY124">
        <v>1</v>
      </c>
      <c r="AZ124" s="77">
        <f t="shared" si="5"/>
        <v>33</v>
      </c>
      <c r="BA124">
        <f t="shared" si="7"/>
        <v>12</v>
      </c>
      <c r="BB124">
        <f t="shared" si="7"/>
        <v>11</v>
      </c>
      <c r="BC124">
        <f t="shared" si="7"/>
        <v>2</v>
      </c>
      <c r="BD124">
        <f t="shared" si="7"/>
        <v>4</v>
      </c>
      <c r="BE124">
        <f t="shared" si="7"/>
        <v>1</v>
      </c>
      <c r="BF124">
        <f t="shared" si="7"/>
        <v>3</v>
      </c>
    </row>
    <row r="125" spans="1:58" x14ac:dyDescent="0.2">
      <c r="B125">
        <v>91</v>
      </c>
      <c r="C125" s="76" t="s">
        <v>448</v>
      </c>
      <c r="D125" s="61">
        <v>500</v>
      </c>
      <c r="E125">
        <v>0</v>
      </c>
      <c r="F125">
        <v>0</v>
      </c>
      <c r="G125">
        <v>0</v>
      </c>
      <c r="H125">
        <v>0</v>
      </c>
      <c r="I125">
        <v>0</v>
      </c>
      <c r="J125">
        <v>0</v>
      </c>
      <c r="K125">
        <v>-1</v>
      </c>
      <c r="L125">
        <v>1</v>
      </c>
      <c r="M125">
        <v>0</v>
      </c>
      <c r="N125">
        <v>0</v>
      </c>
      <c r="O125">
        <v>0</v>
      </c>
      <c r="P125">
        <v>0</v>
      </c>
      <c r="Q125">
        <v>0</v>
      </c>
      <c r="R125">
        <v>0</v>
      </c>
      <c r="S125">
        <v>2</v>
      </c>
      <c r="T125">
        <v>0</v>
      </c>
      <c r="U125">
        <v>0</v>
      </c>
      <c r="V125">
        <v>0</v>
      </c>
      <c r="W125">
        <v>0</v>
      </c>
      <c r="X125">
        <v>0</v>
      </c>
      <c r="Y125">
        <v>0</v>
      </c>
      <c r="Z125">
        <v>0</v>
      </c>
      <c r="AA125">
        <v>0</v>
      </c>
      <c r="AB125">
        <v>0</v>
      </c>
      <c r="AC125">
        <v>0</v>
      </c>
      <c r="AD125">
        <v>0</v>
      </c>
      <c r="AE125">
        <v>0</v>
      </c>
      <c r="AF125">
        <v>0</v>
      </c>
      <c r="AG125">
        <v>0</v>
      </c>
      <c r="AH125">
        <v>0</v>
      </c>
      <c r="AI125">
        <v>0</v>
      </c>
      <c r="AJ125">
        <v>0</v>
      </c>
      <c r="AK125" s="77">
        <v>0</v>
      </c>
      <c r="AL125">
        <v>0</v>
      </c>
      <c r="AM125">
        <v>0</v>
      </c>
      <c r="AN125">
        <v>0</v>
      </c>
      <c r="AO125">
        <v>0</v>
      </c>
      <c r="AP125">
        <v>0</v>
      </c>
      <c r="AQ125">
        <v>0</v>
      </c>
      <c r="AR125">
        <v>0</v>
      </c>
      <c r="AS125">
        <v>0</v>
      </c>
      <c r="AT125">
        <v>0</v>
      </c>
      <c r="AU125">
        <v>2</v>
      </c>
      <c r="AV125">
        <v>-1</v>
      </c>
      <c r="AW125">
        <v>0</v>
      </c>
      <c r="AX125">
        <v>0</v>
      </c>
      <c r="AY125">
        <v>1</v>
      </c>
      <c r="AZ125" s="77">
        <f t="shared" si="5"/>
        <v>4</v>
      </c>
      <c r="BA125">
        <f t="shared" si="7"/>
        <v>0</v>
      </c>
      <c r="BB125">
        <f t="shared" si="7"/>
        <v>2</v>
      </c>
      <c r="BC125">
        <f t="shared" si="7"/>
        <v>0</v>
      </c>
      <c r="BD125">
        <f t="shared" si="7"/>
        <v>0</v>
      </c>
      <c r="BE125">
        <f t="shared" si="7"/>
        <v>1</v>
      </c>
      <c r="BF125">
        <f t="shared" si="7"/>
        <v>1</v>
      </c>
    </row>
    <row r="126" spans="1:58" x14ac:dyDescent="0.2">
      <c r="B126">
        <v>92</v>
      </c>
      <c r="C126" s="76" t="s">
        <v>449</v>
      </c>
      <c r="D126" s="61">
        <v>319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5</v>
      </c>
      <c r="AG126">
        <v>5</v>
      </c>
      <c r="AH126">
        <v>0</v>
      </c>
      <c r="AI126">
        <v>0</v>
      </c>
      <c r="AJ126">
        <v>0</v>
      </c>
      <c r="AK126" s="77">
        <v>0</v>
      </c>
      <c r="AL126">
        <v>0</v>
      </c>
      <c r="AM126">
        <v>0</v>
      </c>
      <c r="AN126">
        <v>0</v>
      </c>
      <c r="AO126">
        <v>0</v>
      </c>
      <c r="AP126">
        <v>0</v>
      </c>
      <c r="AQ126">
        <v>0</v>
      </c>
      <c r="AR126">
        <v>0</v>
      </c>
      <c r="AS126">
        <v>0</v>
      </c>
      <c r="AT126">
        <v>0</v>
      </c>
      <c r="AU126">
        <v>0</v>
      </c>
      <c r="AV126">
        <v>0</v>
      </c>
      <c r="AW126">
        <v>0</v>
      </c>
      <c r="AX126">
        <v>0</v>
      </c>
      <c r="AY126">
        <v>0</v>
      </c>
      <c r="AZ126" s="77">
        <f t="shared" si="5"/>
        <v>10</v>
      </c>
      <c r="BA126">
        <f t="shared" si="7"/>
        <v>0</v>
      </c>
      <c r="BB126">
        <f t="shared" si="7"/>
        <v>10</v>
      </c>
      <c r="BC126">
        <f t="shared" si="7"/>
        <v>0</v>
      </c>
      <c r="BD126">
        <f t="shared" si="7"/>
        <v>0</v>
      </c>
      <c r="BE126">
        <f t="shared" si="7"/>
        <v>0</v>
      </c>
      <c r="BF126">
        <f t="shared" si="7"/>
        <v>0</v>
      </c>
    </row>
    <row r="127" spans="1:58" x14ac:dyDescent="0.2">
      <c r="B127">
        <v>93</v>
      </c>
      <c r="C127" s="76" t="s">
        <v>450</v>
      </c>
      <c r="D127" s="61">
        <v>582</v>
      </c>
      <c r="E127">
        <v>0</v>
      </c>
      <c r="F127">
        <v>0</v>
      </c>
      <c r="G127">
        <v>0</v>
      </c>
      <c r="H127">
        <v>0</v>
      </c>
      <c r="I127">
        <v>2</v>
      </c>
      <c r="J127">
        <v>0</v>
      </c>
      <c r="K127">
        <v>0</v>
      </c>
      <c r="L127">
        <v>0</v>
      </c>
      <c r="M127">
        <v>0</v>
      </c>
      <c r="N127">
        <v>0</v>
      </c>
      <c r="O127">
        <v>2</v>
      </c>
      <c r="P127">
        <v>5</v>
      </c>
      <c r="Q127">
        <v>2</v>
      </c>
      <c r="R127">
        <v>1</v>
      </c>
      <c r="S127">
        <v>0</v>
      </c>
      <c r="T127">
        <v>0</v>
      </c>
      <c r="U127">
        <v>2</v>
      </c>
      <c r="V127">
        <v>0</v>
      </c>
      <c r="W127">
        <v>0</v>
      </c>
      <c r="X127">
        <v>-1</v>
      </c>
      <c r="Y127">
        <v>0</v>
      </c>
      <c r="Z127">
        <v>0</v>
      </c>
      <c r="AA127">
        <v>0</v>
      </c>
      <c r="AB127">
        <v>0</v>
      </c>
      <c r="AC127">
        <v>0</v>
      </c>
      <c r="AD127">
        <v>0</v>
      </c>
      <c r="AE127">
        <v>0</v>
      </c>
      <c r="AF127">
        <v>-1</v>
      </c>
      <c r="AG127">
        <v>0</v>
      </c>
      <c r="AH127">
        <v>0</v>
      </c>
      <c r="AI127">
        <v>0</v>
      </c>
      <c r="AJ127">
        <v>0</v>
      </c>
      <c r="AK127" s="77">
        <v>0</v>
      </c>
      <c r="AL127">
        <v>0</v>
      </c>
      <c r="AM127">
        <v>0</v>
      </c>
      <c r="AN127">
        <v>0</v>
      </c>
      <c r="AO127">
        <v>0</v>
      </c>
      <c r="AP127">
        <v>0</v>
      </c>
      <c r="AQ127">
        <v>0</v>
      </c>
      <c r="AR127">
        <v>0</v>
      </c>
      <c r="AS127">
        <v>0</v>
      </c>
      <c r="AT127">
        <v>0</v>
      </c>
      <c r="AU127">
        <v>0</v>
      </c>
      <c r="AV127">
        <v>0</v>
      </c>
      <c r="AW127">
        <v>0</v>
      </c>
      <c r="AX127">
        <v>0</v>
      </c>
      <c r="AY127">
        <v>0</v>
      </c>
      <c r="AZ127" s="77">
        <f t="shared" si="5"/>
        <v>12</v>
      </c>
      <c r="BA127">
        <f t="shared" si="7"/>
        <v>4</v>
      </c>
      <c r="BB127">
        <f t="shared" si="7"/>
        <v>8</v>
      </c>
      <c r="BC127">
        <f t="shared" si="7"/>
        <v>0</v>
      </c>
      <c r="BD127">
        <f t="shared" si="7"/>
        <v>0</v>
      </c>
      <c r="BE127">
        <f t="shared" si="7"/>
        <v>0</v>
      </c>
      <c r="BF127">
        <f t="shared" si="7"/>
        <v>0</v>
      </c>
    </row>
    <row r="128" spans="1:58" x14ac:dyDescent="0.2">
      <c r="A128" t="s">
        <v>335</v>
      </c>
      <c r="B128">
        <v>94</v>
      </c>
      <c r="C128" s="76" t="s">
        <v>451</v>
      </c>
      <c r="D128" s="61">
        <v>595</v>
      </c>
      <c r="E128">
        <v>2</v>
      </c>
      <c r="F128">
        <v>2</v>
      </c>
      <c r="G128">
        <v>2</v>
      </c>
      <c r="H128">
        <v>2</v>
      </c>
      <c r="I128">
        <v>0</v>
      </c>
      <c r="J128">
        <v>0</v>
      </c>
      <c r="K128">
        <v>2</v>
      </c>
      <c r="L128">
        <v>2</v>
      </c>
      <c r="M128">
        <v>0</v>
      </c>
      <c r="N128">
        <v>2</v>
      </c>
      <c r="O128">
        <v>0</v>
      </c>
      <c r="P128">
        <v>0</v>
      </c>
      <c r="Q128">
        <v>0</v>
      </c>
      <c r="R128">
        <v>0</v>
      </c>
      <c r="S128">
        <v>0</v>
      </c>
      <c r="T128">
        <v>0</v>
      </c>
      <c r="U128">
        <v>0</v>
      </c>
      <c r="V128">
        <v>0</v>
      </c>
      <c r="W128">
        <v>0</v>
      </c>
      <c r="X128">
        <v>0</v>
      </c>
      <c r="Y128">
        <v>0</v>
      </c>
      <c r="Z128">
        <v>5</v>
      </c>
      <c r="AA128">
        <v>5</v>
      </c>
      <c r="AB128">
        <v>0</v>
      </c>
      <c r="AC128">
        <v>0</v>
      </c>
      <c r="AD128">
        <v>0</v>
      </c>
      <c r="AE128">
        <v>0</v>
      </c>
      <c r="AF128">
        <v>0</v>
      </c>
      <c r="AG128">
        <v>0</v>
      </c>
      <c r="AH128">
        <v>2</v>
      </c>
      <c r="AI128">
        <v>0</v>
      </c>
      <c r="AJ128">
        <v>2</v>
      </c>
      <c r="AK128" s="77">
        <v>0</v>
      </c>
      <c r="AL128">
        <v>2</v>
      </c>
      <c r="AM128">
        <v>1</v>
      </c>
      <c r="AN128">
        <v>0</v>
      </c>
      <c r="AO128">
        <v>0</v>
      </c>
      <c r="AP128">
        <v>0</v>
      </c>
      <c r="AQ128">
        <v>4</v>
      </c>
      <c r="AR128">
        <v>0</v>
      </c>
      <c r="AS128">
        <v>2</v>
      </c>
      <c r="AT128">
        <v>2</v>
      </c>
      <c r="AU128">
        <v>0</v>
      </c>
      <c r="AV128">
        <v>0</v>
      </c>
      <c r="AW128">
        <v>2</v>
      </c>
      <c r="AX128">
        <v>0</v>
      </c>
      <c r="AY128">
        <v>1</v>
      </c>
      <c r="AZ128" s="77">
        <f t="shared" si="5"/>
        <v>42</v>
      </c>
      <c r="BA128">
        <f t="shared" si="7"/>
        <v>14</v>
      </c>
      <c r="BB128">
        <f t="shared" si="7"/>
        <v>12</v>
      </c>
      <c r="BC128">
        <f t="shared" si="7"/>
        <v>5</v>
      </c>
      <c r="BD128">
        <f t="shared" si="7"/>
        <v>4</v>
      </c>
      <c r="BE128">
        <f t="shared" si="7"/>
        <v>6</v>
      </c>
      <c r="BF128">
        <f t="shared" si="7"/>
        <v>1</v>
      </c>
    </row>
    <row r="129" spans="1:58" x14ac:dyDescent="0.2">
      <c r="A129" t="s">
        <v>271</v>
      </c>
      <c r="B129">
        <v>95</v>
      </c>
      <c r="C129" s="76" t="s">
        <v>452</v>
      </c>
      <c r="D129" s="61">
        <v>378</v>
      </c>
      <c r="E129">
        <v>0</v>
      </c>
      <c r="F129">
        <v>0</v>
      </c>
      <c r="G129">
        <v>0</v>
      </c>
      <c r="H129">
        <v>2</v>
      </c>
      <c r="I129">
        <v>1</v>
      </c>
      <c r="J129">
        <v>0</v>
      </c>
      <c r="K129">
        <v>0</v>
      </c>
      <c r="L129">
        <v>0</v>
      </c>
      <c r="M129">
        <v>-1</v>
      </c>
      <c r="N129">
        <v>0</v>
      </c>
      <c r="O129">
        <v>0</v>
      </c>
      <c r="P129">
        <v>2</v>
      </c>
      <c r="Q129">
        <v>-1</v>
      </c>
      <c r="R129">
        <v>-2</v>
      </c>
      <c r="S129">
        <v>0</v>
      </c>
      <c r="T129">
        <v>2</v>
      </c>
      <c r="U129">
        <v>1</v>
      </c>
      <c r="V129">
        <v>2</v>
      </c>
      <c r="W129">
        <v>2</v>
      </c>
      <c r="X129">
        <v>2</v>
      </c>
      <c r="Y129">
        <v>-1</v>
      </c>
      <c r="Z129">
        <v>0</v>
      </c>
      <c r="AA129">
        <v>0</v>
      </c>
      <c r="AB129">
        <v>-2</v>
      </c>
      <c r="AC129">
        <v>0</v>
      </c>
      <c r="AD129">
        <v>0</v>
      </c>
      <c r="AE129">
        <v>0</v>
      </c>
      <c r="AF129">
        <v>0</v>
      </c>
      <c r="AG129">
        <v>0</v>
      </c>
      <c r="AH129">
        <v>2</v>
      </c>
      <c r="AI129">
        <v>0</v>
      </c>
      <c r="AJ129">
        <v>0</v>
      </c>
      <c r="AK129" s="77">
        <v>0</v>
      </c>
      <c r="AL129">
        <v>0</v>
      </c>
      <c r="AM129">
        <v>0</v>
      </c>
      <c r="AN129">
        <v>0</v>
      </c>
      <c r="AO129">
        <v>2</v>
      </c>
      <c r="AP129">
        <v>0</v>
      </c>
      <c r="AQ129">
        <v>0</v>
      </c>
      <c r="AR129">
        <v>0</v>
      </c>
      <c r="AS129">
        <v>2</v>
      </c>
      <c r="AT129">
        <v>4</v>
      </c>
      <c r="AU129">
        <v>0</v>
      </c>
      <c r="AV129">
        <v>0</v>
      </c>
      <c r="AW129">
        <v>5</v>
      </c>
      <c r="AX129">
        <v>0</v>
      </c>
      <c r="AY129">
        <v>0</v>
      </c>
      <c r="AZ129" s="77">
        <f t="shared" si="5"/>
        <v>22</v>
      </c>
      <c r="BA129">
        <f t="shared" si="7"/>
        <v>2</v>
      </c>
      <c r="BB129">
        <f t="shared" si="7"/>
        <v>7</v>
      </c>
      <c r="BC129">
        <f t="shared" si="7"/>
        <v>0</v>
      </c>
      <c r="BD129">
        <f t="shared" si="7"/>
        <v>2</v>
      </c>
      <c r="BE129">
        <f t="shared" si="7"/>
        <v>11</v>
      </c>
      <c r="BF129">
        <f t="shared" si="7"/>
        <v>0</v>
      </c>
    </row>
    <row r="130" spans="1:58" x14ac:dyDescent="0.2">
      <c r="B130">
        <v>96</v>
      </c>
      <c r="C130" s="76" t="s">
        <v>453</v>
      </c>
      <c r="D130" s="61">
        <v>522</v>
      </c>
      <c r="E130">
        <v>0</v>
      </c>
      <c r="F130">
        <v>0</v>
      </c>
      <c r="G130">
        <v>0</v>
      </c>
      <c r="H130">
        <v>0</v>
      </c>
      <c r="I130">
        <v>0</v>
      </c>
      <c r="J130">
        <v>0</v>
      </c>
      <c r="K130">
        <v>0</v>
      </c>
      <c r="L130">
        <v>0</v>
      </c>
      <c r="M130">
        <v>1</v>
      </c>
      <c r="N130">
        <v>0</v>
      </c>
      <c r="O130">
        <v>0</v>
      </c>
      <c r="P130">
        <v>0</v>
      </c>
      <c r="Q130">
        <v>2</v>
      </c>
      <c r="R130">
        <v>1</v>
      </c>
      <c r="S130">
        <v>0</v>
      </c>
      <c r="T130">
        <v>0</v>
      </c>
      <c r="U130">
        <v>0</v>
      </c>
      <c r="V130">
        <v>2</v>
      </c>
      <c r="W130">
        <v>2</v>
      </c>
      <c r="X130">
        <v>2</v>
      </c>
      <c r="Y130">
        <v>2</v>
      </c>
      <c r="Z130">
        <v>0</v>
      </c>
      <c r="AA130">
        <v>0</v>
      </c>
      <c r="AB130">
        <v>0</v>
      </c>
      <c r="AC130">
        <v>2</v>
      </c>
      <c r="AD130">
        <v>0</v>
      </c>
      <c r="AE130">
        <v>3</v>
      </c>
      <c r="AF130">
        <v>0</v>
      </c>
      <c r="AG130">
        <v>1</v>
      </c>
      <c r="AH130">
        <v>0</v>
      </c>
      <c r="AI130">
        <v>0</v>
      </c>
      <c r="AJ130">
        <v>0</v>
      </c>
      <c r="AK130" s="77">
        <v>0</v>
      </c>
      <c r="AL130">
        <v>0</v>
      </c>
      <c r="AM130">
        <v>0</v>
      </c>
      <c r="AN130">
        <v>0</v>
      </c>
      <c r="AO130">
        <v>1</v>
      </c>
      <c r="AP130">
        <v>0</v>
      </c>
      <c r="AQ130">
        <v>0</v>
      </c>
      <c r="AR130">
        <v>0</v>
      </c>
      <c r="AS130">
        <v>0</v>
      </c>
      <c r="AT130">
        <v>0</v>
      </c>
      <c r="AU130">
        <v>0</v>
      </c>
      <c r="AV130">
        <v>0</v>
      </c>
      <c r="AW130">
        <v>4</v>
      </c>
      <c r="AX130">
        <v>0</v>
      </c>
      <c r="AY130">
        <v>0</v>
      </c>
      <c r="AZ130" s="77">
        <f t="shared" si="5"/>
        <v>23</v>
      </c>
      <c r="BA130">
        <f t="shared" si="7"/>
        <v>1</v>
      </c>
      <c r="BB130">
        <f t="shared" si="7"/>
        <v>17</v>
      </c>
      <c r="BC130">
        <f t="shared" si="7"/>
        <v>0</v>
      </c>
      <c r="BD130">
        <f t="shared" si="7"/>
        <v>1</v>
      </c>
      <c r="BE130">
        <f t="shared" si="7"/>
        <v>4</v>
      </c>
      <c r="BF130">
        <f t="shared" si="7"/>
        <v>0</v>
      </c>
    </row>
    <row r="131" spans="1:58" x14ac:dyDescent="0.2">
      <c r="B131">
        <v>97</v>
      </c>
      <c r="C131" s="76" t="s">
        <v>454</v>
      </c>
      <c r="D131" s="61">
        <v>520</v>
      </c>
      <c r="E131">
        <v>0</v>
      </c>
      <c r="F131">
        <v>0</v>
      </c>
      <c r="G131">
        <v>0</v>
      </c>
      <c r="H131">
        <v>0</v>
      </c>
      <c r="I131">
        <v>0</v>
      </c>
      <c r="J131">
        <v>0</v>
      </c>
      <c r="K131">
        <v>0</v>
      </c>
      <c r="L131">
        <v>0</v>
      </c>
      <c r="M131">
        <v>1</v>
      </c>
      <c r="N131">
        <v>0</v>
      </c>
      <c r="O131">
        <v>0</v>
      </c>
      <c r="P131">
        <v>0</v>
      </c>
      <c r="Q131">
        <v>2</v>
      </c>
      <c r="R131">
        <v>1</v>
      </c>
      <c r="S131">
        <v>0</v>
      </c>
      <c r="T131">
        <v>0</v>
      </c>
      <c r="U131">
        <v>0</v>
      </c>
      <c r="V131">
        <v>2</v>
      </c>
      <c r="W131">
        <v>2</v>
      </c>
      <c r="X131">
        <v>2</v>
      </c>
      <c r="Y131">
        <v>2</v>
      </c>
      <c r="Z131">
        <v>0</v>
      </c>
      <c r="AA131">
        <v>0</v>
      </c>
      <c r="AB131">
        <v>0</v>
      </c>
      <c r="AC131">
        <v>2</v>
      </c>
      <c r="AD131">
        <v>0</v>
      </c>
      <c r="AE131">
        <v>3</v>
      </c>
      <c r="AF131">
        <v>0</v>
      </c>
      <c r="AG131">
        <v>1</v>
      </c>
      <c r="AH131">
        <v>0</v>
      </c>
      <c r="AI131">
        <v>0</v>
      </c>
      <c r="AJ131">
        <v>0</v>
      </c>
      <c r="AK131" s="77">
        <v>0</v>
      </c>
      <c r="AL131">
        <v>0</v>
      </c>
      <c r="AM131">
        <v>0</v>
      </c>
      <c r="AN131">
        <v>0</v>
      </c>
      <c r="AO131">
        <v>1</v>
      </c>
      <c r="AP131">
        <v>0</v>
      </c>
      <c r="AQ131">
        <v>0</v>
      </c>
      <c r="AR131">
        <v>0</v>
      </c>
      <c r="AS131">
        <v>0</v>
      </c>
      <c r="AT131">
        <v>0</v>
      </c>
      <c r="AU131">
        <v>0</v>
      </c>
      <c r="AV131">
        <v>0</v>
      </c>
      <c r="AW131">
        <v>4</v>
      </c>
      <c r="AX131">
        <v>0</v>
      </c>
      <c r="AY131">
        <v>0</v>
      </c>
      <c r="AZ131" s="77">
        <f t="shared" si="5"/>
        <v>23</v>
      </c>
      <c r="BA131">
        <f t="shared" si="7"/>
        <v>1</v>
      </c>
      <c r="BB131">
        <f t="shared" si="7"/>
        <v>17</v>
      </c>
      <c r="BC131">
        <f t="shared" si="7"/>
        <v>0</v>
      </c>
      <c r="BD131">
        <f t="shared" si="7"/>
        <v>1</v>
      </c>
      <c r="BE131">
        <f t="shared" si="7"/>
        <v>4</v>
      </c>
      <c r="BF131">
        <f t="shared" si="7"/>
        <v>0</v>
      </c>
    </row>
    <row r="132" spans="1:58" x14ac:dyDescent="0.2">
      <c r="B132">
        <v>98</v>
      </c>
      <c r="C132" s="76" t="s">
        <v>455</v>
      </c>
      <c r="D132" s="61" t="s">
        <v>456</v>
      </c>
      <c r="E132">
        <v>0</v>
      </c>
      <c r="F132">
        <v>0</v>
      </c>
      <c r="G132">
        <v>0</v>
      </c>
      <c r="H132">
        <v>0</v>
      </c>
      <c r="I132">
        <v>0</v>
      </c>
      <c r="J132">
        <v>0</v>
      </c>
      <c r="K132">
        <v>0</v>
      </c>
      <c r="L132">
        <v>0</v>
      </c>
      <c r="M132">
        <v>1</v>
      </c>
      <c r="N132">
        <v>0</v>
      </c>
      <c r="O132">
        <v>0</v>
      </c>
      <c r="P132">
        <v>0</v>
      </c>
      <c r="Q132">
        <v>2</v>
      </c>
      <c r="R132">
        <v>1</v>
      </c>
      <c r="S132">
        <v>0</v>
      </c>
      <c r="T132">
        <v>0</v>
      </c>
      <c r="U132">
        <v>0</v>
      </c>
      <c r="V132">
        <v>2</v>
      </c>
      <c r="W132">
        <v>2</v>
      </c>
      <c r="X132">
        <v>2</v>
      </c>
      <c r="Y132">
        <v>2</v>
      </c>
      <c r="Z132">
        <v>0</v>
      </c>
      <c r="AA132">
        <v>0</v>
      </c>
      <c r="AB132">
        <v>0</v>
      </c>
      <c r="AC132">
        <v>2</v>
      </c>
      <c r="AD132">
        <v>0</v>
      </c>
      <c r="AE132">
        <v>3</v>
      </c>
      <c r="AF132">
        <v>0</v>
      </c>
      <c r="AG132">
        <v>1</v>
      </c>
      <c r="AH132">
        <v>0</v>
      </c>
      <c r="AI132">
        <v>0</v>
      </c>
      <c r="AJ132">
        <v>0</v>
      </c>
      <c r="AK132" s="77">
        <v>0</v>
      </c>
      <c r="AL132">
        <v>0</v>
      </c>
      <c r="AM132">
        <v>0</v>
      </c>
      <c r="AN132">
        <v>0</v>
      </c>
      <c r="AO132">
        <v>1</v>
      </c>
      <c r="AP132">
        <v>0</v>
      </c>
      <c r="AQ132">
        <v>0</v>
      </c>
      <c r="AR132">
        <v>0</v>
      </c>
      <c r="AS132">
        <v>0</v>
      </c>
      <c r="AT132">
        <v>0</v>
      </c>
      <c r="AU132">
        <v>0</v>
      </c>
      <c r="AV132">
        <v>0</v>
      </c>
      <c r="AW132">
        <v>4</v>
      </c>
      <c r="AX132">
        <v>0</v>
      </c>
      <c r="AY132">
        <v>0</v>
      </c>
      <c r="AZ132" s="77">
        <f t="shared" si="5"/>
        <v>23</v>
      </c>
      <c r="BA132">
        <f t="shared" si="7"/>
        <v>1</v>
      </c>
      <c r="BB132">
        <f t="shared" si="7"/>
        <v>17</v>
      </c>
      <c r="BC132">
        <f t="shared" si="7"/>
        <v>0</v>
      </c>
      <c r="BD132">
        <f t="shared" si="7"/>
        <v>1</v>
      </c>
      <c r="BE132">
        <f t="shared" si="7"/>
        <v>4</v>
      </c>
      <c r="BF132">
        <f t="shared" si="7"/>
        <v>0</v>
      </c>
    </row>
    <row r="133" spans="1:58" x14ac:dyDescent="0.2">
      <c r="A133" t="s">
        <v>333</v>
      </c>
      <c r="B133">
        <v>99</v>
      </c>
      <c r="C133" s="76" t="s">
        <v>457</v>
      </c>
      <c r="D133" s="61">
        <v>558</v>
      </c>
      <c r="E133">
        <v>1</v>
      </c>
      <c r="F133">
        <v>0</v>
      </c>
      <c r="G133">
        <v>3</v>
      </c>
      <c r="H133">
        <v>1</v>
      </c>
      <c r="I133">
        <v>1</v>
      </c>
      <c r="J133">
        <v>0</v>
      </c>
      <c r="K133">
        <v>0</v>
      </c>
      <c r="L133">
        <v>0</v>
      </c>
      <c r="M133">
        <v>0</v>
      </c>
      <c r="N133">
        <v>0</v>
      </c>
      <c r="O133">
        <v>0</v>
      </c>
      <c r="P133">
        <v>-1</v>
      </c>
      <c r="Q133">
        <v>1</v>
      </c>
      <c r="R133">
        <v>1</v>
      </c>
      <c r="S133">
        <v>0</v>
      </c>
      <c r="T133">
        <v>0</v>
      </c>
      <c r="U133">
        <v>0</v>
      </c>
      <c r="V133">
        <v>3</v>
      </c>
      <c r="W133">
        <v>0</v>
      </c>
      <c r="X133">
        <v>2</v>
      </c>
      <c r="Y133">
        <v>2</v>
      </c>
      <c r="Z133">
        <v>0</v>
      </c>
      <c r="AA133">
        <v>0</v>
      </c>
      <c r="AB133">
        <v>2</v>
      </c>
      <c r="AC133">
        <v>0</v>
      </c>
      <c r="AD133">
        <v>2</v>
      </c>
      <c r="AE133">
        <v>0</v>
      </c>
      <c r="AF133">
        <v>0</v>
      </c>
      <c r="AG133">
        <v>0</v>
      </c>
      <c r="AH133">
        <v>1</v>
      </c>
      <c r="AI133">
        <v>0</v>
      </c>
      <c r="AJ133">
        <v>0</v>
      </c>
      <c r="AK133" s="77">
        <v>0</v>
      </c>
      <c r="AL133">
        <v>0</v>
      </c>
      <c r="AM133">
        <v>0</v>
      </c>
      <c r="AN133">
        <v>0</v>
      </c>
      <c r="AO133">
        <v>0</v>
      </c>
      <c r="AP133">
        <v>0</v>
      </c>
      <c r="AQ133">
        <v>0</v>
      </c>
      <c r="AR133">
        <v>0</v>
      </c>
      <c r="AS133">
        <v>0</v>
      </c>
      <c r="AT133">
        <v>0</v>
      </c>
      <c r="AU133">
        <v>0</v>
      </c>
      <c r="AV133">
        <v>0</v>
      </c>
      <c r="AW133">
        <v>2</v>
      </c>
      <c r="AX133">
        <v>0</v>
      </c>
      <c r="AY133">
        <v>0</v>
      </c>
      <c r="AZ133" s="77">
        <f t="shared" ref="AZ133:AZ172" si="8">SUM(E133:AY133)</f>
        <v>21</v>
      </c>
      <c r="BA133">
        <f t="shared" si="7"/>
        <v>6</v>
      </c>
      <c r="BB133">
        <f t="shared" si="7"/>
        <v>13</v>
      </c>
      <c r="BC133">
        <f t="shared" si="7"/>
        <v>0</v>
      </c>
      <c r="BD133">
        <f t="shared" si="7"/>
        <v>0</v>
      </c>
      <c r="BE133">
        <f t="shared" si="7"/>
        <v>2</v>
      </c>
      <c r="BF133">
        <f t="shared" si="7"/>
        <v>0</v>
      </c>
    </row>
    <row r="134" spans="1:58" x14ac:dyDescent="0.2">
      <c r="A134" t="s">
        <v>335</v>
      </c>
      <c r="B134">
        <v>100</v>
      </c>
      <c r="C134" s="76" t="s">
        <v>458</v>
      </c>
      <c r="D134" s="61">
        <v>557</v>
      </c>
      <c r="E134">
        <v>3</v>
      </c>
      <c r="F134">
        <v>1</v>
      </c>
      <c r="G134">
        <v>3</v>
      </c>
      <c r="H134">
        <v>0</v>
      </c>
      <c r="I134">
        <v>0</v>
      </c>
      <c r="J134">
        <v>0</v>
      </c>
      <c r="K134">
        <v>0</v>
      </c>
      <c r="L134">
        <v>1</v>
      </c>
      <c r="M134">
        <v>1</v>
      </c>
      <c r="N134">
        <v>-3</v>
      </c>
      <c r="O134">
        <v>-3</v>
      </c>
      <c r="P134">
        <v>2</v>
      </c>
      <c r="Q134">
        <v>-1</v>
      </c>
      <c r="R134">
        <v>-1</v>
      </c>
      <c r="S134">
        <v>0</v>
      </c>
      <c r="T134">
        <v>-1</v>
      </c>
      <c r="U134">
        <v>2</v>
      </c>
      <c r="V134">
        <v>4</v>
      </c>
      <c r="W134">
        <v>4</v>
      </c>
      <c r="X134">
        <v>-2</v>
      </c>
      <c r="Y134">
        <v>2</v>
      </c>
      <c r="Z134">
        <v>1</v>
      </c>
      <c r="AA134">
        <v>-1</v>
      </c>
      <c r="AB134">
        <v>1</v>
      </c>
      <c r="AC134">
        <v>0</v>
      </c>
      <c r="AD134">
        <v>0</v>
      </c>
      <c r="AE134">
        <v>0</v>
      </c>
      <c r="AF134">
        <v>0</v>
      </c>
      <c r="AG134">
        <v>0</v>
      </c>
      <c r="AH134">
        <v>2</v>
      </c>
      <c r="AI134">
        <v>0</v>
      </c>
      <c r="AJ134">
        <v>0</v>
      </c>
      <c r="AK134" s="77">
        <v>0</v>
      </c>
      <c r="AL134">
        <v>0</v>
      </c>
      <c r="AM134">
        <v>0</v>
      </c>
      <c r="AN134">
        <v>0</v>
      </c>
      <c r="AO134">
        <v>1</v>
      </c>
      <c r="AP134">
        <v>0</v>
      </c>
      <c r="AQ134">
        <v>0</v>
      </c>
      <c r="AR134">
        <v>0</v>
      </c>
      <c r="AS134">
        <v>0</v>
      </c>
      <c r="AT134">
        <v>0</v>
      </c>
      <c r="AU134">
        <v>0</v>
      </c>
      <c r="AV134">
        <v>0</v>
      </c>
      <c r="AW134">
        <v>0</v>
      </c>
      <c r="AX134">
        <v>0</v>
      </c>
      <c r="AY134">
        <v>1</v>
      </c>
      <c r="AZ134" s="77">
        <f t="shared" si="8"/>
        <v>17</v>
      </c>
      <c r="BA134">
        <f t="shared" ref="BA134:BF173" si="9">SUMIF($E$2:$AY$2,BA$3,$E134:$AY134)</f>
        <v>3</v>
      </c>
      <c r="BB134">
        <f t="shared" si="9"/>
        <v>12</v>
      </c>
      <c r="BC134">
        <f t="shared" si="9"/>
        <v>0</v>
      </c>
      <c r="BD134">
        <f t="shared" si="9"/>
        <v>1</v>
      </c>
      <c r="BE134">
        <f t="shared" si="9"/>
        <v>0</v>
      </c>
      <c r="BF134">
        <f t="shared" si="9"/>
        <v>1</v>
      </c>
    </row>
    <row r="135" spans="1:58" x14ac:dyDescent="0.2">
      <c r="A135" t="s">
        <v>343</v>
      </c>
      <c r="B135">
        <v>101</v>
      </c>
      <c r="C135" s="76" t="s">
        <v>244</v>
      </c>
      <c r="D135" s="61">
        <v>604</v>
      </c>
      <c r="E135">
        <v>0</v>
      </c>
      <c r="F135">
        <v>0</v>
      </c>
      <c r="G135">
        <v>0</v>
      </c>
      <c r="H135">
        <v>0</v>
      </c>
      <c r="I135">
        <v>0</v>
      </c>
      <c r="J135">
        <v>0</v>
      </c>
      <c r="K135">
        <v>0</v>
      </c>
      <c r="L135">
        <v>0</v>
      </c>
      <c r="M135">
        <v>0</v>
      </c>
      <c r="N135">
        <v>0</v>
      </c>
      <c r="O135">
        <v>0</v>
      </c>
      <c r="P135">
        <v>0</v>
      </c>
      <c r="Q135">
        <v>0</v>
      </c>
      <c r="R135">
        <v>0</v>
      </c>
      <c r="S135">
        <v>0</v>
      </c>
      <c r="T135">
        <v>0</v>
      </c>
      <c r="U135">
        <v>0</v>
      </c>
      <c r="V135">
        <v>0</v>
      </c>
      <c r="W135">
        <v>0</v>
      </c>
      <c r="X135">
        <v>5</v>
      </c>
      <c r="Y135">
        <v>0</v>
      </c>
      <c r="Z135">
        <v>0</v>
      </c>
      <c r="AA135">
        <v>0</v>
      </c>
      <c r="AB135">
        <v>0</v>
      </c>
      <c r="AC135">
        <v>0</v>
      </c>
      <c r="AD135">
        <v>0</v>
      </c>
      <c r="AE135">
        <v>0</v>
      </c>
      <c r="AF135">
        <v>0</v>
      </c>
      <c r="AG135">
        <v>0</v>
      </c>
      <c r="AH135">
        <v>0</v>
      </c>
      <c r="AI135">
        <v>0</v>
      </c>
      <c r="AJ135">
        <v>0</v>
      </c>
      <c r="AK135" s="77">
        <v>0</v>
      </c>
      <c r="AL135">
        <v>0</v>
      </c>
      <c r="AM135">
        <v>0</v>
      </c>
      <c r="AN135">
        <v>0</v>
      </c>
      <c r="AO135">
        <v>0</v>
      </c>
      <c r="AP135">
        <v>0</v>
      </c>
      <c r="AQ135">
        <v>0</v>
      </c>
      <c r="AR135">
        <v>0</v>
      </c>
      <c r="AS135">
        <v>0</v>
      </c>
      <c r="AT135">
        <v>0</v>
      </c>
      <c r="AU135">
        <v>0</v>
      </c>
      <c r="AV135">
        <v>0</v>
      </c>
      <c r="AW135">
        <v>0</v>
      </c>
      <c r="AX135">
        <v>0</v>
      </c>
      <c r="AY135">
        <v>0</v>
      </c>
      <c r="AZ135" s="77">
        <f t="shared" si="8"/>
        <v>5</v>
      </c>
      <c r="BA135">
        <f t="shared" si="9"/>
        <v>0</v>
      </c>
      <c r="BB135">
        <f t="shared" si="9"/>
        <v>5</v>
      </c>
      <c r="BC135">
        <f t="shared" si="9"/>
        <v>0</v>
      </c>
      <c r="BD135">
        <f t="shared" si="9"/>
        <v>0</v>
      </c>
      <c r="BE135">
        <f t="shared" si="9"/>
        <v>0</v>
      </c>
      <c r="BF135">
        <f t="shared" si="9"/>
        <v>0</v>
      </c>
    </row>
    <row r="136" spans="1:58" x14ac:dyDescent="0.2">
      <c r="B136">
        <v>102</v>
      </c>
      <c r="C136" s="76" t="s">
        <v>459</v>
      </c>
      <c r="D136" s="61">
        <v>350</v>
      </c>
      <c r="E136">
        <v>0</v>
      </c>
      <c r="F136">
        <v>0</v>
      </c>
      <c r="G136">
        <v>2</v>
      </c>
      <c r="H136">
        <v>2</v>
      </c>
      <c r="I136">
        <v>0</v>
      </c>
      <c r="J136">
        <v>0</v>
      </c>
      <c r="K136">
        <v>0</v>
      </c>
      <c r="L136">
        <v>0</v>
      </c>
      <c r="M136">
        <v>0</v>
      </c>
      <c r="N136">
        <v>0</v>
      </c>
      <c r="O136">
        <v>0</v>
      </c>
      <c r="P136">
        <v>2</v>
      </c>
      <c r="Q136">
        <v>-2</v>
      </c>
      <c r="R136">
        <v>-2</v>
      </c>
      <c r="S136">
        <v>0</v>
      </c>
      <c r="T136">
        <v>0</v>
      </c>
      <c r="U136">
        <v>2</v>
      </c>
      <c r="V136">
        <v>0</v>
      </c>
      <c r="W136">
        <v>0</v>
      </c>
      <c r="X136">
        <v>5</v>
      </c>
      <c r="Y136">
        <v>-1</v>
      </c>
      <c r="Z136">
        <v>2</v>
      </c>
      <c r="AA136">
        <v>-1</v>
      </c>
      <c r="AB136">
        <v>2</v>
      </c>
      <c r="AC136">
        <v>-1</v>
      </c>
      <c r="AD136">
        <v>2</v>
      </c>
      <c r="AE136">
        <v>-1</v>
      </c>
      <c r="AF136">
        <v>2</v>
      </c>
      <c r="AG136">
        <v>-1</v>
      </c>
      <c r="AH136">
        <v>4</v>
      </c>
      <c r="AI136">
        <v>0</v>
      </c>
      <c r="AJ136">
        <v>0</v>
      </c>
      <c r="AK136" s="77">
        <v>0</v>
      </c>
      <c r="AL136">
        <v>0</v>
      </c>
      <c r="AM136">
        <v>0</v>
      </c>
      <c r="AN136">
        <v>0</v>
      </c>
      <c r="AO136">
        <v>0</v>
      </c>
      <c r="AP136">
        <v>0</v>
      </c>
      <c r="AQ136">
        <v>0</v>
      </c>
      <c r="AR136">
        <v>0</v>
      </c>
      <c r="AS136">
        <v>-1</v>
      </c>
      <c r="AT136">
        <v>0</v>
      </c>
      <c r="AU136">
        <v>0</v>
      </c>
      <c r="AV136">
        <v>0</v>
      </c>
      <c r="AW136">
        <v>0</v>
      </c>
      <c r="AX136">
        <v>0</v>
      </c>
      <c r="AY136">
        <v>0</v>
      </c>
      <c r="AZ136" s="77">
        <f t="shared" si="8"/>
        <v>15</v>
      </c>
      <c r="BA136">
        <f t="shared" si="9"/>
        <v>4</v>
      </c>
      <c r="BB136">
        <f t="shared" si="9"/>
        <v>12</v>
      </c>
      <c r="BC136">
        <f t="shared" si="9"/>
        <v>0</v>
      </c>
      <c r="BD136">
        <f t="shared" si="9"/>
        <v>0</v>
      </c>
      <c r="BE136">
        <f t="shared" si="9"/>
        <v>-1</v>
      </c>
      <c r="BF136">
        <f t="shared" si="9"/>
        <v>0</v>
      </c>
    </row>
    <row r="137" spans="1:58" x14ac:dyDescent="0.2">
      <c r="B137">
        <v>103</v>
      </c>
      <c r="C137" s="76" t="s">
        <v>460</v>
      </c>
      <c r="D137" s="61">
        <v>646</v>
      </c>
      <c r="E137">
        <v>0</v>
      </c>
      <c r="F137">
        <v>0</v>
      </c>
      <c r="G137">
        <v>0</v>
      </c>
      <c r="H137">
        <v>0</v>
      </c>
      <c r="I137">
        <v>0</v>
      </c>
      <c r="J137">
        <v>0</v>
      </c>
      <c r="K137">
        <v>0</v>
      </c>
      <c r="L137">
        <v>1</v>
      </c>
      <c r="M137">
        <v>0</v>
      </c>
      <c r="N137">
        <v>0</v>
      </c>
      <c r="O137">
        <v>0</v>
      </c>
      <c r="P137">
        <v>2</v>
      </c>
      <c r="Q137">
        <v>0</v>
      </c>
      <c r="R137">
        <v>0</v>
      </c>
      <c r="S137">
        <v>0</v>
      </c>
      <c r="T137">
        <v>1</v>
      </c>
      <c r="U137">
        <v>0</v>
      </c>
      <c r="V137">
        <v>0</v>
      </c>
      <c r="W137">
        <v>0</v>
      </c>
      <c r="X137">
        <v>1</v>
      </c>
      <c r="Y137">
        <v>1</v>
      </c>
      <c r="Z137">
        <v>0</v>
      </c>
      <c r="AA137">
        <v>0</v>
      </c>
      <c r="AB137">
        <v>2</v>
      </c>
      <c r="AC137">
        <v>-1</v>
      </c>
      <c r="AD137">
        <v>0</v>
      </c>
      <c r="AE137">
        <v>-1</v>
      </c>
      <c r="AF137">
        <v>2</v>
      </c>
      <c r="AG137">
        <v>1</v>
      </c>
      <c r="AH137">
        <v>2</v>
      </c>
      <c r="AI137">
        <v>0</v>
      </c>
      <c r="AJ137">
        <v>0</v>
      </c>
      <c r="AK137" s="77">
        <v>0</v>
      </c>
      <c r="AL137">
        <v>0</v>
      </c>
      <c r="AM137">
        <v>0</v>
      </c>
      <c r="AN137">
        <v>0</v>
      </c>
      <c r="AO137">
        <v>2</v>
      </c>
      <c r="AP137">
        <v>4</v>
      </c>
      <c r="AQ137">
        <v>1</v>
      </c>
      <c r="AR137">
        <v>0</v>
      </c>
      <c r="AS137">
        <v>5</v>
      </c>
      <c r="AT137">
        <v>0</v>
      </c>
      <c r="AU137">
        <v>1</v>
      </c>
      <c r="AV137">
        <v>0</v>
      </c>
      <c r="AW137">
        <v>0</v>
      </c>
      <c r="AX137">
        <v>0</v>
      </c>
      <c r="AY137">
        <v>0</v>
      </c>
      <c r="AZ137" s="77">
        <f t="shared" si="8"/>
        <v>24</v>
      </c>
      <c r="BA137">
        <f t="shared" si="9"/>
        <v>1</v>
      </c>
      <c r="BB137">
        <f t="shared" si="9"/>
        <v>10</v>
      </c>
      <c r="BC137">
        <f t="shared" si="9"/>
        <v>0</v>
      </c>
      <c r="BD137">
        <f t="shared" si="9"/>
        <v>7</v>
      </c>
      <c r="BE137">
        <f t="shared" si="9"/>
        <v>6</v>
      </c>
      <c r="BF137">
        <f t="shared" si="9"/>
        <v>0</v>
      </c>
    </row>
    <row r="138" spans="1:58" x14ac:dyDescent="0.2">
      <c r="B138">
        <v>104</v>
      </c>
      <c r="C138" s="76" t="s">
        <v>461</v>
      </c>
      <c r="D138" s="61">
        <v>572</v>
      </c>
      <c r="E138">
        <v>0</v>
      </c>
      <c r="F138">
        <v>0</v>
      </c>
      <c r="G138">
        <v>0</v>
      </c>
      <c r="H138">
        <v>0</v>
      </c>
      <c r="I138">
        <v>0</v>
      </c>
      <c r="J138">
        <v>0</v>
      </c>
      <c r="K138">
        <v>-1</v>
      </c>
      <c r="L138">
        <v>1</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2</v>
      </c>
      <c r="AI138">
        <v>0</v>
      </c>
      <c r="AJ138">
        <v>0</v>
      </c>
      <c r="AK138" s="77">
        <v>0</v>
      </c>
      <c r="AL138">
        <v>0</v>
      </c>
      <c r="AM138">
        <v>0</v>
      </c>
      <c r="AN138">
        <v>0</v>
      </c>
      <c r="AO138">
        <v>2</v>
      </c>
      <c r="AP138">
        <v>4</v>
      </c>
      <c r="AQ138">
        <v>0</v>
      </c>
      <c r="AR138">
        <v>0</v>
      </c>
      <c r="AS138">
        <v>0</v>
      </c>
      <c r="AT138">
        <v>0</v>
      </c>
      <c r="AU138">
        <v>1</v>
      </c>
      <c r="AV138">
        <v>0</v>
      </c>
      <c r="AW138">
        <v>0</v>
      </c>
      <c r="AX138">
        <v>0</v>
      </c>
      <c r="AY138">
        <v>0</v>
      </c>
      <c r="AZ138" s="77">
        <f t="shared" si="8"/>
        <v>9</v>
      </c>
      <c r="BA138">
        <f t="shared" si="9"/>
        <v>0</v>
      </c>
      <c r="BB138">
        <f t="shared" si="9"/>
        <v>2</v>
      </c>
      <c r="BC138">
        <f t="shared" si="9"/>
        <v>0</v>
      </c>
      <c r="BD138">
        <f t="shared" si="9"/>
        <v>6</v>
      </c>
      <c r="BE138">
        <f t="shared" si="9"/>
        <v>1</v>
      </c>
      <c r="BF138">
        <f t="shared" si="9"/>
        <v>0</v>
      </c>
    </row>
    <row r="139" spans="1:58" x14ac:dyDescent="0.2">
      <c r="B139">
        <v>105</v>
      </c>
      <c r="C139" s="76" t="s">
        <v>462</v>
      </c>
      <c r="D139" s="61">
        <v>574</v>
      </c>
      <c r="E139">
        <v>0</v>
      </c>
      <c r="F139">
        <v>0</v>
      </c>
      <c r="G139">
        <v>0</v>
      </c>
      <c r="H139">
        <v>1</v>
      </c>
      <c r="I139">
        <v>1</v>
      </c>
      <c r="J139">
        <v>0</v>
      </c>
      <c r="K139">
        <v>-1</v>
      </c>
      <c r="L139">
        <v>0</v>
      </c>
      <c r="M139">
        <v>0</v>
      </c>
      <c r="N139">
        <v>0</v>
      </c>
      <c r="O139">
        <v>0</v>
      </c>
      <c r="P139">
        <v>1</v>
      </c>
      <c r="Q139">
        <v>2</v>
      </c>
      <c r="R139">
        <v>2</v>
      </c>
      <c r="S139">
        <v>0</v>
      </c>
      <c r="T139">
        <v>0</v>
      </c>
      <c r="U139">
        <v>0</v>
      </c>
      <c r="V139">
        <v>2</v>
      </c>
      <c r="W139">
        <v>2</v>
      </c>
      <c r="X139">
        <v>0</v>
      </c>
      <c r="Y139">
        <v>0</v>
      </c>
      <c r="Z139">
        <v>0</v>
      </c>
      <c r="AA139">
        <v>0</v>
      </c>
      <c r="AB139">
        <v>1</v>
      </c>
      <c r="AC139">
        <v>0</v>
      </c>
      <c r="AD139">
        <v>1</v>
      </c>
      <c r="AE139">
        <v>0</v>
      </c>
      <c r="AF139">
        <v>2</v>
      </c>
      <c r="AG139">
        <v>0</v>
      </c>
      <c r="AH139">
        <v>1</v>
      </c>
      <c r="AI139">
        <v>0</v>
      </c>
      <c r="AJ139">
        <v>0</v>
      </c>
      <c r="AK139" s="77">
        <v>0</v>
      </c>
      <c r="AL139">
        <v>0</v>
      </c>
      <c r="AM139">
        <v>0</v>
      </c>
      <c r="AN139">
        <v>0</v>
      </c>
      <c r="AO139">
        <v>2</v>
      </c>
      <c r="AP139">
        <v>0</v>
      </c>
      <c r="AQ139">
        <v>0</v>
      </c>
      <c r="AR139">
        <v>0</v>
      </c>
      <c r="AS139">
        <v>0</v>
      </c>
      <c r="AT139">
        <v>0</v>
      </c>
      <c r="AU139">
        <v>2</v>
      </c>
      <c r="AV139">
        <v>0</v>
      </c>
      <c r="AW139">
        <v>5</v>
      </c>
      <c r="AX139">
        <v>0</v>
      </c>
      <c r="AY139">
        <v>0</v>
      </c>
      <c r="AZ139" s="77">
        <f t="shared" si="8"/>
        <v>24</v>
      </c>
      <c r="BA139">
        <f t="shared" si="9"/>
        <v>1</v>
      </c>
      <c r="BB139">
        <f t="shared" si="9"/>
        <v>14</v>
      </c>
      <c r="BC139">
        <f t="shared" si="9"/>
        <v>0</v>
      </c>
      <c r="BD139">
        <f t="shared" si="9"/>
        <v>2</v>
      </c>
      <c r="BE139">
        <f t="shared" si="9"/>
        <v>7</v>
      </c>
      <c r="BF139">
        <f t="shared" si="9"/>
        <v>0</v>
      </c>
    </row>
    <row r="140" spans="1:58" x14ac:dyDescent="0.2">
      <c r="A140" t="s">
        <v>333</v>
      </c>
      <c r="B140">
        <v>106</v>
      </c>
      <c r="C140" s="76" t="s">
        <v>463</v>
      </c>
      <c r="D140" s="61">
        <v>570</v>
      </c>
      <c r="E140">
        <v>0</v>
      </c>
      <c r="F140">
        <v>0</v>
      </c>
      <c r="G140">
        <v>2</v>
      </c>
      <c r="H140">
        <v>0</v>
      </c>
      <c r="I140">
        <v>3</v>
      </c>
      <c r="J140">
        <v>0</v>
      </c>
      <c r="K140">
        <v>1</v>
      </c>
      <c r="L140">
        <v>0</v>
      </c>
      <c r="M140">
        <v>0</v>
      </c>
      <c r="N140">
        <v>0</v>
      </c>
      <c r="O140">
        <v>0</v>
      </c>
      <c r="P140">
        <v>4</v>
      </c>
      <c r="Q140">
        <v>-1</v>
      </c>
      <c r="R140">
        <v>-1</v>
      </c>
      <c r="S140">
        <v>0</v>
      </c>
      <c r="T140">
        <v>-1</v>
      </c>
      <c r="U140">
        <v>2</v>
      </c>
      <c r="V140">
        <v>0</v>
      </c>
      <c r="W140">
        <v>0</v>
      </c>
      <c r="X140">
        <v>2</v>
      </c>
      <c r="Y140">
        <v>0</v>
      </c>
      <c r="Z140">
        <v>0</v>
      </c>
      <c r="AA140">
        <v>0</v>
      </c>
      <c r="AB140">
        <v>0</v>
      </c>
      <c r="AC140">
        <v>0</v>
      </c>
      <c r="AD140">
        <v>0</v>
      </c>
      <c r="AE140">
        <v>0</v>
      </c>
      <c r="AF140">
        <v>2</v>
      </c>
      <c r="AG140">
        <v>0</v>
      </c>
      <c r="AH140">
        <v>4</v>
      </c>
      <c r="AI140">
        <v>0</v>
      </c>
      <c r="AJ140">
        <v>0</v>
      </c>
      <c r="AK140" s="77">
        <v>0</v>
      </c>
      <c r="AL140">
        <v>0</v>
      </c>
      <c r="AM140">
        <v>0</v>
      </c>
      <c r="AN140">
        <v>0</v>
      </c>
      <c r="AO140">
        <v>0</v>
      </c>
      <c r="AP140">
        <v>0</v>
      </c>
      <c r="AQ140">
        <v>0</v>
      </c>
      <c r="AR140">
        <v>0</v>
      </c>
      <c r="AS140">
        <v>0</v>
      </c>
      <c r="AT140">
        <v>0</v>
      </c>
      <c r="AU140">
        <v>0</v>
      </c>
      <c r="AV140">
        <v>0</v>
      </c>
      <c r="AW140">
        <v>0</v>
      </c>
      <c r="AX140">
        <v>0</v>
      </c>
      <c r="AY140">
        <v>0</v>
      </c>
      <c r="AZ140" s="77">
        <f t="shared" si="8"/>
        <v>17</v>
      </c>
      <c r="BA140">
        <f t="shared" si="9"/>
        <v>6</v>
      </c>
      <c r="BB140">
        <f t="shared" si="9"/>
        <v>11</v>
      </c>
      <c r="BC140">
        <f t="shared" si="9"/>
        <v>0</v>
      </c>
      <c r="BD140">
        <f t="shared" si="9"/>
        <v>0</v>
      </c>
      <c r="BE140">
        <f t="shared" si="9"/>
        <v>0</v>
      </c>
      <c r="BF140">
        <f t="shared" si="9"/>
        <v>0</v>
      </c>
    </row>
    <row r="141" spans="1:58" x14ac:dyDescent="0.2">
      <c r="A141" t="s">
        <v>354</v>
      </c>
      <c r="B141">
        <v>107</v>
      </c>
      <c r="C141" s="76" t="s">
        <v>464</v>
      </c>
      <c r="D141" s="61">
        <v>578</v>
      </c>
      <c r="E141">
        <v>0</v>
      </c>
      <c r="F141">
        <v>0</v>
      </c>
      <c r="G141">
        <v>0</v>
      </c>
      <c r="H141">
        <v>0</v>
      </c>
      <c r="I141">
        <v>2</v>
      </c>
      <c r="J141">
        <v>0</v>
      </c>
      <c r="K141">
        <v>0</v>
      </c>
      <c r="L141">
        <v>0</v>
      </c>
      <c r="M141">
        <v>0</v>
      </c>
      <c r="N141">
        <v>0</v>
      </c>
      <c r="O141">
        <v>0</v>
      </c>
      <c r="P141">
        <v>0</v>
      </c>
      <c r="Q141">
        <v>0</v>
      </c>
      <c r="R141">
        <v>0</v>
      </c>
      <c r="S141">
        <v>0</v>
      </c>
      <c r="T141">
        <v>0</v>
      </c>
      <c r="U141">
        <v>0</v>
      </c>
      <c r="V141">
        <v>0</v>
      </c>
      <c r="W141">
        <v>0</v>
      </c>
      <c r="X141">
        <v>1</v>
      </c>
      <c r="Y141">
        <v>0</v>
      </c>
      <c r="Z141">
        <v>0</v>
      </c>
      <c r="AA141">
        <v>0</v>
      </c>
      <c r="AB141">
        <v>-3</v>
      </c>
      <c r="AC141">
        <v>2</v>
      </c>
      <c r="AD141">
        <v>0</v>
      </c>
      <c r="AE141">
        <v>0</v>
      </c>
      <c r="AF141">
        <v>0</v>
      </c>
      <c r="AG141">
        <v>0</v>
      </c>
      <c r="AH141">
        <v>2</v>
      </c>
      <c r="AI141">
        <v>0</v>
      </c>
      <c r="AJ141">
        <v>0</v>
      </c>
      <c r="AK141" s="77">
        <v>0</v>
      </c>
      <c r="AL141">
        <v>0</v>
      </c>
      <c r="AM141">
        <v>0</v>
      </c>
      <c r="AN141">
        <v>0</v>
      </c>
      <c r="AO141">
        <v>0</v>
      </c>
      <c r="AP141">
        <v>0</v>
      </c>
      <c r="AQ141">
        <v>0</v>
      </c>
      <c r="AR141">
        <v>0</v>
      </c>
      <c r="AS141">
        <v>0</v>
      </c>
      <c r="AT141">
        <v>1</v>
      </c>
      <c r="AU141">
        <v>2</v>
      </c>
      <c r="AV141">
        <v>0</v>
      </c>
      <c r="AW141">
        <v>2</v>
      </c>
      <c r="AX141">
        <v>0</v>
      </c>
      <c r="AY141">
        <v>0</v>
      </c>
      <c r="AZ141" s="77">
        <f t="shared" si="8"/>
        <v>9</v>
      </c>
      <c r="BA141">
        <f t="shared" si="9"/>
        <v>2</v>
      </c>
      <c r="BB141">
        <f t="shared" si="9"/>
        <v>2</v>
      </c>
      <c r="BC141">
        <f t="shared" si="9"/>
        <v>0</v>
      </c>
      <c r="BD141">
        <f t="shared" si="9"/>
        <v>0</v>
      </c>
      <c r="BE141">
        <f t="shared" si="9"/>
        <v>5</v>
      </c>
      <c r="BF141">
        <f t="shared" si="9"/>
        <v>0</v>
      </c>
    </row>
    <row r="142" spans="1:58" x14ac:dyDescent="0.2">
      <c r="A142" t="s">
        <v>335</v>
      </c>
      <c r="B142">
        <v>108</v>
      </c>
      <c r="C142" s="76" t="s">
        <v>465</v>
      </c>
      <c r="D142" s="61">
        <v>585</v>
      </c>
      <c r="E142">
        <v>4</v>
      </c>
      <c r="F142">
        <v>4</v>
      </c>
      <c r="G142">
        <v>0</v>
      </c>
      <c r="H142">
        <v>0</v>
      </c>
      <c r="I142">
        <v>0</v>
      </c>
      <c r="J142">
        <v>0</v>
      </c>
      <c r="K142">
        <v>0</v>
      </c>
      <c r="L142">
        <v>2</v>
      </c>
      <c r="M142">
        <v>0</v>
      </c>
      <c r="N142">
        <v>1</v>
      </c>
      <c r="O142">
        <v>0</v>
      </c>
      <c r="P142">
        <v>1</v>
      </c>
      <c r="Q142">
        <v>0</v>
      </c>
      <c r="R142">
        <v>0</v>
      </c>
      <c r="S142">
        <v>1</v>
      </c>
      <c r="T142">
        <v>0</v>
      </c>
      <c r="U142">
        <v>0</v>
      </c>
      <c r="V142">
        <v>1</v>
      </c>
      <c r="W142">
        <v>0</v>
      </c>
      <c r="X142">
        <v>1</v>
      </c>
      <c r="Y142">
        <v>0</v>
      </c>
      <c r="Z142">
        <v>2</v>
      </c>
      <c r="AA142">
        <v>0</v>
      </c>
      <c r="AB142">
        <v>1</v>
      </c>
      <c r="AC142">
        <v>0</v>
      </c>
      <c r="AD142">
        <v>1</v>
      </c>
      <c r="AE142">
        <v>-1</v>
      </c>
      <c r="AF142">
        <v>0</v>
      </c>
      <c r="AG142">
        <v>0</v>
      </c>
      <c r="AH142">
        <v>2</v>
      </c>
      <c r="AI142">
        <v>0</v>
      </c>
      <c r="AJ142">
        <v>2</v>
      </c>
      <c r="AK142" s="77">
        <v>0</v>
      </c>
      <c r="AL142">
        <v>0</v>
      </c>
      <c r="AM142">
        <v>0</v>
      </c>
      <c r="AN142">
        <v>0</v>
      </c>
      <c r="AO142">
        <v>2</v>
      </c>
      <c r="AP142">
        <v>0</v>
      </c>
      <c r="AQ142">
        <v>0</v>
      </c>
      <c r="AR142">
        <v>0</v>
      </c>
      <c r="AS142">
        <v>1</v>
      </c>
      <c r="AT142">
        <v>2</v>
      </c>
      <c r="AU142">
        <v>1</v>
      </c>
      <c r="AV142">
        <v>0</v>
      </c>
      <c r="AW142">
        <v>0</v>
      </c>
      <c r="AX142">
        <v>0</v>
      </c>
      <c r="AY142">
        <v>0</v>
      </c>
      <c r="AZ142" s="77">
        <f t="shared" si="8"/>
        <v>28</v>
      </c>
      <c r="BA142">
        <f t="shared" si="9"/>
        <v>11</v>
      </c>
      <c r="BB142">
        <f t="shared" si="9"/>
        <v>9</v>
      </c>
      <c r="BC142">
        <f t="shared" si="9"/>
        <v>2</v>
      </c>
      <c r="BD142">
        <f t="shared" si="9"/>
        <v>2</v>
      </c>
      <c r="BE142">
        <f t="shared" si="9"/>
        <v>4</v>
      </c>
      <c r="BF142">
        <f t="shared" si="9"/>
        <v>0</v>
      </c>
    </row>
    <row r="143" spans="1:58" x14ac:dyDescent="0.2">
      <c r="B143">
        <v>109</v>
      </c>
      <c r="C143" s="76" t="s">
        <v>466</v>
      </c>
      <c r="D143" s="61">
        <v>587</v>
      </c>
      <c r="E143">
        <v>0</v>
      </c>
      <c r="F143">
        <v>0</v>
      </c>
      <c r="G143">
        <v>0</v>
      </c>
      <c r="H143">
        <v>0</v>
      </c>
      <c r="I143">
        <v>0</v>
      </c>
      <c r="J143">
        <v>0</v>
      </c>
      <c r="K143">
        <v>0</v>
      </c>
      <c r="L143">
        <v>0</v>
      </c>
      <c r="M143">
        <v>0</v>
      </c>
      <c r="N143">
        <v>0</v>
      </c>
      <c r="O143">
        <v>0</v>
      </c>
      <c r="P143">
        <v>2</v>
      </c>
      <c r="Q143">
        <v>0</v>
      </c>
      <c r="R143">
        <v>0</v>
      </c>
      <c r="S143">
        <v>0</v>
      </c>
      <c r="T143">
        <v>5</v>
      </c>
      <c r="U143">
        <v>5</v>
      </c>
      <c r="V143">
        <v>2</v>
      </c>
      <c r="W143">
        <v>2</v>
      </c>
      <c r="X143">
        <v>0</v>
      </c>
      <c r="Y143">
        <v>0</v>
      </c>
      <c r="Z143">
        <v>0</v>
      </c>
      <c r="AA143">
        <v>0</v>
      </c>
      <c r="AB143">
        <v>0</v>
      </c>
      <c r="AC143">
        <v>0</v>
      </c>
      <c r="AD143">
        <v>0</v>
      </c>
      <c r="AE143">
        <v>0</v>
      </c>
      <c r="AF143">
        <v>0</v>
      </c>
      <c r="AG143">
        <v>0</v>
      </c>
      <c r="AH143">
        <v>1</v>
      </c>
      <c r="AI143">
        <v>1</v>
      </c>
      <c r="AJ143">
        <v>0</v>
      </c>
      <c r="AK143" s="77">
        <v>0</v>
      </c>
      <c r="AL143">
        <v>0</v>
      </c>
      <c r="AM143">
        <v>0</v>
      </c>
      <c r="AN143">
        <v>0</v>
      </c>
      <c r="AO143">
        <v>0</v>
      </c>
      <c r="AP143">
        <v>0</v>
      </c>
      <c r="AQ143">
        <v>0</v>
      </c>
      <c r="AR143">
        <v>0</v>
      </c>
      <c r="AS143">
        <v>0</v>
      </c>
      <c r="AT143">
        <v>4</v>
      </c>
      <c r="AU143">
        <v>0</v>
      </c>
      <c r="AV143">
        <v>0</v>
      </c>
      <c r="AW143">
        <v>1</v>
      </c>
      <c r="AX143">
        <v>0</v>
      </c>
      <c r="AY143">
        <v>0</v>
      </c>
      <c r="AZ143" s="77">
        <f t="shared" si="8"/>
        <v>23</v>
      </c>
      <c r="BA143">
        <f t="shared" si="9"/>
        <v>0</v>
      </c>
      <c r="BB143">
        <f t="shared" si="9"/>
        <v>18</v>
      </c>
      <c r="BC143">
        <f t="shared" si="9"/>
        <v>0</v>
      </c>
      <c r="BD143">
        <f t="shared" si="9"/>
        <v>0</v>
      </c>
      <c r="BE143">
        <f t="shared" si="9"/>
        <v>5</v>
      </c>
      <c r="BF143">
        <f t="shared" si="9"/>
        <v>0</v>
      </c>
    </row>
    <row r="144" spans="1:58" x14ac:dyDescent="0.2">
      <c r="B144">
        <v>110</v>
      </c>
      <c r="C144" s="76" t="s">
        <v>467</v>
      </c>
      <c r="D144" s="61">
        <v>649</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s="77">
        <v>0</v>
      </c>
      <c r="AL144">
        <v>0</v>
      </c>
      <c r="AM144">
        <v>0</v>
      </c>
      <c r="AN144">
        <v>0</v>
      </c>
      <c r="AO144">
        <v>0</v>
      </c>
      <c r="AP144">
        <v>0</v>
      </c>
      <c r="AQ144">
        <v>0</v>
      </c>
      <c r="AR144">
        <v>0</v>
      </c>
      <c r="AS144">
        <v>4</v>
      </c>
      <c r="AT144">
        <v>3</v>
      </c>
      <c r="AU144">
        <v>0</v>
      </c>
      <c r="AV144">
        <v>0</v>
      </c>
      <c r="AW144">
        <v>0</v>
      </c>
      <c r="AX144">
        <v>0</v>
      </c>
      <c r="AY144">
        <v>0</v>
      </c>
      <c r="AZ144" s="77">
        <f t="shared" si="8"/>
        <v>7</v>
      </c>
      <c r="BA144">
        <f t="shared" si="9"/>
        <v>0</v>
      </c>
      <c r="BB144">
        <f t="shared" si="9"/>
        <v>0</v>
      </c>
      <c r="BC144">
        <f t="shared" si="9"/>
        <v>0</v>
      </c>
      <c r="BD144">
        <f t="shared" si="9"/>
        <v>0</v>
      </c>
      <c r="BE144">
        <f t="shared" si="9"/>
        <v>7</v>
      </c>
      <c r="BF144">
        <f t="shared" si="9"/>
        <v>0</v>
      </c>
    </row>
    <row r="145" spans="1:58" x14ac:dyDescent="0.2">
      <c r="A145" t="s">
        <v>335</v>
      </c>
      <c r="B145">
        <v>111</v>
      </c>
      <c r="C145" s="76" t="s">
        <v>468</v>
      </c>
      <c r="D145" s="61">
        <v>606</v>
      </c>
      <c r="E145">
        <v>4</v>
      </c>
      <c r="F145">
        <v>-1</v>
      </c>
      <c r="G145">
        <v>4</v>
      </c>
      <c r="H145">
        <v>1</v>
      </c>
      <c r="I145">
        <v>1</v>
      </c>
      <c r="J145">
        <v>-2</v>
      </c>
      <c r="K145">
        <v>2</v>
      </c>
      <c r="L145">
        <v>-2</v>
      </c>
      <c r="M145">
        <v>2</v>
      </c>
      <c r="N145">
        <v>0</v>
      </c>
      <c r="O145">
        <v>0</v>
      </c>
      <c r="P145">
        <v>4</v>
      </c>
      <c r="Q145">
        <v>4</v>
      </c>
      <c r="R145">
        <v>4</v>
      </c>
      <c r="S145">
        <v>0</v>
      </c>
      <c r="T145">
        <v>0</v>
      </c>
      <c r="U145">
        <v>0</v>
      </c>
      <c r="V145">
        <v>1</v>
      </c>
      <c r="W145">
        <v>2</v>
      </c>
      <c r="X145">
        <v>-2</v>
      </c>
      <c r="Y145">
        <v>1</v>
      </c>
      <c r="Z145">
        <v>2</v>
      </c>
      <c r="AA145">
        <v>2</v>
      </c>
      <c r="AB145">
        <v>0</v>
      </c>
      <c r="AC145">
        <v>1</v>
      </c>
      <c r="AD145">
        <v>-2</v>
      </c>
      <c r="AE145">
        <v>2</v>
      </c>
      <c r="AF145">
        <v>0</v>
      </c>
      <c r="AG145">
        <v>1</v>
      </c>
      <c r="AH145">
        <v>2</v>
      </c>
      <c r="AI145">
        <v>0</v>
      </c>
      <c r="AJ145">
        <v>0</v>
      </c>
      <c r="AK145" s="77">
        <v>0</v>
      </c>
      <c r="AL145">
        <v>0</v>
      </c>
      <c r="AM145">
        <v>0</v>
      </c>
      <c r="AN145">
        <v>0</v>
      </c>
      <c r="AO145">
        <v>2</v>
      </c>
      <c r="AP145">
        <v>0</v>
      </c>
      <c r="AQ145">
        <v>0</v>
      </c>
      <c r="AR145">
        <v>0</v>
      </c>
      <c r="AS145">
        <v>0</v>
      </c>
      <c r="AT145">
        <v>0</v>
      </c>
      <c r="AU145">
        <v>4</v>
      </c>
      <c r="AV145">
        <v>0</v>
      </c>
      <c r="AW145">
        <v>0</v>
      </c>
      <c r="AX145">
        <v>0</v>
      </c>
      <c r="AY145">
        <v>0</v>
      </c>
      <c r="AZ145" s="77">
        <f t="shared" si="8"/>
        <v>37</v>
      </c>
      <c r="BA145">
        <f t="shared" si="9"/>
        <v>9</v>
      </c>
      <c r="BB145">
        <f t="shared" si="9"/>
        <v>22</v>
      </c>
      <c r="BC145">
        <f t="shared" si="9"/>
        <v>0</v>
      </c>
      <c r="BD145">
        <f t="shared" si="9"/>
        <v>2</v>
      </c>
      <c r="BE145">
        <f t="shared" si="9"/>
        <v>4</v>
      </c>
      <c r="BF145">
        <f t="shared" si="9"/>
        <v>0</v>
      </c>
    </row>
    <row r="146" spans="1:58" x14ac:dyDescent="0.2">
      <c r="A146" t="s">
        <v>335</v>
      </c>
      <c r="B146">
        <v>112</v>
      </c>
      <c r="C146" s="76" t="s">
        <v>469</v>
      </c>
      <c r="D146" s="61">
        <v>607</v>
      </c>
      <c r="E146">
        <v>1</v>
      </c>
      <c r="F146">
        <v>-1</v>
      </c>
      <c r="G146">
        <v>2</v>
      </c>
      <c r="H146">
        <v>0</v>
      </c>
      <c r="I146">
        <v>0</v>
      </c>
      <c r="J146">
        <v>-1</v>
      </c>
      <c r="K146">
        <v>1</v>
      </c>
      <c r="L146">
        <v>-2</v>
      </c>
      <c r="M146">
        <v>2</v>
      </c>
      <c r="N146">
        <v>0</v>
      </c>
      <c r="O146">
        <v>0</v>
      </c>
      <c r="P146">
        <v>2</v>
      </c>
      <c r="Q146">
        <v>2</v>
      </c>
      <c r="R146">
        <v>0</v>
      </c>
      <c r="S146">
        <v>0</v>
      </c>
      <c r="T146">
        <v>0</v>
      </c>
      <c r="U146">
        <v>0</v>
      </c>
      <c r="V146">
        <v>2</v>
      </c>
      <c r="W146">
        <v>2</v>
      </c>
      <c r="X146">
        <v>-2</v>
      </c>
      <c r="Y146">
        <v>1</v>
      </c>
      <c r="Z146">
        <v>0</v>
      </c>
      <c r="AA146">
        <v>1</v>
      </c>
      <c r="AB146">
        <v>-2</v>
      </c>
      <c r="AC146">
        <v>1</v>
      </c>
      <c r="AD146">
        <v>-2</v>
      </c>
      <c r="AE146">
        <v>1</v>
      </c>
      <c r="AF146">
        <v>-2</v>
      </c>
      <c r="AG146">
        <v>1</v>
      </c>
      <c r="AH146">
        <v>1</v>
      </c>
      <c r="AI146">
        <v>0</v>
      </c>
      <c r="AJ146">
        <v>0</v>
      </c>
      <c r="AK146" s="77">
        <v>0</v>
      </c>
      <c r="AL146">
        <v>0</v>
      </c>
      <c r="AM146">
        <v>0</v>
      </c>
      <c r="AN146">
        <v>0</v>
      </c>
      <c r="AO146">
        <v>2</v>
      </c>
      <c r="AP146">
        <v>0</v>
      </c>
      <c r="AQ146">
        <v>0</v>
      </c>
      <c r="AR146">
        <v>0</v>
      </c>
      <c r="AS146">
        <v>0</v>
      </c>
      <c r="AT146">
        <v>0</v>
      </c>
      <c r="AU146">
        <v>4</v>
      </c>
      <c r="AV146">
        <v>0</v>
      </c>
      <c r="AW146">
        <v>0</v>
      </c>
      <c r="AX146">
        <v>0</v>
      </c>
      <c r="AY146">
        <v>0</v>
      </c>
      <c r="AZ146" s="77">
        <f t="shared" si="8"/>
        <v>14</v>
      </c>
      <c r="BA146">
        <f t="shared" si="9"/>
        <v>2</v>
      </c>
      <c r="BB146">
        <f t="shared" si="9"/>
        <v>6</v>
      </c>
      <c r="BC146">
        <f t="shared" si="9"/>
        <v>0</v>
      </c>
      <c r="BD146">
        <f t="shared" si="9"/>
        <v>2</v>
      </c>
      <c r="BE146">
        <f t="shared" si="9"/>
        <v>4</v>
      </c>
      <c r="BF146">
        <f t="shared" si="9"/>
        <v>0</v>
      </c>
    </row>
    <row r="147" spans="1:58" x14ac:dyDescent="0.2">
      <c r="B147">
        <v>113</v>
      </c>
      <c r="C147" s="76" t="s">
        <v>470</v>
      </c>
      <c r="D147" s="61">
        <v>608</v>
      </c>
      <c r="E147">
        <v>0</v>
      </c>
      <c r="F147">
        <v>-1</v>
      </c>
      <c r="G147">
        <v>2</v>
      </c>
      <c r="H147">
        <v>0</v>
      </c>
      <c r="I147">
        <v>0</v>
      </c>
      <c r="J147">
        <v>0</v>
      </c>
      <c r="K147">
        <v>0</v>
      </c>
      <c r="L147">
        <v>0</v>
      </c>
      <c r="M147">
        <v>0</v>
      </c>
      <c r="N147">
        <v>0</v>
      </c>
      <c r="O147">
        <v>0</v>
      </c>
      <c r="P147">
        <v>2</v>
      </c>
      <c r="Q147">
        <v>2</v>
      </c>
      <c r="R147">
        <v>0</v>
      </c>
      <c r="S147">
        <v>0</v>
      </c>
      <c r="T147">
        <v>0</v>
      </c>
      <c r="U147">
        <v>0</v>
      </c>
      <c r="V147">
        <v>2</v>
      </c>
      <c r="W147">
        <v>2</v>
      </c>
      <c r="X147">
        <v>-2</v>
      </c>
      <c r="Y147">
        <v>1</v>
      </c>
      <c r="Z147">
        <v>0</v>
      </c>
      <c r="AA147">
        <v>0</v>
      </c>
      <c r="AB147">
        <v>-2</v>
      </c>
      <c r="AC147">
        <v>2</v>
      </c>
      <c r="AD147">
        <v>-2</v>
      </c>
      <c r="AE147">
        <v>2</v>
      </c>
      <c r="AF147">
        <v>-2</v>
      </c>
      <c r="AG147">
        <v>2</v>
      </c>
      <c r="AH147">
        <v>-1</v>
      </c>
      <c r="AI147">
        <v>0</v>
      </c>
      <c r="AJ147">
        <v>0</v>
      </c>
      <c r="AK147" s="77">
        <v>0</v>
      </c>
      <c r="AL147">
        <v>0</v>
      </c>
      <c r="AM147">
        <v>0</v>
      </c>
      <c r="AN147">
        <v>0</v>
      </c>
      <c r="AO147">
        <v>2</v>
      </c>
      <c r="AP147">
        <v>0</v>
      </c>
      <c r="AQ147">
        <v>0</v>
      </c>
      <c r="AR147">
        <v>0</v>
      </c>
      <c r="AS147">
        <v>0</v>
      </c>
      <c r="AT147">
        <v>0</v>
      </c>
      <c r="AU147">
        <v>4</v>
      </c>
      <c r="AV147">
        <v>0</v>
      </c>
      <c r="AW147">
        <v>0</v>
      </c>
      <c r="AX147">
        <v>0</v>
      </c>
      <c r="AY147">
        <v>0</v>
      </c>
      <c r="AZ147" s="77">
        <f t="shared" si="8"/>
        <v>13</v>
      </c>
      <c r="BA147">
        <f t="shared" si="9"/>
        <v>1</v>
      </c>
      <c r="BB147">
        <f t="shared" si="9"/>
        <v>6</v>
      </c>
      <c r="BC147">
        <f t="shared" si="9"/>
        <v>0</v>
      </c>
      <c r="BD147">
        <f t="shared" si="9"/>
        <v>2</v>
      </c>
      <c r="BE147">
        <f t="shared" si="9"/>
        <v>4</v>
      </c>
      <c r="BF147">
        <f t="shared" si="9"/>
        <v>0</v>
      </c>
    </row>
    <row r="148" spans="1:58" x14ac:dyDescent="0.2">
      <c r="B148">
        <v>114</v>
      </c>
      <c r="C148" s="76" t="s">
        <v>471</v>
      </c>
      <c r="D148" s="61">
        <v>600</v>
      </c>
      <c r="E148">
        <v>5</v>
      </c>
      <c r="F148">
        <v>1</v>
      </c>
      <c r="G148">
        <v>4</v>
      </c>
      <c r="H148">
        <v>2</v>
      </c>
      <c r="I148">
        <v>1</v>
      </c>
      <c r="J148">
        <v>0</v>
      </c>
      <c r="K148">
        <v>-1</v>
      </c>
      <c r="L148">
        <v>2</v>
      </c>
      <c r="M148">
        <v>0</v>
      </c>
      <c r="N148">
        <v>-1</v>
      </c>
      <c r="O148">
        <v>1</v>
      </c>
      <c r="P148">
        <v>4</v>
      </c>
      <c r="Q148">
        <v>-1</v>
      </c>
      <c r="R148">
        <v>-1</v>
      </c>
      <c r="S148">
        <v>-1</v>
      </c>
      <c r="T148">
        <v>-1</v>
      </c>
      <c r="U148">
        <v>2</v>
      </c>
      <c r="V148">
        <v>3</v>
      </c>
      <c r="W148">
        <v>0</v>
      </c>
      <c r="X148">
        <v>2</v>
      </c>
      <c r="Y148">
        <v>-2</v>
      </c>
      <c r="Z148">
        <v>2</v>
      </c>
      <c r="AA148">
        <v>-2</v>
      </c>
      <c r="AB148">
        <v>2</v>
      </c>
      <c r="AC148">
        <v>-1</v>
      </c>
      <c r="AD148">
        <v>2</v>
      </c>
      <c r="AE148">
        <v>-2</v>
      </c>
      <c r="AF148">
        <v>2</v>
      </c>
      <c r="AG148">
        <v>-1</v>
      </c>
      <c r="AH148">
        <v>2</v>
      </c>
      <c r="AI148">
        <v>0</v>
      </c>
      <c r="AJ148">
        <v>0</v>
      </c>
      <c r="AK148" s="77">
        <v>0</v>
      </c>
      <c r="AL148">
        <v>0</v>
      </c>
      <c r="AM148">
        <v>0</v>
      </c>
      <c r="AN148">
        <v>0</v>
      </c>
      <c r="AO148">
        <v>2</v>
      </c>
      <c r="AP148">
        <v>0</v>
      </c>
      <c r="AQ148">
        <v>0</v>
      </c>
      <c r="AR148">
        <v>0</v>
      </c>
      <c r="AS148">
        <v>0</v>
      </c>
      <c r="AT148">
        <v>0</v>
      </c>
      <c r="AU148">
        <v>0</v>
      </c>
      <c r="AV148">
        <v>0</v>
      </c>
      <c r="AW148">
        <v>0</v>
      </c>
      <c r="AX148">
        <v>0</v>
      </c>
      <c r="AY148">
        <v>1</v>
      </c>
      <c r="AZ148" s="77">
        <f t="shared" si="8"/>
        <v>26</v>
      </c>
      <c r="BA148">
        <f t="shared" si="9"/>
        <v>14</v>
      </c>
      <c r="BB148">
        <f t="shared" si="9"/>
        <v>9</v>
      </c>
      <c r="BC148">
        <f t="shared" si="9"/>
        <v>0</v>
      </c>
      <c r="BD148">
        <f t="shared" si="9"/>
        <v>2</v>
      </c>
      <c r="BE148">
        <f t="shared" si="9"/>
        <v>0</v>
      </c>
      <c r="BF148">
        <f t="shared" si="9"/>
        <v>1</v>
      </c>
    </row>
    <row r="149" spans="1:58" x14ac:dyDescent="0.2">
      <c r="A149" t="s">
        <v>354</v>
      </c>
      <c r="B149">
        <v>115</v>
      </c>
      <c r="C149" s="76" t="s">
        <v>472</v>
      </c>
      <c r="D149" s="61">
        <v>575</v>
      </c>
      <c r="E149">
        <v>1</v>
      </c>
      <c r="F149">
        <v>1</v>
      </c>
      <c r="G149">
        <v>1</v>
      </c>
      <c r="H149">
        <v>4</v>
      </c>
      <c r="I149">
        <v>2</v>
      </c>
      <c r="J149">
        <v>0</v>
      </c>
      <c r="K149">
        <v>2</v>
      </c>
      <c r="L149">
        <v>0</v>
      </c>
      <c r="M149">
        <v>0</v>
      </c>
      <c r="N149">
        <v>0</v>
      </c>
      <c r="O149">
        <v>-1</v>
      </c>
      <c r="P149">
        <v>2</v>
      </c>
      <c r="Q149">
        <v>0</v>
      </c>
      <c r="R149">
        <v>0</v>
      </c>
      <c r="S149">
        <v>0</v>
      </c>
      <c r="T149">
        <v>0</v>
      </c>
      <c r="U149">
        <v>0</v>
      </c>
      <c r="V149">
        <v>0</v>
      </c>
      <c r="W149">
        <v>0</v>
      </c>
      <c r="X149">
        <v>0</v>
      </c>
      <c r="Y149">
        <v>0</v>
      </c>
      <c r="Z149">
        <v>0</v>
      </c>
      <c r="AA149">
        <v>0</v>
      </c>
      <c r="AB149">
        <v>1</v>
      </c>
      <c r="AC149">
        <v>0</v>
      </c>
      <c r="AD149">
        <v>0</v>
      </c>
      <c r="AE149">
        <v>0</v>
      </c>
      <c r="AF149">
        <v>0</v>
      </c>
      <c r="AG149">
        <v>0</v>
      </c>
      <c r="AH149">
        <v>2</v>
      </c>
      <c r="AI149">
        <v>0</v>
      </c>
      <c r="AJ149">
        <v>1</v>
      </c>
      <c r="AK149" s="77">
        <v>0</v>
      </c>
      <c r="AL149">
        <v>0</v>
      </c>
      <c r="AM149">
        <v>0</v>
      </c>
      <c r="AN149">
        <v>0</v>
      </c>
      <c r="AO149">
        <v>0</v>
      </c>
      <c r="AP149">
        <v>0</v>
      </c>
      <c r="AQ149">
        <v>0</v>
      </c>
      <c r="AR149">
        <v>2</v>
      </c>
      <c r="AS149">
        <v>0</v>
      </c>
      <c r="AT149">
        <v>4</v>
      </c>
      <c r="AU149">
        <v>1</v>
      </c>
      <c r="AV149">
        <v>0</v>
      </c>
      <c r="AW149">
        <v>1</v>
      </c>
      <c r="AX149">
        <v>0</v>
      </c>
      <c r="AY149">
        <v>0</v>
      </c>
      <c r="AZ149" s="77">
        <f t="shared" si="8"/>
        <v>24</v>
      </c>
      <c r="BA149">
        <f t="shared" si="9"/>
        <v>10</v>
      </c>
      <c r="BB149">
        <f t="shared" si="9"/>
        <v>5</v>
      </c>
      <c r="BC149">
        <f t="shared" si="9"/>
        <v>1</v>
      </c>
      <c r="BD149">
        <f t="shared" si="9"/>
        <v>2</v>
      </c>
      <c r="BE149">
        <f t="shared" si="9"/>
        <v>6</v>
      </c>
      <c r="BF149">
        <f t="shared" si="9"/>
        <v>0</v>
      </c>
    </row>
    <row r="150" spans="1:58" x14ac:dyDescent="0.2">
      <c r="B150">
        <v>116</v>
      </c>
      <c r="C150" s="76" t="s">
        <v>473</v>
      </c>
      <c r="D150" s="61">
        <v>490</v>
      </c>
      <c r="E150">
        <v>-1</v>
      </c>
      <c r="F150">
        <v>-1</v>
      </c>
      <c r="G150">
        <v>-2</v>
      </c>
      <c r="H150">
        <v>-1</v>
      </c>
      <c r="I150">
        <v>0</v>
      </c>
      <c r="J150">
        <v>0</v>
      </c>
      <c r="K150">
        <v>-1</v>
      </c>
      <c r="L150">
        <v>-2</v>
      </c>
      <c r="M150">
        <v>0</v>
      </c>
      <c r="N150">
        <v>-1</v>
      </c>
      <c r="O150">
        <v>-1</v>
      </c>
      <c r="P150">
        <v>0</v>
      </c>
      <c r="Q150">
        <v>0</v>
      </c>
      <c r="R150">
        <v>0</v>
      </c>
      <c r="S150">
        <v>0</v>
      </c>
      <c r="T150">
        <v>0</v>
      </c>
      <c r="U150">
        <v>0</v>
      </c>
      <c r="V150">
        <v>2</v>
      </c>
      <c r="W150">
        <v>0</v>
      </c>
      <c r="X150">
        <v>0</v>
      </c>
      <c r="Y150">
        <v>0</v>
      </c>
      <c r="Z150">
        <v>-1</v>
      </c>
      <c r="AA150">
        <v>-1</v>
      </c>
      <c r="AB150">
        <v>0</v>
      </c>
      <c r="AC150">
        <v>0</v>
      </c>
      <c r="AD150">
        <v>0</v>
      </c>
      <c r="AE150">
        <v>0</v>
      </c>
      <c r="AF150">
        <v>0</v>
      </c>
      <c r="AG150">
        <v>0</v>
      </c>
      <c r="AH150">
        <v>-1</v>
      </c>
      <c r="AI150">
        <v>0</v>
      </c>
      <c r="AJ150">
        <v>0</v>
      </c>
      <c r="AK150" s="77">
        <v>0</v>
      </c>
      <c r="AL150">
        <v>0</v>
      </c>
      <c r="AM150">
        <v>0</v>
      </c>
      <c r="AN150">
        <v>0</v>
      </c>
      <c r="AO150">
        <v>5</v>
      </c>
      <c r="AP150">
        <v>5</v>
      </c>
      <c r="AQ150">
        <v>5</v>
      </c>
      <c r="AR150">
        <v>3</v>
      </c>
      <c r="AS150">
        <v>0</v>
      </c>
      <c r="AT150">
        <v>0</v>
      </c>
      <c r="AU150">
        <v>0</v>
      </c>
      <c r="AV150">
        <v>0</v>
      </c>
      <c r="AW150">
        <v>0</v>
      </c>
      <c r="AX150">
        <v>0</v>
      </c>
      <c r="AY150">
        <v>0</v>
      </c>
      <c r="AZ150" s="77">
        <f t="shared" si="8"/>
        <v>7</v>
      </c>
      <c r="BA150">
        <f t="shared" si="9"/>
        <v>-10</v>
      </c>
      <c r="BB150">
        <f t="shared" si="9"/>
        <v>-1</v>
      </c>
      <c r="BC150">
        <f t="shared" si="9"/>
        <v>0</v>
      </c>
      <c r="BD150">
        <f t="shared" si="9"/>
        <v>18</v>
      </c>
      <c r="BE150">
        <f t="shared" si="9"/>
        <v>0</v>
      </c>
      <c r="BF150">
        <f t="shared" si="9"/>
        <v>0</v>
      </c>
    </row>
    <row r="151" spans="1:58" x14ac:dyDescent="0.2">
      <c r="B151">
        <v>117</v>
      </c>
      <c r="C151" s="76" t="s">
        <v>474</v>
      </c>
      <c r="D151" s="61">
        <v>660</v>
      </c>
      <c r="E151">
        <v>1</v>
      </c>
      <c r="F151">
        <v>0</v>
      </c>
      <c r="G151">
        <v>0</v>
      </c>
      <c r="H151">
        <v>0</v>
      </c>
      <c r="I151">
        <v>0</v>
      </c>
      <c r="J151">
        <v>0</v>
      </c>
      <c r="K151">
        <v>0</v>
      </c>
      <c r="L151">
        <v>1</v>
      </c>
      <c r="M151">
        <v>0</v>
      </c>
      <c r="N151">
        <v>2</v>
      </c>
      <c r="O151">
        <v>1</v>
      </c>
      <c r="P151">
        <v>0</v>
      </c>
      <c r="Q151">
        <v>0</v>
      </c>
      <c r="R151">
        <v>0</v>
      </c>
      <c r="S151">
        <v>0</v>
      </c>
      <c r="T151">
        <v>0</v>
      </c>
      <c r="U151">
        <v>0</v>
      </c>
      <c r="V151">
        <v>0</v>
      </c>
      <c r="W151">
        <v>0</v>
      </c>
      <c r="X151">
        <v>1</v>
      </c>
      <c r="Y151">
        <v>1</v>
      </c>
      <c r="Z151">
        <v>1</v>
      </c>
      <c r="AA151">
        <v>1</v>
      </c>
      <c r="AB151">
        <v>0</v>
      </c>
      <c r="AC151">
        <v>0</v>
      </c>
      <c r="AD151">
        <v>0</v>
      </c>
      <c r="AE151">
        <v>0</v>
      </c>
      <c r="AF151">
        <v>0</v>
      </c>
      <c r="AG151">
        <v>0</v>
      </c>
      <c r="AH151">
        <v>0</v>
      </c>
      <c r="AI151">
        <v>0</v>
      </c>
      <c r="AJ151">
        <v>0</v>
      </c>
      <c r="AK151" s="77">
        <v>0</v>
      </c>
      <c r="AL151">
        <v>0</v>
      </c>
      <c r="AM151">
        <v>0</v>
      </c>
      <c r="AN151">
        <v>0</v>
      </c>
      <c r="AO151">
        <v>5</v>
      </c>
      <c r="AP151">
        <v>4</v>
      </c>
      <c r="AQ151">
        <v>0</v>
      </c>
      <c r="AR151">
        <v>3</v>
      </c>
      <c r="AS151">
        <v>2</v>
      </c>
      <c r="AT151">
        <v>1</v>
      </c>
      <c r="AU151">
        <v>0</v>
      </c>
      <c r="AV151">
        <v>0</v>
      </c>
      <c r="AW151">
        <v>0</v>
      </c>
      <c r="AX151">
        <v>0</v>
      </c>
      <c r="AY151">
        <v>0</v>
      </c>
      <c r="AZ151" s="77">
        <f t="shared" si="8"/>
        <v>24</v>
      </c>
      <c r="BA151">
        <f t="shared" si="9"/>
        <v>5</v>
      </c>
      <c r="BB151">
        <f t="shared" si="9"/>
        <v>4</v>
      </c>
      <c r="BC151">
        <f t="shared" si="9"/>
        <v>0</v>
      </c>
      <c r="BD151">
        <f t="shared" si="9"/>
        <v>12</v>
      </c>
      <c r="BE151">
        <f t="shared" si="9"/>
        <v>3</v>
      </c>
      <c r="BF151">
        <f t="shared" si="9"/>
        <v>0</v>
      </c>
    </row>
    <row r="152" spans="1:58" x14ac:dyDescent="0.2">
      <c r="B152">
        <v>118</v>
      </c>
      <c r="C152" s="76" t="s">
        <v>475</v>
      </c>
      <c r="D152" s="61">
        <v>620</v>
      </c>
      <c r="E152">
        <v>0</v>
      </c>
      <c r="F152">
        <v>0</v>
      </c>
      <c r="G152">
        <v>5</v>
      </c>
      <c r="H152">
        <v>4</v>
      </c>
      <c r="I152">
        <v>-1</v>
      </c>
      <c r="J152">
        <v>0</v>
      </c>
      <c r="K152">
        <v>0</v>
      </c>
      <c r="L152">
        <v>0</v>
      </c>
      <c r="M152">
        <v>0</v>
      </c>
      <c r="N152">
        <v>0</v>
      </c>
      <c r="O152">
        <v>0</v>
      </c>
      <c r="P152">
        <v>4</v>
      </c>
      <c r="Q152">
        <v>0</v>
      </c>
      <c r="R152">
        <v>0</v>
      </c>
      <c r="S152">
        <v>0</v>
      </c>
      <c r="T152">
        <v>-1</v>
      </c>
      <c r="U152">
        <v>0</v>
      </c>
      <c r="V152">
        <v>0</v>
      </c>
      <c r="W152">
        <v>0</v>
      </c>
      <c r="X152">
        <v>-1</v>
      </c>
      <c r="Y152">
        <v>0</v>
      </c>
      <c r="Z152">
        <v>-1</v>
      </c>
      <c r="AA152">
        <v>0</v>
      </c>
      <c r="AB152">
        <v>-1</v>
      </c>
      <c r="AC152">
        <v>0</v>
      </c>
      <c r="AD152">
        <v>0</v>
      </c>
      <c r="AE152">
        <v>0</v>
      </c>
      <c r="AF152">
        <v>1</v>
      </c>
      <c r="AG152">
        <v>0</v>
      </c>
      <c r="AH152">
        <v>0</v>
      </c>
      <c r="AI152">
        <v>0</v>
      </c>
      <c r="AJ152">
        <v>0</v>
      </c>
      <c r="AK152" s="77">
        <v>0</v>
      </c>
      <c r="AL152">
        <v>0</v>
      </c>
      <c r="AM152">
        <v>0</v>
      </c>
      <c r="AN152">
        <v>0</v>
      </c>
      <c r="AO152">
        <v>2</v>
      </c>
      <c r="AP152">
        <v>0</v>
      </c>
      <c r="AQ152">
        <v>0</v>
      </c>
      <c r="AR152">
        <v>0</v>
      </c>
      <c r="AS152">
        <v>0</v>
      </c>
      <c r="AT152">
        <v>0</v>
      </c>
      <c r="AU152">
        <v>0</v>
      </c>
      <c r="AV152">
        <v>0</v>
      </c>
      <c r="AW152">
        <v>0</v>
      </c>
      <c r="AX152">
        <v>0</v>
      </c>
      <c r="AY152">
        <v>1</v>
      </c>
      <c r="AZ152" s="77">
        <f t="shared" si="8"/>
        <v>12</v>
      </c>
      <c r="BA152">
        <f t="shared" si="9"/>
        <v>8</v>
      </c>
      <c r="BB152">
        <f t="shared" si="9"/>
        <v>1</v>
      </c>
      <c r="BC152">
        <f t="shared" si="9"/>
        <v>0</v>
      </c>
      <c r="BD152">
        <f t="shared" si="9"/>
        <v>2</v>
      </c>
      <c r="BE152">
        <f t="shared" si="9"/>
        <v>0</v>
      </c>
      <c r="BF152">
        <f t="shared" si="9"/>
        <v>1</v>
      </c>
    </row>
    <row r="153" spans="1:58" x14ac:dyDescent="0.2">
      <c r="B153">
        <v>119</v>
      </c>
      <c r="C153" s="76" t="s">
        <v>476</v>
      </c>
      <c r="D153" s="61">
        <v>630</v>
      </c>
      <c r="E153">
        <v>0</v>
      </c>
      <c r="F153">
        <v>0</v>
      </c>
      <c r="G153">
        <v>0</v>
      </c>
      <c r="H153">
        <v>1</v>
      </c>
      <c r="I153">
        <v>0</v>
      </c>
      <c r="J153">
        <v>0</v>
      </c>
      <c r="K153">
        <v>0</v>
      </c>
      <c r="L153">
        <v>0</v>
      </c>
      <c r="M153">
        <v>0</v>
      </c>
      <c r="N153">
        <v>0</v>
      </c>
      <c r="O153">
        <v>0</v>
      </c>
      <c r="P153">
        <v>4</v>
      </c>
      <c r="Q153">
        <v>-2</v>
      </c>
      <c r="R153">
        <v>0</v>
      </c>
      <c r="S153">
        <v>0</v>
      </c>
      <c r="T153">
        <v>-2</v>
      </c>
      <c r="U153">
        <v>0</v>
      </c>
      <c r="V153">
        <v>0</v>
      </c>
      <c r="W153">
        <v>0</v>
      </c>
      <c r="X153">
        <v>1</v>
      </c>
      <c r="Y153">
        <v>-2</v>
      </c>
      <c r="Z153">
        <v>0</v>
      </c>
      <c r="AA153">
        <v>-2</v>
      </c>
      <c r="AB153">
        <v>1</v>
      </c>
      <c r="AC153">
        <v>-1</v>
      </c>
      <c r="AD153">
        <v>1</v>
      </c>
      <c r="AE153">
        <v>-1</v>
      </c>
      <c r="AF153">
        <v>1</v>
      </c>
      <c r="AG153">
        <v>-1</v>
      </c>
      <c r="AH153">
        <v>1</v>
      </c>
      <c r="AI153">
        <v>0</v>
      </c>
      <c r="AJ153">
        <v>0</v>
      </c>
      <c r="AK153" s="77">
        <v>0</v>
      </c>
      <c r="AL153">
        <v>0</v>
      </c>
      <c r="AM153">
        <v>0</v>
      </c>
      <c r="AN153">
        <v>0</v>
      </c>
      <c r="AO153">
        <v>0</v>
      </c>
      <c r="AP153">
        <v>0</v>
      </c>
      <c r="AQ153">
        <v>0</v>
      </c>
      <c r="AR153">
        <v>0</v>
      </c>
      <c r="AS153">
        <v>0</v>
      </c>
      <c r="AT153">
        <v>0</v>
      </c>
      <c r="AU153">
        <v>0</v>
      </c>
      <c r="AV153">
        <v>0</v>
      </c>
      <c r="AW153">
        <v>0</v>
      </c>
      <c r="AX153">
        <v>0</v>
      </c>
      <c r="AY153">
        <v>0</v>
      </c>
      <c r="AZ153" s="77">
        <f t="shared" si="8"/>
        <v>-1</v>
      </c>
      <c r="BA153">
        <f t="shared" si="9"/>
        <v>1</v>
      </c>
      <c r="BB153">
        <f t="shared" si="9"/>
        <v>-2</v>
      </c>
      <c r="BC153">
        <f t="shared" si="9"/>
        <v>0</v>
      </c>
      <c r="BD153">
        <f t="shared" si="9"/>
        <v>0</v>
      </c>
      <c r="BE153">
        <f t="shared" si="9"/>
        <v>0</v>
      </c>
      <c r="BF153">
        <f t="shared" si="9"/>
        <v>0</v>
      </c>
    </row>
    <row r="154" spans="1:58" x14ac:dyDescent="0.2">
      <c r="B154">
        <v>120</v>
      </c>
      <c r="C154" s="76" t="s">
        <v>477</v>
      </c>
      <c r="D154" s="61">
        <v>634</v>
      </c>
      <c r="E154">
        <v>-1</v>
      </c>
      <c r="F154">
        <v>-1</v>
      </c>
      <c r="G154">
        <v>-1</v>
      </c>
      <c r="H154">
        <v>0</v>
      </c>
      <c r="I154">
        <v>0</v>
      </c>
      <c r="J154">
        <v>0</v>
      </c>
      <c r="K154">
        <v>-1</v>
      </c>
      <c r="L154">
        <v>0</v>
      </c>
      <c r="M154">
        <v>0</v>
      </c>
      <c r="N154">
        <v>0</v>
      </c>
      <c r="O154">
        <v>0</v>
      </c>
      <c r="P154">
        <v>0</v>
      </c>
      <c r="Q154">
        <v>0</v>
      </c>
      <c r="R154">
        <v>0</v>
      </c>
      <c r="S154">
        <v>0</v>
      </c>
      <c r="T154">
        <v>0</v>
      </c>
      <c r="U154">
        <v>0</v>
      </c>
      <c r="V154">
        <v>1</v>
      </c>
      <c r="W154">
        <v>0</v>
      </c>
      <c r="X154">
        <v>2</v>
      </c>
      <c r="Y154">
        <v>2</v>
      </c>
      <c r="Z154">
        <v>0</v>
      </c>
      <c r="AA154">
        <v>0</v>
      </c>
      <c r="AB154">
        <v>2</v>
      </c>
      <c r="AC154">
        <v>2</v>
      </c>
      <c r="AD154">
        <v>2</v>
      </c>
      <c r="AE154">
        <v>2</v>
      </c>
      <c r="AF154">
        <v>0</v>
      </c>
      <c r="AG154">
        <v>0</v>
      </c>
      <c r="AH154">
        <v>0</v>
      </c>
      <c r="AI154">
        <v>0</v>
      </c>
      <c r="AJ154">
        <v>-1</v>
      </c>
      <c r="AK154" s="77">
        <v>0</v>
      </c>
      <c r="AL154">
        <v>-1</v>
      </c>
      <c r="AM154">
        <v>-1</v>
      </c>
      <c r="AN154">
        <v>-1</v>
      </c>
      <c r="AO154">
        <v>0</v>
      </c>
      <c r="AP154">
        <v>0</v>
      </c>
      <c r="AQ154">
        <v>-1</v>
      </c>
      <c r="AR154">
        <v>0</v>
      </c>
      <c r="AS154">
        <v>0</v>
      </c>
      <c r="AT154">
        <v>0</v>
      </c>
      <c r="AU154">
        <v>0</v>
      </c>
      <c r="AV154">
        <v>0</v>
      </c>
      <c r="AW154">
        <v>0</v>
      </c>
      <c r="AX154">
        <v>0</v>
      </c>
      <c r="AY154">
        <v>0</v>
      </c>
      <c r="AZ154" s="77">
        <f t="shared" si="8"/>
        <v>4</v>
      </c>
      <c r="BA154">
        <f t="shared" si="9"/>
        <v>-4</v>
      </c>
      <c r="BB154">
        <f t="shared" si="9"/>
        <v>13</v>
      </c>
      <c r="BC154">
        <f t="shared" si="9"/>
        <v>-4</v>
      </c>
      <c r="BD154">
        <f t="shared" si="9"/>
        <v>-1</v>
      </c>
      <c r="BE154">
        <f t="shared" si="9"/>
        <v>0</v>
      </c>
      <c r="BF154">
        <f t="shared" si="9"/>
        <v>0</v>
      </c>
    </row>
    <row r="155" spans="1:58" x14ac:dyDescent="0.2">
      <c r="B155">
        <v>121</v>
      </c>
      <c r="C155" s="76" t="s">
        <v>478</v>
      </c>
      <c r="D155" s="61">
        <v>638</v>
      </c>
      <c r="E155">
        <v>0</v>
      </c>
      <c r="F155">
        <v>0</v>
      </c>
      <c r="G155">
        <v>2</v>
      </c>
      <c r="H155">
        <v>2</v>
      </c>
      <c r="I155">
        <v>0</v>
      </c>
      <c r="J155">
        <v>0</v>
      </c>
      <c r="K155">
        <v>0</v>
      </c>
      <c r="L155">
        <v>0</v>
      </c>
      <c r="M155">
        <v>0</v>
      </c>
      <c r="N155">
        <v>0</v>
      </c>
      <c r="O155">
        <v>0</v>
      </c>
      <c r="P155">
        <v>2</v>
      </c>
      <c r="Q155">
        <v>-2</v>
      </c>
      <c r="R155">
        <v>-2</v>
      </c>
      <c r="S155">
        <v>0</v>
      </c>
      <c r="T155">
        <v>0</v>
      </c>
      <c r="U155">
        <v>1</v>
      </c>
      <c r="V155">
        <v>0</v>
      </c>
      <c r="W155">
        <v>0</v>
      </c>
      <c r="X155">
        <v>0</v>
      </c>
      <c r="Y155">
        <v>-1</v>
      </c>
      <c r="Z155">
        <v>0</v>
      </c>
      <c r="AA155">
        <v>-1</v>
      </c>
      <c r="AB155">
        <v>0</v>
      </c>
      <c r="AC155">
        <v>-1</v>
      </c>
      <c r="AD155">
        <v>0</v>
      </c>
      <c r="AE155">
        <v>-1</v>
      </c>
      <c r="AF155">
        <v>0</v>
      </c>
      <c r="AG155">
        <v>-1</v>
      </c>
      <c r="AH155">
        <v>4</v>
      </c>
      <c r="AI155">
        <v>-2</v>
      </c>
      <c r="AJ155">
        <v>0</v>
      </c>
      <c r="AK155" s="77">
        <v>0</v>
      </c>
      <c r="AL155">
        <v>0</v>
      </c>
      <c r="AM155">
        <v>0</v>
      </c>
      <c r="AN155">
        <v>0</v>
      </c>
      <c r="AO155">
        <v>2</v>
      </c>
      <c r="AP155">
        <v>0</v>
      </c>
      <c r="AQ155">
        <v>0</v>
      </c>
      <c r="AR155">
        <v>0</v>
      </c>
      <c r="AS155">
        <v>2</v>
      </c>
      <c r="AT155">
        <v>0</v>
      </c>
      <c r="AU155">
        <v>0</v>
      </c>
      <c r="AV155">
        <v>0</v>
      </c>
      <c r="AW155">
        <v>0</v>
      </c>
      <c r="AX155">
        <v>0</v>
      </c>
      <c r="AY155">
        <v>1</v>
      </c>
      <c r="AZ155" s="77">
        <f t="shared" si="8"/>
        <v>5</v>
      </c>
      <c r="BA155">
        <f t="shared" si="9"/>
        <v>4</v>
      </c>
      <c r="BB155">
        <f t="shared" si="9"/>
        <v>-4</v>
      </c>
      <c r="BC155">
        <f t="shared" si="9"/>
        <v>0</v>
      </c>
      <c r="BD155">
        <f t="shared" si="9"/>
        <v>2</v>
      </c>
      <c r="BE155">
        <f t="shared" si="9"/>
        <v>2</v>
      </c>
      <c r="BF155">
        <f t="shared" si="9"/>
        <v>1</v>
      </c>
    </row>
    <row r="156" spans="1:58" x14ac:dyDescent="0.2">
      <c r="B156">
        <v>122</v>
      </c>
      <c r="C156" s="76" t="s">
        <v>479</v>
      </c>
      <c r="D156" s="61">
        <v>636</v>
      </c>
      <c r="E156">
        <v>0</v>
      </c>
      <c r="F156">
        <v>0</v>
      </c>
      <c r="G156">
        <v>0</v>
      </c>
      <c r="H156">
        <v>0</v>
      </c>
      <c r="I156">
        <v>0</v>
      </c>
      <c r="J156">
        <v>0</v>
      </c>
      <c r="K156">
        <v>0</v>
      </c>
      <c r="L156">
        <v>0</v>
      </c>
      <c r="M156">
        <v>0</v>
      </c>
      <c r="N156">
        <v>0</v>
      </c>
      <c r="O156">
        <v>0</v>
      </c>
      <c r="P156">
        <v>0</v>
      </c>
      <c r="Q156">
        <v>0</v>
      </c>
      <c r="R156">
        <v>1</v>
      </c>
      <c r="S156">
        <v>0</v>
      </c>
      <c r="T156">
        <v>0</v>
      </c>
      <c r="U156">
        <v>0</v>
      </c>
      <c r="V156">
        <v>0</v>
      </c>
      <c r="W156">
        <v>0</v>
      </c>
      <c r="X156">
        <v>0</v>
      </c>
      <c r="Y156">
        <v>0</v>
      </c>
      <c r="Z156">
        <v>0</v>
      </c>
      <c r="AA156">
        <v>0</v>
      </c>
      <c r="AB156">
        <v>0</v>
      </c>
      <c r="AC156">
        <v>0</v>
      </c>
      <c r="AD156">
        <v>0</v>
      </c>
      <c r="AE156">
        <v>0</v>
      </c>
      <c r="AF156">
        <v>0</v>
      </c>
      <c r="AG156">
        <v>0</v>
      </c>
      <c r="AH156">
        <v>0</v>
      </c>
      <c r="AI156">
        <v>0</v>
      </c>
      <c r="AJ156">
        <v>0</v>
      </c>
      <c r="AK156" s="77">
        <v>0</v>
      </c>
      <c r="AL156">
        <v>0</v>
      </c>
      <c r="AM156">
        <v>0</v>
      </c>
      <c r="AN156">
        <v>0</v>
      </c>
      <c r="AO156">
        <v>0</v>
      </c>
      <c r="AP156">
        <v>0</v>
      </c>
      <c r="AQ156">
        <v>0</v>
      </c>
      <c r="AR156">
        <v>0</v>
      </c>
      <c r="AS156">
        <v>0</v>
      </c>
      <c r="AT156">
        <v>0</v>
      </c>
      <c r="AU156">
        <v>0</v>
      </c>
      <c r="AV156">
        <v>0</v>
      </c>
      <c r="AW156">
        <v>5</v>
      </c>
      <c r="AX156">
        <v>0</v>
      </c>
      <c r="AY156">
        <v>0</v>
      </c>
      <c r="AZ156" s="77">
        <f t="shared" si="8"/>
        <v>6</v>
      </c>
      <c r="BA156">
        <f t="shared" si="9"/>
        <v>0</v>
      </c>
      <c r="BB156">
        <f t="shared" si="9"/>
        <v>1</v>
      </c>
      <c r="BC156">
        <f t="shared" si="9"/>
        <v>0</v>
      </c>
      <c r="BD156">
        <f t="shared" si="9"/>
        <v>0</v>
      </c>
      <c r="BE156">
        <f t="shared" si="9"/>
        <v>5</v>
      </c>
      <c r="BF156">
        <f t="shared" si="9"/>
        <v>0</v>
      </c>
    </row>
    <row r="157" spans="1:58" x14ac:dyDescent="0.2">
      <c r="A157" t="s">
        <v>354</v>
      </c>
      <c r="B157">
        <v>123</v>
      </c>
      <c r="C157" s="76" t="s">
        <v>480</v>
      </c>
      <c r="D157" s="61">
        <v>614</v>
      </c>
      <c r="E157">
        <v>2</v>
      </c>
      <c r="F157">
        <v>2</v>
      </c>
      <c r="G157">
        <v>2</v>
      </c>
      <c r="H157">
        <v>1</v>
      </c>
      <c r="I157">
        <v>4</v>
      </c>
      <c r="J157">
        <v>0</v>
      </c>
      <c r="K157">
        <v>0</v>
      </c>
      <c r="L157">
        <v>0</v>
      </c>
      <c r="M157">
        <v>0</v>
      </c>
      <c r="N157">
        <v>0</v>
      </c>
      <c r="O157">
        <v>0</v>
      </c>
      <c r="P157">
        <v>0</v>
      </c>
      <c r="Q157">
        <v>0</v>
      </c>
      <c r="R157">
        <v>0</v>
      </c>
      <c r="S157">
        <v>0</v>
      </c>
      <c r="T157">
        <v>0</v>
      </c>
      <c r="U157">
        <v>0</v>
      </c>
      <c r="V157">
        <v>0</v>
      </c>
      <c r="W157">
        <v>0</v>
      </c>
      <c r="X157">
        <v>4</v>
      </c>
      <c r="Y157">
        <v>0</v>
      </c>
      <c r="Z157">
        <v>0</v>
      </c>
      <c r="AA157">
        <v>0</v>
      </c>
      <c r="AB157">
        <v>2</v>
      </c>
      <c r="AC157">
        <v>1</v>
      </c>
      <c r="AD157">
        <v>1</v>
      </c>
      <c r="AE157">
        <v>0</v>
      </c>
      <c r="AF157">
        <v>1</v>
      </c>
      <c r="AG157">
        <v>0</v>
      </c>
      <c r="AH157">
        <v>2</v>
      </c>
      <c r="AI157">
        <v>1</v>
      </c>
      <c r="AJ157">
        <v>0</v>
      </c>
      <c r="AK157" s="77">
        <v>0</v>
      </c>
      <c r="AL157">
        <v>0</v>
      </c>
      <c r="AM157">
        <v>0</v>
      </c>
      <c r="AN157">
        <v>0</v>
      </c>
      <c r="AO157">
        <v>2</v>
      </c>
      <c r="AP157">
        <v>0</v>
      </c>
      <c r="AQ157">
        <v>0</v>
      </c>
      <c r="AR157">
        <v>0</v>
      </c>
      <c r="AS157">
        <v>2</v>
      </c>
      <c r="AT157">
        <v>0</v>
      </c>
      <c r="AU157">
        <v>2</v>
      </c>
      <c r="AV157">
        <v>0</v>
      </c>
      <c r="AW157">
        <v>5</v>
      </c>
      <c r="AX157">
        <v>0</v>
      </c>
      <c r="AY157">
        <v>0</v>
      </c>
      <c r="AZ157" s="77">
        <f t="shared" si="8"/>
        <v>34</v>
      </c>
      <c r="BA157">
        <f t="shared" si="9"/>
        <v>11</v>
      </c>
      <c r="BB157">
        <f t="shared" si="9"/>
        <v>12</v>
      </c>
      <c r="BC157">
        <f t="shared" si="9"/>
        <v>0</v>
      </c>
      <c r="BD157">
        <f t="shared" si="9"/>
        <v>2</v>
      </c>
      <c r="BE157">
        <f t="shared" si="9"/>
        <v>9</v>
      </c>
      <c r="BF157">
        <f t="shared" si="9"/>
        <v>0</v>
      </c>
    </row>
    <row r="158" spans="1:58" x14ac:dyDescent="0.2">
      <c r="A158" t="s">
        <v>354</v>
      </c>
      <c r="B158">
        <v>124</v>
      </c>
      <c r="C158" s="76" t="s">
        <v>481</v>
      </c>
      <c r="D158" s="61">
        <v>642</v>
      </c>
      <c r="E158">
        <v>2</v>
      </c>
      <c r="F158">
        <v>2</v>
      </c>
      <c r="G158">
        <v>2</v>
      </c>
      <c r="H158">
        <v>0</v>
      </c>
      <c r="I158">
        <v>0</v>
      </c>
      <c r="J158">
        <v>0</v>
      </c>
      <c r="K158">
        <v>0</v>
      </c>
      <c r="L158">
        <v>0</v>
      </c>
      <c r="M158">
        <v>1</v>
      </c>
      <c r="N158">
        <v>0</v>
      </c>
      <c r="O158">
        <v>0</v>
      </c>
      <c r="P158">
        <v>0</v>
      </c>
      <c r="Q158">
        <v>2</v>
      </c>
      <c r="R158">
        <v>0</v>
      </c>
      <c r="S158">
        <v>0</v>
      </c>
      <c r="T158">
        <v>0</v>
      </c>
      <c r="U158">
        <v>-2</v>
      </c>
      <c r="V158">
        <v>0</v>
      </c>
      <c r="W158">
        <v>2</v>
      </c>
      <c r="X158">
        <v>0</v>
      </c>
      <c r="Y158">
        <v>0</v>
      </c>
      <c r="Z158">
        <v>0</v>
      </c>
      <c r="AA158">
        <v>0</v>
      </c>
      <c r="AB158">
        <v>-1</v>
      </c>
      <c r="AC158">
        <v>0</v>
      </c>
      <c r="AD158">
        <v>0</v>
      </c>
      <c r="AE158">
        <v>0</v>
      </c>
      <c r="AF158">
        <v>0</v>
      </c>
      <c r="AG158">
        <v>0</v>
      </c>
      <c r="AH158">
        <v>0</v>
      </c>
      <c r="AI158">
        <v>0</v>
      </c>
      <c r="AJ158">
        <v>0</v>
      </c>
      <c r="AK158" s="77">
        <v>0</v>
      </c>
      <c r="AL158">
        <v>0</v>
      </c>
      <c r="AM158">
        <v>0</v>
      </c>
      <c r="AN158">
        <v>0</v>
      </c>
      <c r="AO158">
        <v>1</v>
      </c>
      <c r="AP158">
        <v>0</v>
      </c>
      <c r="AQ158">
        <v>0</v>
      </c>
      <c r="AR158">
        <v>0</v>
      </c>
      <c r="AS158">
        <v>0</v>
      </c>
      <c r="AT158">
        <v>0</v>
      </c>
      <c r="AU158">
        <v>2</v>
      </c>
      <c r="AV158">
        <v>0</v>
      </c>
      <c r="AW158">
        <v>5</v>
      </c>
      <c r="AX158">
        <v>-1</v>
      </c>
      <c r="AY158">
        <v>0</v>
      </c>
      <c r="AZ158" s="77">
        <f t="shared" si="8"/>
        <v>15</v>
      </c>
      <c r="BA158">
        <f t="shared" si="9"/>
        <v>7</v>
      </c>
      <c r="BB158">
        <f t="shared" si="9"/>
        <v>1</v>
      </c>
      <c r="BC158">
        <f t="shared" si="9"/>
        <v>0</v>
      </c>
      <c r="BD158">
        <f t="shared" si="9"/>
        <v>1</v>
      </c>
      <c r="BE158">
        <f t="shared" si="9"/>
        <v>7</v>
      </c>
      <c r="BF158">
        <f t="shared" si="9"/>
        <v>-1</v>
      </c>
    </row>
    <row r="159" spans="1:58" x14ac:dyDescent="0.2">
      <c r="B159">
        <v>125</v>
      </c>
      <c r="C159" s="76" t="s">
        <v>482</v>
      </c>
      <c r="D159" s="61">
        <v>640</v>
      </c>
      <c r="E159">
        <v>0</v>
      </c>
      <c r="F159">
        <v>0</v>
      </c>
      <c r="G159">
        <v>0</v>
      </c>
      <c r="H159">
        <v>-1</v>
      </c>
      <c r="I159">
        <v>0</v>
      </c>
      <c r="J159">
        <v>0</v>
      </c>
      <c r="K159">
        <v>0</v>
      </c>
      <c r="L159">
        <v>1</v>
      </c>
      <c r="M159">
        <v>1</v>
      </c>
      <c r="N159">
        <v>0</v>
      </c>
      <c r="O159">
        <v>0</v>
      </c>
      <c r="P159">
        <v>1</v>
      </c>
      <c r="Q159">
        <v>-1</v>
      </c>
      <c r="R159">
        <v>0</v>
      </c>
      <c r="S159">
        <v>0</v>
      </c>
      <c r="T159">
        <v>0</v>
      </c>
      <c r="U159">
        <v>0</v>
      </c>
      <c r="V159">
        <v>2</v>
      </c>
      <c r="W159">
        <v>1</v>
      </c>
      <c r="X159">
        <v>2</v>
      </c>
      <c r="Y159">
        <v>-1</v>
      </c>
      <c r="Z159">
        <v>1</v>
      </c>
      <c r="AA159">
        <v>-1</v>
      </c>
      <c r="AB159">
        <v>0</v>
      </c>
      <c r="AC159">
        <v>-1</v>
      </c>
      <c r="AD159">
        <v>1</v>
      </c>
      <c r="AE159">
        <v>-1</v>
      </c>
      <c r="AF159">
        <v>1</v>
      </c>
      <c r="AG159">
        <v>-1</v>
      </c>
      <c r="AH159">
        <v>0</v>
      </c>
      <c r="AI159">
        <v>0</v>
      </c>
      <c r="AJ159">
        <v>0</v>
      </c>
      <c r="AK159" s="77">
        <v>0</v>
      </c>
      <c r="AL159">
        <v>0</v>
      </c>
      <c r="AM159">
        <v>0</v>
      </c>
      <c r="AN159">
        <v>0</v>
      </c>
      <c r="AO159">
        <v>2</v>
      </c>
      <c r="AP159">
        <v>0</v>
      </c>
      <c r="AQ159">
        <v>1</v>
      </c>
      <c r="AR159">
        <v>0</v>
      </c>
      <c r="AS159">
        <v>0</v>
      </c>
      <c r="AT159">
        <v>0</v>
      </c>
      <c r="AU159">
        <v>4</v>
      </c>
      <c r="AV159">
        <v>0</v>
      </c>
      <c r="AW159">
        <v>0</v>
      </c>
      <c r="AX159">
        <v>0</v>
      </c>
      <c r="AY159">
        <v>0</v>
      </c>
      <c r="AZ159" s="77">
        <f t="shared" si="8"/>
        <v>11</v>
      </c>
      <c r="BA159">
        <f t="shared" si="9"/>
        <v>1</v>
      </c>
      <c r="BB159">
        <f t="shared" si="9"/>
        <v>3</v>
      </c>
      <c r="BC159">
        <f t="shared" si="9"/>
        <v>0</v>
      </c>
      <c r="BD159">
        <f t="shared" si="9"/>
        <v>3</v>
      </c>
      <c r="BE159">
        <f t="shared" si="9"/>
        <v>4</v>
      </c>
      <c r="BF159">
        <f t="shared" si="9"/>
        <v>0</v>
      </c>
    </row>
    <row r="160" spans="1:58" x14ac:dyDescent="0.2">
      <c r="B160">
        <v>126</v>
      </c>
      <c r="C160" s="76" t="s">
        <v>483</v>
      </c>
      <c r="D160" s="61">
        <v>351</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2</v>
      </c>
      <c r="Z160">
        <v>0</v>
      </c>
      <c r="AA160">
        <v>2</v>
      </c>
      <c r="AB160">
        <v>0</v>
      </c>
      <c r="AC160">
        <v>2</v>
      </c>
      <c r="AD160">
        <v>0</v>
      </c>
      <c r="AE160">
        <v>2</v>
      </c>
      <c r="AF160">
        <v>0</v>
      </c>
      <c r="AG160">
        <v>2</v>
      </c>
      <c r="AH160">
        <v>0</v>
      </c>
      <c r="AI160">
        <v>0</v>
      </c>
      <c r="AJ160">
        <v>0</v>
      </c>
      <c r="AK160" s="77">
        <v>0</v>
      </c>
      <c r="AL160">
        <v>0</v>
      </c>
      <c r="AM160">
        <v>0</v>
      </c>
      <c r="AN160">
        <v>0</v>
      </c>
      <c r="AO160">
        <v>0</v>
      </c>
      <c r="AP160">
        <v>0</v>
      </c>
      <c r="AQ160">
        <v>0</v>
      </c>
      <c r="AR160">
        <v>0</v>
      </c>
      <c r="AS160">
        <v>0</v>
      </c>
      <c r="AT160">
        <v>0</v>
      </c>
      <c r="AU160">
        <v>0</v>
      </c>
      <c r="AV160">
        <v>0</v>
      </c>
      <c r="AW160">
        <v>0</v>
      </c>
      <c r="AX160">
        <v>0</v>
      </c>
      <c r="AY160">
        <v>0</v>
      </c>
      <c r="AZ160" s="77">
        <f t="shared" si="8"/>
        <v>10</v>
      </c>
      <c r="BA160">
        <f t="shared" si="9"/>
        <v>0</v>
      </c>
      <c r="BB160">
        <f t="shared" si="9"/>
        <v>10</v>
      </c>
      <c r="BC160">
        <f t="shared" si="9"/>
        <v>0</v>
      </c>
      <c r="BD160">
        <f t="shared" si="9"/>
        <v>0</v>
      </c>
      <c r="BE160">
        <f t="shared" si="9"/>
        <v>0</v>
      </c>
      <c r="BF160">
        <f t="shared" si="9"/>
        <v>0</v>
      </c>
    </row>
    <row r="161" spans="1:58" x14ac:dyDescent="0.2">
      <c r="A161" t="s">
        <v>343</v>
      </c>
      <c r="B161">
        <v>127</v>
      </c>
      <c r="C161" s="76" t="s">
        <v>242</v>
      </c>
      <c r="D161" s="61">
        <v>420</v>
      </c>
      <c r="E161">
        <v>2</v>
      </c>
      <c r="F161">
        <v>0</v>
      </c>
      <c r="G161">
        <v>0</v>
      </c>
      <c r="H161">
        <v>0</v>
      </c>
      <c r="I161">
        <v>0</v>
      </c>
      <c r="J161">
        <v>0</v>
      </c>
      <c r="K161">
        <v>0</v>
      </c>
      <c r="L161">
        <v>0</v>
      </c>
      <c r="M161">
        <v>0</v>
      </c>
      <c r="N161">
        <v>1</v>
      </c>
      <c r="O161">
        <v>1</v>
      </c>
      <c r="P161">
        <v>0</v>
      </c>
      <c r="Q161">
        <v>0</v>
      </c>
      <c r="R161">
        <v>0</v>
      </c>
      <c r="S161">
        <v>0</v>
      </c>
      <c r="T161">
        <v>0</v>
      </c>
      <c r="U161">
        <v>0</v>
      </c>
      <c r="V161">
        <v>0</v>
      </c>
      <c r="W161">
        <v>0</v>
      </c>
      <c r="X161">
        <v>1</v>
      </c>
      <c r="Y161">
        <v>1</v>
      </c>
      <c r="Z161">
        <v>0</v>
      </c>
      <c r="AA161">
        <v>0</v>
      </c>
      <c r="AB161">
        <v>1</v>
      </c>
      <c r="AC161">
        <v>0</v>
      </c>
      <c r="AD161">
        <v>0</v>
      </c>
      <c r="AE161">
        <v>0</v>
      </c>
      <c r="AF161">
        <v>0</v>
      </c>
      <c r="AG161">
        <v>0</v>
      </c>
      <c r="AH161">
        <v>1</v>
      </c>
      <c r="AI161">
        <v>4</v>
      </c>
      <c r="AJ161">
        <v>0</v>
      </c>
      <c r="AK161" s="77">
        <v>0</v>
      </c>
      <c r="AL161">
        <v>0</v>
      </c>
      <c r="AM161">
        <v>0</v>
      </c>
      <c r="AN161">
        <v>0</v>
      </c>
      <c r="AO161">
        <v>1</v>
      </c>
      <c r="AP161">
        <v>2</v>
      </c>
      <c r="AQ161">
        <v>0</v>
      </c>
      <c r="AR161">
        <v>0</v>
      </c>
      <c r="AS161">
        <v>5</v>
      </c>
      <c r="AT161">
        <v>2</v>
      </c>
      <c r="AU161">
        <v>0</v>
      </c>
      <c r="AV161">
        <v>0</v>
      </c>
      <c r="AW161">
        <v>0</v>
      </c>
      <c r="AX161">
        <v>0</v>
      </c>
      <c r="AY161">
        <v>0</v>
      </c>
      <c r="AZ161" s="77">
        <f t="shared" si="8"/>
        <v>22</v>
      </c>
      <c r="BA161">
        <f t="shared" si="9"/>
        <v>4</v>
      </c>
      <c r="BB161">
        <f t="shared" si="9"/>
        <v>8</v>
      </c>
      <c r="BC161">
        <f t="shared" si="9"/>
        <v>0</v>
      </c>
      <c r="BD161">
        <f t="shared" si="9"/>
        <v>3</v>
      </c>
      <c r="BE161">
        <f t="shared" si="9"/>
        <v>7</v>
      </c>
      <c r="BF161">
        <f t="shared" si="9"/>
        <v>0</v>
      </c>
    </row>
    <row r="162" spans="1:58" x14ac:dyDescent="0.2">
      <c r="B162">
        <v>128</v>
      </c>
      <c r="C162" s="76" t="s">
        <v>405</v>
      </c>
      <c r="D162" s="61">
        <v>310</v>
      </c>
      <c r="E162">
        <v>2</v>
      </c>
      <c r="F162">
        <v>0</v>
      </c>
      <c r="G162">
        <v>0</v>
      </c>
      <c r="H162">
        <v>0</v>
      </c>
      <c r="I162">
        <v>0</v>
      </c>
      <c r="J162">
        <v>0</v>
      </c>
      <c r="K162">
        <v>-1</v>
      </c>
      <c r="L162">
        <v>-1</v>
      </c>
      <c r="M162">
        <v>1</v>
      </c>
      <c r="N162">
        <v>0</v>
      </c>
      <c r="O162">
        <v>0</v>
      </c>
      <c r="P162">
        <v>5</v>
      </c>
      <c r="Q162">
        <v>0</v>
      </c>
      <c r="R162">
        <v>0</v>
      </c>
      <c r="S162">
        <v>0</v>
      </c>
      <c r="T162">
        <v>0</v>
      </c>
      <c r="U162">
        <v>0</v>
      </c>
      <c r="V162">
        <v>-1</v>
      </c>
      <c r="W162">
        <v>0</v>
      </c>
      <c r="X162">
        <v>-2</v>
      </c>
      <c r="Y162">
        <v>1</v>
      </c>
      <c r="Z162">
        <v>-2</v>
      </c>
      <c r="AA162">
        <v>1</v>
      </c>
      <c r="AB162">
        <v>-2</v>
      </c>
      <c r="AC162">
        <v>1</v>
      </c>
      <c r="AD162">
        <v>-2</v>
      </c>
      <c r="AE162">
        <v>1</v>
      </c>
      <c r="AF162">
        <v>-2</v>
      </c>
      <c r="AG162">
        <v>1</v>
      </c>
      <c r="AH162">
        <v>-1</v>
      </c>
      <c r="AI162">
        <v>0</v>
      </c>
      <c r="AJ162">
        <v>-1</v>
      </c>
      <c r="AK162" s="77">
        <v>-1</v>
      </c>
      <c r="AL162">
        <v>-1</v>
      </c>
      <c r="AM162">
        <v>0</v>
      </c>
      <c r="AN162">
        <v>-1</v>
      </c>
      <c r="AO162">
        <v>2</v>
      </c>
      <c r="AP162">
        <v>0</v>
      </c>
      <c r="AQ162">
        <v>-1</v>
      </c>
      <c r="AR162">
        <v>0</v>
      </c>
      <c r="AS162">
        <v>0</v>
      </c>
      <c r="AT162">
        <v>0</v>
      </c>
      <c r="AU162">
        <v>0</v>
      </c>
      <c r="AV162">
        <v>0</v>
      </c>
      <c r="AW162">
        <v>0</v>
      </c>
      <c r="AX162">
        <v>0</v>
      </c>
      <c r="AY162">
        <v>0</v>
      </c>
      <c r="AZ162" s="77">
        <f t="shared" si="8"/>
        <v>-4</v>
      </c>
      <c r="BA162">
        <f t="shared" si="9"/>
        <v>1</v>
      </c>
      <c r="BB162">
        <f t="shared" si="9"/>
        <v>-2</v>
      </c>
      <c r="BC162">
        <f t="shared" si="9"/>
        <v>-4</v>
      </c>
      <c r="BD162">
        <f t="shared" si="9"/>
        <v>1</v>
      </c>
      <c r="BE162">
        <f t="shared" si="9"/>
        <v>0</v>
      </c>
      <c r="BF162">
        <f t="shared" si="9"/>
        <v>0</v>
      </c>
    </row>
    <row r="163" spans="1:58" x14ac:dyDescent="0.2">
      <c r="A163" t="s">
        <v>335</v>
      </c>
      <c r="B163">
        <v>129</v>
      </c>
      <c r="C163" s="76" t="s">
        <v>484</v>
      </c>
      <c r="D163" s="61">
        <v>324</v>
      </c>
      <c r="E163">
        <v>1</v>
      </c>
      <c r="F163">
        <v>0</v>
      </c>
      <c r="G163">
        <v>0</v>
      </c>
      <c r="H163">
        <v>0</v>
      </c>
      <c r="I163">
        <v>0</v>
      </c>
      <c r="J163">
        <v>-1</v>
      </c>
      <c r="K163">
        <v>5</v>
      </c>
      <c r="L163">
        <v>-4</v>
      </c>
      <c r="M163">
        <v>2</v>
      </c>
      <c r="N163">
        <v>1</v>
      </c>
      <c r="O163">
        <v>1</v>
      </c>
      <c r="P163">
        <v>0</v>
      </c>
      <c r="Q163">
        <v>2</v>
      </c>
      <c r="R163">
        <v>-2</v>
      </c>
      <c r="S163">
        <v>0</v>
      </c>
      <c r="T163">
        <v>0</v>
      </c>
      <c r="U163">
        <v>0</v>
      </c>
      <c r="V163">
        <v>2</v>
      </c>
      <c r="W163">
        <v>2</v>
      </c>
      <c r="X163">
        <v>1</v>
      </c>
      <c r="Y163">
        <v>-2</v>
      </c>
      <c r="Z163">
        <v>0</v>
      </c>
      <c r="AA163">
        <v>0</v>
      </c>
      <c r="AB163">
        <v>0</v>
      </c>
      <c r="AC163">
        <v>0</v>
      </c>
      <c r="AD163">
        <v>1</v>
      </c>
      <c r="AE163">
        <v>0</v>
      </c>
      <c r="AF163">
        <v>0</v>
      </c>
      <c r="AG163">
        <v>0</v>
      </c>
      <c r="AH163">
        <v>0</v>
      </c>
      <c r="AI163">
        <v>0</v>
      </c>
      <c r="AJ163">
        <v>-2</v>
      </c>
      <c r="AK163" s="77">
        <v>-1</v>
      </c>
      <c r="AL163">
        <v>-1</v>
      </c>
      <c r="AM163">
        <v>0</v>
      </c>
      <c r="AN163">
        <v>-1</v>
      </c>
      <c r="AO163">
        <v>2</v>
      </c>
      <c r="AP163">
        <v>0</v>
      </c>
      <c r="AQ163">
        <v>0</v>
      </c>
      <c r="AR163">
        <v>0</v>
      </c>
      <c r="AS163">
        <v>0</v>
      </c>
      <c r="AT163">
        <v>0</v>
      </c>
      <c r="AU163">
        <v>2</v>
      </c>
      <c r="AV163">
        <v>0</v>
      </c>
      <c r="AW163">
        <v>0</v>
      </c>
      <c r="AX163">
        <v>0</v>
      </c>
      <c r="AY163">
        <v>0</v>
      </c>
      <c r="AZ163" s="77">
        <f t="shared" si="8"/>
        <v>8</v>
      </c>
      <c r="BA163">
        <f t="shared" si="9"/>
        <v>5</v>
      </c>
      <c r="BB163">
        <f t="shared" si="9"/>
        <v>4</v>
      </c>
      <c r="BC163">
        <f t="shared" si="9"/>
        <v>-5</v>
      </c>
      <c r="BD163">
        <f t="shared" si="9"/>
        <v>2</v>
      </c>
      <c r="BE163">
        <f t="shared" si="9"/>
        <v>2</v>
      </c>
      <c r="BF163">
        <f t="shared" si="9"/>
        <v>0</v>
      </c>
    </row>
    <row r="164" spans="1:58" x14ac:dyDescent="0.2">
      <c r="A164" t="s">
        <v>333</v>
      </c>
      <c r="B164">
        <v>130</v>
      </c>
      <c r="C164" s="76" t="s">
        <v>485</v>
      </c>
      <c r="D164" s="61">
        <v>605</v>
      </c>
      <c r="E164">
        <v>0</v>
      </c>
      <c r="F164">
        <v>0</v>
      </c>
      <c r="G164">
        <v>0</v>
      </c>
      <c r="H164">
        <v>0</v>
      </c>
      <c r="I164">
        <v>0</v>
      </c>
      <c r="J164">
        <v>0</v>
      </c>
      <c r="K164">
        <v>0</v>
      </c>
      <c r="L164">
        <v>0</v>
      </c>
      <c r="M164">
        <v>0</v>
      </c>
      <c r="N164">
        <v>0</v>
      </c>
      <c r="O164">
        <v>0</v>
      </c>
      <c r="P164">
        <v>0</v>
      </c>
      <c r="Q164">
        <v>0</v>
      </c>
      <c r="R164">
        <v>0</v>
      </c>
      <c r="S164">
        <v>0</v>
      </c>
      <c r="T164">
        <v>0</v>
      </c>
      <c r="U164">
        <v>0</v>
      </c>
      <c r="V164">
        <v>0</v>
      </c>
      <c r="W164">
        <v>0</v>
      </c>
      <c r="X164">
        <v>3</v>
      </c>
      <c r="Y164">
        <v>1</v>
      </c>
      <c r="Z164">
        <v>0</v>
      </c>
      <c r="AA164">
        <v>0</v>
      </c>
      <c r="AB164">
        <v>0</v>
      </c>
      <c r="AC164">
        <v>0</v>
      </c>
      <c r="AD164">
        <v>0</v>
      </c>
      <c r="AE164">
        <v>0</v>
      </c>
      <c r="AF164">
        <v>0</v>
      </c>
      <c r="AG164">
        <v>0</v>
      </c>
      <c r="AH164">
        <v>0</v>
      </c>
      <c r="AI164">
        <v>0</v>
      </c>
      <c r="AJ164">
        <v>0</v>
      </c>
      <c r="AK164" s="77">
        <v>-1</v>
      </c>
      <c r="AL164">
        <v>0</v>
      </c>
      <c r="AM164">
        <v>0</v>
      </c>
      <c r="AN164">
        <v>0</v>
      </c>
      <c r="AO164">
        <v>0</v>
      </c>
      <c r="AP164">
        <v>0</v>
      </c>
      <c r="AQ164">
        <v>0</v>
      </c>
      <c r="AR164">
        <v>0</v>
      </c>
      <c r="AS164">
        <v>0</v>
      </c>
      <c r="AT164">
        <v>0</v>
      </c>
      <c r="AU164">
        <v>0</v>
      </c>
      <c r="AV164">
        <v>0</v>
      </c>
      <c r="AW164">
        <v>0</v>
      </c>
      <c r="AX164">
        <v>0</v>
      </c>
      <c r="AY164">
        <v>0</v>
      </c>
      <c r="AZ164" s="77">
        <f t="shared" si="8"/>
        <v>3</v>
      </c>
      <c r="BA164">
        <f t="shared" si="9"/>
        <v>0</v>
      </c>
      <c r="BB164">
        <f t="shared" si="9"/>
        <v>4</v>
      </c>
      <c r="BC164">
        <f t="shared" si="9"/>
        <v>-1</v>
      </c>
      <c r="BD164">
        <f t="shared" si="9"/>
        <v>0</v>
      </c>
      <c r="BE164">
        <f t="shared" si="9"/>
        <v>0</v>
      </c>
      <c r="BF164">
        <f t="shared" si="9"/>
        <v>0</v>
      </c>
    </row>
    <row r="165" spans="1:58" x14ac:dyDescent="0.2">
      <c r="A165" t="s">
        <v>352</v>
      </c>
      <c r="B165">
        <v>131</v>
      </c>
      <c r="C165" s="76" t="s">
        <v>486</v>
      </c>
      <c r="D165" s="61">
        <v>460</v>
      </c>
      <c r="E165">
        <v>0</v>
      </c>
      <c r="F165">
        <v>0</v>
      </c>
      <c r="G165">
        <v>0</v>
      </c>
      <c r="H165">
        <v>0</v>
      </c>
      <c r="I165">
        <v>0</v>
      </c>
      <c r="J165">
        <v>0</v>
      </c>
      <c r="K165">
        <v>-1</v>
      </c>
      <c r="L165">
        <v>-3</v>
      </c>
      <c r="M165">
        <v>0</v>
      </c>
      <c r="N165">
        <v>-3</v>
      </c>
      <c r="O165">
        <v>-4</v>
      </c>
      <c r="P165">
        <v>-1</v>
      </c>
      <c r="Q165">
        <v>0</v>
      </c>
      <c r="R165">
        <v>0</v>
      </c>
      <c r="S165">
        <v>0</v>
      </c>
      <c r="T165">
        <v>1</v>
      </c>
      <c r="U165">
        <v>-2</v>
      </c>
      <c r="V165">
        <v>0</v>
      </c>
      <c r="W165">
        <v>0</v>
      </c>
      <c r="X165">
        <v>-1</v>
      </c>
      <c r="Y165">
        <v>0</v>
      </c>
      <c r="Z165">
        <v>-1</v>
      </c>
      <c r="AA165">
        <v>0</v>
      </c>
      <c r="AB165">
        <v>-1</v>
      </c>
      <c r="AC165">
        <v>0</v>
      </c>
      <c r="AD165">
        <v>0</v>
      </c>
      <c r="AE165">
        <v>0</v>
      </c>
      <c r="AF165">
        <v>-1</v>
      </c>
      <c r="AG165">
        <v>0</v>
      </c>
      <c r="AH165">
        <v>-1</v>
      </c>
      <c r="AI165">
        <v>-2</v>
      </c>
      <c r="AJ165">
        <v>-1</v>
      </c>
      <c r="AK165" s="77">
        <v>-1</v>
      </c>
      <c r="AL165">
        <v>0</v>
      </c>
      <c r="AM165">
        <v>0</v>
      </c>
      <c r="AN165">
        <v>0</v>
      </c>
      <c r="AO165">
        <v>2</v>
      </c>
      <c r="AP165">
        <v>0</v>
      </c>
      <c r="AQ165">
        <v>-2</v>
      </c>
      <c r="AR165">
        <v>4</v>
      </c>
      <c r="AS165">
        <v>-2</v>
      </c>
      <c r="AT165">
        <v>-1</v>
      </c>
      <c r="AU165">
        <v>0</v>
      </c>
      <c r="AV165">
        <v>-2</v>
      </c>
      <c r="AW165">
        <v>0</v>
      </c>
      <c r="AX165">
        <v>0</v>
      </c>
      <c r="AY165">
        <v>1</v>
      </c>
      <c r="AZ165" s="77">
        <f t="shared" si="8"/>
        <v>-22</v>
      </c>
      <c r="BA165">
        <f t="shared" si="9"/>
        <v>-11</v>
      </c>
      <c r="BB165">
        <f t="shared" si="9"/>
        <v>-9</v>
      </c>
      <c r="BC165">
        <f t="shared" si="9"/>
        <v>-2</v>
      </c>
      <c r="BD165">
        <f t="shared" si="9"/>
        <v>4</v>
      </c>
      <c r="BE165">
        <f t="shared" si="9"/>
        <v>-5</v>
      </c>
      <c r="BF165">
        <f t="shared" si="9"/>
        <v>1</v>
      </c>
    </row>
    <row r="166" spans="1:58" x14ac:dyDescent="0.2">
      <c r="B166">
        <v>132</v>
      </c>
      <c r="C166" s="76" t="s">
        <v>487</v>
      </c>
      <c r="D166" s="61">
        <v>466</v>
      </c>
      <c r="E166">
        <v>0</v>
      </c>
      <c r="F166">
        <v>0</v>
      </c>
      <c r="G166">
        <v>1</v>
      </c>
      <c r="H166">
        <v>0</v>
      </c>
      <c r="I166">
        <v>0</v>
      </c>
      <c r="J166">
        <v>0</v>
      </c>
      <c r="K166">
        <v>-2</v>
      </c>
      <c r="L166">
        <v>-2</v>
      </c>
      <c r="M166">
        <v>-1</v>
      </c>
      <c r="N166">
        <v>-3</v>
      </c>
      <c r="O166">
        <v>-4</v>
      </c>
      <c r="P166">
        <v>2</v>
      </c>
      <c r="Q166">
        <v>2</v>
      </c>
      <c r="R166">
        <v>2</v>
      </c>
      <c r="S166">
        <v>0</v>
      </c>
      <c r="T166">
        <v>0</v>
      </c>
      <c r="U166">
        <v>0</v>
      </c>
      <c r="V166">
        <v>2</v>
      </c>
      <c r="W166">
        <v>2</v>
      </c>
      <c r="X166">
        <v>1</v>
      </c>
      <c r="Y166">
        <v>2</v>
      </c>
      <c r="Z166">
        <v>1</v>
      </c>
      <c r="AA166">
        <v>1</v>
      </c>
      <c r="AB166">
        <v>0</v>
      </c>
      <c r="AC166">
        <v>0</v>
      </c>
      <c r="AD166">
        <v>0</v>
      </c>
      <c r="AE166">
        <v>0</v>
      </c>
      <c r="AF166">
        <v>0</v>
      </c>
      <c r="AG166">
        <v>0</v>
      </c>
      <c r="AH166">
        <v>1</v>
      </c>
      <c r="AI166">
        <v>0</v>
      </c>
      <c r="AJ166">
        <v>0</v>
      </c>
      <c r="AK166" s="77">
        <v>-1</v>
      </c>
      <c r="AL166">
        <v>0</v>
      </c>
      <c r="AM166">
        <v>0</v>
      </c>
      <c r="AN166">
        <v>0</v>
      </c>
      <c r="AO166">
        <v>2</v>
      </c>
      <c r="AP166">
        <v>0</v>
      </c>
      <c r="AQ166">
        <v>2</v>
      </c>
      <c r="AR166">
        <v>0</v>
      </c>
      <c r="AS166">
        <v>0</v>
      </c>
      <c r="AT166">
        <v>0</v>
      </c>
      <c r="AU166">
        <v>0</v>
      </c>
      <c r="AV166">
        <v>0</v>
      </c>
      <c r="AW166">
        <v>0</v>
      </c>
      <c r="AX166">
        <v>0</v>
      </c>
      <c r="AY166">
        <v>0</v>
      </c>
      <c r="AZ166" s="77">
        <f t="shared" si="8"/>
        <v>8</v>
      </c>
      <c r="BA166">
        <f t="shared" si="9"/>
        <v>-11</v>
      </c>
      <c r="BB166">
        <f t="shared" si="9"/>
        <v>16</v>
      </c>
      <c r="BC166">
        <f t="shared" si="9"/>
        <v>-1</v>
      </c>
      <c r="BD166">
        <f t="shared" si="9"/>
        <v>4</v>
      </c>
      <c r="BE166">
        <f t="shared" si="9"/>
        <v>0</v>
      </c>
      <c r="BF166">
        <f t="shared" si="9"/>
        <v>0</v>
      </c>
    </row>
    <row r="167" spans="1:58" x14ac:dyDescent="0.2">
      <c r="B167">
        <v>133</v>
      </c>
      <c r="C167" s="76" t="s">
        <v>488</v>
      </c>
      <c r="D167" s="61">
        <v>462</v>
      </c>
      <c r="E167">
        <v>0</v>
      </c>
      <c r="F167">
        <v>0</v>
      </c>
      <c r="G167">
        <v>2</v>
      </c>
      <c r="H167">
        <v>4</v>
      </c>
      <c r="I167">
        <v>0</v>
      </c>
      <c r="J167">
        <v>0</v>
      </c>
      <c r="K167">
        <v>-1</v>
      </c>
      <c r="L167">
        <v>-2</v>
      </c>
      <c r="M167">
        <v>1</v>
      </c>
      <c r="N167">
        <v>-3</v>
      </c>
      <c r="O167">
        <v>-3</v>
      </c>
      <c r="P167">
        <v>2</v>
      </c>
      <c r="Q167">
        <v>2</v>
      </c>
      <c r="R167">
        <v>2</v>
      </c>
      <c r="S167">
        <v>0</v>
      </c>
      <c r="T167">
        <v>0</v>
      </c>
      <c r="U167">
        <v>0</v>
      </c>
      <c r="V167">
        <v>2</v>
      </c>
      <c r="W167">
        <v>0</v>
      </c>
      <c r="X167">
        <v>1</v>
      </c>
      <c r="Y167">
        <v>2</v>
      </c>
      <c r="Z167">
        <v>1</v>
      </c>
      <c r="AA167">
        <v>1</v>
      </c>
      <c r="AB167">
        <v>0</v>
      </c>
      <c r="AC167">
        <v>1</v>
      </c>
      <c r="AD167">
        <v>0</v>
      </c>
      <c r="AE167">
        <v>1</v>
      </c>
      <c r="AF167">
        <v>1</v>
      </c>
      <c r="AG167">
        <v>1</v>
      </c>
      <c r="AH167">
        <v>1</v>
      </c>
      <c r="AI167">
        <v>0</v>
      </c>
      <c r="AJ167">
        <v>0</v>
      </c>
      <c r="AK167" s="77">
        <v>-1</v>
      </c>
      <c r="AL167">
        <v>0</v>
      </c>
      <c r="AM167">
        <v>0</v>
      </c>
      <c r="AN167">
        <v>0</v>
      </c>
      <c r="AO167">
        <v>4</v>
      </c>
      <c r="AP167">
        <v>0</v>
      </c>
      <c r="AQ167">
        <v>0</v>
      </c>
      <c r="AR167">
        <v>0</v>
      </c>
      <c r="AS167">
        <v>0</v>
      </c>
      <c r="AT167">
        <v>0</v>
      </c>
      <c r="AU167">
        <v>0</v>
      </c>
      <c r="AV167">
        <v>0</v>
      </c>
      <c r="AW167">
        <v>0</v>
      </c>
      <c r="AX167">
        <v>0</v>
      </c>
      <c r="AY167">
        <v>1</v>
      </c>
      <c r="AZ167" s="77">
        <f t="shared" si="8"/>
        <v>20</v>
      </c>
      <c r="BA167">
        <f t="shared" si="9"/>
        <v>-2</v>
      </c>
      <c r="BB167">
        <f t="shared" si="9"/>
        <v>18</v>
      </c>
      <c r="BC167">
        <f t="shared" si="9"/>
        <v>-1</v>
      </c>
      <c r="BD167">
        <f t="shared" si="9"/>
        <v>4</v>
      </c>
      <c r="BE167">
        <f t="shared" si="9"/>
        <v>0</v>
      </c>
      <c r="BF167">
        <f t="shared" si="9"/>
        <v>1</v>
      </c>
    </row>
    <row r="168" spans="1:58" x14ac:dyDescent="0.2">
      <c r="B168">
        <v>134</v>
      </c>
      <c r="C168" s="76" t="s">
        <v>489</v>
      </c>
      <c r="D168" s="61">
        <v>566</v>
      </c>
      <c r="E168">
        <v>0</v>
      </c>
      <c r="F168">
        <v>0</v>
      </c>
      <c r="G168">
        <v>0</v>
      </c>
      <c r="H168">
        <v>4</v>
      </c>
      <c r="I168">
        <v>2</v>
      </c>
      <c r="J168">
        <v>0</v>
      </c>
      <c r="K168">
        <v>0</v>
      </c>
      <c r="L168">
        <v>1</v>
      </c>
      <c r="M168">
        <v>0</v>
      </c>
      <c r="N168">
        <v>-3</v>
      </c>
      <c r="O168">
        <v>-3</v>
      </c>
      <c r="P168">
        <v>2</v>
      </c>
      <c r="Q168">
        <v>0</v>
      </c>
      <c r="R168">
        <v>0</v>
      </c>
      <c r="S168">
        <v>0</v>
      </c>
      <c r="T168">
        <v>0</v>
      </c>
      <c r="U168">
        <v>0</v>
      </c>
      <c r="V168">
        <v>0</v>
      </c>
      <c r="W168">
        <v>0</v>
      </c>
      <c r="X168">
        <v>0</v>
      </c>
      <c r="Y168">
        <v>0</v>
      </c>
      <c r="Z168">
        <v>0</v>
      </c>
      <c r="AA168">
        <v>0</v>
      </c>
      <c r="AB168">
        <v>0</v>
      </c>
      <c r="AC168">
        <v>0</v>
      </c>
      <c r="AD168">
        <v>0</v>
      </c>
      <c r="AE168">
        <v>0</v>
      </c>
      <c r="AF168">
        <v>0</v>
      </c>
      <c r="AG168">
        <v>0</v>
      </c>
      <c r="AH168">
        <v>2</v>
      </c>
      <c r="AI168">
        <v>0</v>
      </c>
      <c r="AJ168">
        <v>0</v>
      </c>
      <c r="AK168" s="77">
        <v>-1</v>
      </c>
      <c r="AL168">
        <v>0</v>
      </c>
      <c r="AM168">
        <v>0</v>
      </c>
      <c r="AN168">
        <v>0</v>
      </c>
      <c r="AO168">
        <v>3</v>
      </c>
      <c r="AP168">
        <v>0</v>
      </c>
      <c r="AQ168">
        <v>4</v>
      </c>
      <c r="AR168">
        <v>0</v>
      </c>
      <c r="AS168">
        <v>-2</v>
      </c>
      <c r="AT168">
        <v>0</v>
      </c>
      <c r="AU168">
        <v>0</v>
      </c>
      <c r="AV168">
        <v>0</v>
      </c>
      <c r="AW168">
        <v>0</v>
      </c>
      <c r="AX168">
        <v>0</v>
      </c>
      <c r="AY168">
        <v>0</v>
      </c>
      <c r="AZ168" s="77">
        <f t="shared" si="8"/>
        <v>9</v>
      </c>
      <c r="BA168">
        <f t="shared" si="9"/>
        <v>1</v>
      </c>
      <c r="BB168">
        <f t="shared" si="9"/>
        <v>4</v>
      </c>
      <c r="BC168">
        <f t="shared" si="9"/>
        <v>-1</v>
      </c>
      <c r="BD168">
        <f t="shared" si="9"/>
        <v>7</v>
      </c>
      <c r="BE168">
        <f t="shared" si="9"/>
        <v>-2</v>
      </c>
      <c r="BF168">
        <f t="shared" si="9"/>
        <v>0</v>
      </c>
    </row>
    <row r="169" spans="1:58" x14ac:dyDescent="0.2">
      <c r="B169">
        <v>135</v>
      </c>
      <c r="C169" s="76" t="s">
        <v>263</v>
      </c>
      <c r="D169" s="61">
        <v>318</v>
      </c>
      <c r="E169">
        <v>0</v>
      </c>
      <c r="F169">
        <v>0</v>
      </c>
      <c r="G169">
        <v>0</v>
      </c>
      <c r="H169">
        <v>0</v>
      </c>
      <c r="I169">
        <v>0</v>
      </c>
      <c r="J169">
        <v>0</v>
      </c>
      <c r="K169">
        <v>1</v>
      </c>
      <c r="L169">
        <v>1</v>
      </c>
      <c r="M169">
        <v>0</v>
      </c>
      <c r="N169">
        <v>0</v>
      </c>
      <c r="O169">
        <v>0</v>
      </c>
      <c r="P169">
        <v>0</v>
      </c>
      <c r="Q169">
        <v>0</v>
      </c>
      <c r="R169">
        <v>0</v>
      </c>
      <c r="S169">
        <v>0</v>
      </c>
      <c r="T169">
        <v>0</v>
      </c>
      <c r="U169">
        <v>0</v>
      </c>
      <c r="V169">
        <v>0</v>
      </c>
      <c r="W169">
        <v>0</v>
      </c>
      <c r="X169">
        <v>4</v>
      </c>
      <c r="Y169">
        <v>2</v>
      </c>
      <c r="Z169">
        <v>0</v>
      </c>
      <c r="AA169">
        <v>0</v>
      </c>
      <c r="AB169">
        <v>2</v>
      </c>
      <c r="AC169">
        <v>2</v>
      </c>
      <c r="AD169">
        <v>2</v>
      </c>
      <c r="AE169">
        <v>1</v>
      </c>
      <c r="AF169">
        <v>0</v>
      </c>
      <c r="AG169">
        <v>1</v>
      </c>
      <c r="AH169">
        <v>0</v>
      </c>
      <c r="AI169">
        <v>0</v>
      </c>
      <c r="AJ169">
        <v>-1</v>
      </c>
      <c r="AK169" s="77">
        <v>-1</v>
      </c>
      <c r="AL169">
        <v>-1</v>
      </c>
      <c r="AM169">
        <v>-2</v>
      </c>
      <c r="AN169">
        <v>-1</v>
      </c>
      <c r="AO169">
        <v>2</v>
      </c>
      <c r="AP169">
        <v>0</v>
      </c>
      <c r="AQ169">
        <v>0</v>
      </c>
      <c r="AR169">
        <v>0</v>
      </c>
      <c r="AS169">
        <v>0</v>
      </c>
      <c r="AT169">
        <v>0</v>
      </c>
      <c r="AU169">
        <v>0</v>
      </c>
      <c r="AV169">
        <v>0</v>
      </c>
      <c r="AW169">
        <v>0</v>
      </c>
      <c r="AX169">
        <v>0</v>
      </c>
      <c r="AY169">
        <v>0</v>
      </c>
      <c r="AZ169" s="77">
        <f t="shared" si="8"/>
        <v>12</v>
      </c>
      <c r="BA169">
        <f t="shared" si="9"/>
        <v>2</v>
      </c>
      <c r="BB169">
        <f t="shared" si="9"/>
        <v>14</v>
      </c>
      <c r="BC169">
        <f t="shared" si="9"/>
        <v>-6</v>
      </c>
      <c r="BD169">
        <f t="shared" si="9"/>
        <v>2</v>
      </c>
      <c r="BE169">
        <f t="shared" si="9"/>
        <v>0</v>
      </c>
      <c r="BF169">
        <f t="shared" si="9"/>
        <v>0</v>
      </c>
    </row>
    <row r="170" spans="1:58" x14ac:dyDescent="0.2">
      <c r="B170">
        <v>136</v>
      </c>
      <c r="C170" s="76" t="s">
        <v>490</v>
      </c>
      <c r="D170" s="61">
        <v>609</v>
      </c>
      <c r="E170">
        <v>0</v>
      </c>
      <c r="F170">
        <v>3</v>
      </c>
      <c r="G170">
        <v>0</v>
      </c>
      <c r="H170">
        <v>0</v>
      </c>
      <c r="I170">
        <v>0</v>
      </c>
      <c r="J170">
        <v>-1</v>
      </c>
      <c r="K170">
        <v>0</v>
      </c>
      <c r="L170">
        <v>0</v>
      </c>
      <c r="M170">
        <v>0</v>
      </c>
      <c r="N170">
        <v>0</v>
      </c>
      <c r="O170">
        <v>0</v>
      </c>
      <c r="P170">
        <v>0</v>
      </c>
      <c r="Q170">
        <v>0</v>
      </c>
      <c r="R170">
        <v>0</v>
      </c>
      <c r="S170">
        <v>0</v>
      </c>
      <c r="T170">
        <v>0</v>
      </c>
      <c r="U170">
        <v>0</v>
      </c>
      <c r="V170">
        <v>0</v>
      </c>
      <c r="W170">
        <v>0</v>
      </c>
      <c r="X170">
        <v>0</v>
      </c>
      <c r="Y170">
        <v>0</v>
      </c>
      <c r="Z170">
        <v>0</v>
      </c>
      <c r="AA170">
        <v>0</v>
      </c>
      <c r="AB170">
        <v>0</v>
      </c>
      <c r="AC170">
        <v>-1</v>
      </c>
      <c r="AD170">
        <v>0</v>
      </c>
      <c r="AE170">
        <v>0</v>
      </c>
      <c r="AF170">
        <v>0</v>
      </c>
      <c r="AG170">
        <v>0</v>
      </c>
      <c r="AH170">
        <v>1</v>
      </c>
      <c r="AI170">
        <v>0</v>
      </c>
      <c r="AJ170">
        <v>2</v>
      </c>
      <c r="AK170" s="77">
        <v>-1</v>
      </c>
      <c r="AL170">
        <v>0</v>
      </c>
      <c r="AM170">
        <v>0</v>
      </c>
      <c r="AN170">
        <v>0</v>
      </c>
      <c r="AO170">
        <v>0</v>
      </c>
      <c r="AP170">
        <v>0</v>
      </c>
      <c r="AQ170">
        <v>0</v>
      </c>
      <c r="AR170">
        <v>0</v>
      </c>
      <c r="AS170">
        <v>0</v>
      </c>
      <c r="AT170">
        <v>0</v>
      </c>
      <c r="AU170">
        <v>0</v>
      </c>
      <c r="AV170">
        <v>0</v>
      </c>
      <c r="AW170">
        <v>0</v>
      </c>
      <c r="AX170">
        <v>0</v>
      </c>
      <c r="AY170">
        <v>-1</v>
      </c>
      <c r="AZ170" s="77">
        <f t="shared" si="8"/>
        <v>2</v>
      </c>
      <c r="BA170">
        <f t="shared" si="9"/>
        <v>2</v>
      </c>
      <c r="BB170">
        <f t="shared" si="9"/>
        <v>0</v>
      </c>
      <c r="BC170">
        <f t="shared" si="9"/>
        <v>1</v>
      </c>
      <c r="BD170">
        <f t="shared" si="9"/>
        <v>0</v>
      </c>
      <c r="BE170">
        <f t="shared" si="9"/>
        <v>0</v>
      </c>
      <c r="BF170">
        <f t="shared" si="9"/>
        <v>-1</v>
      </c>
    </row>
    <row r="171" spans="1:58" x14ac:dyDescent="0.2">
      <c r="A171" t="s">
        <v>333</v>
      </c>
      <c r="B171">
        <v>137</v>
      </c>
      <c r="C171" s="76" t="s">
        <v>491</v>
      </c>
      <c r="D171" s="61">
        <v>633</v>
      </c>
      <c r="E171">
        <v>0</v>
      </c>
      <c r="F171">
        <v>0</v>
      </c>
      <c r="G171">
        <v>0</v>
      </c>
      <c r="H171">
        <v>0</v>
      </c>
      <c r="I171">
        <v>0</v>
      </c>
      <c r="J171">
        <v>0</v>
      </c>
      <c r="K171">
        <v>0</v>
      </c>
      <c r="L171">
        <v>1</v>
      </c>
      <c r="M171">
        <v>0</v>
      </c>
      <c r="N171">
        <v>0</v>
      </c>
      <c r="O171">
        <v>0</v>
      </c>
      <c r="P171">
        <v>0</v>
      </c>
      <c r="Q171">
        <v>0</v>
      </c>
      <c r="R171">
        <v>0</v>
      </c>
      <c r="S171">
        <v>0</v>
      </c>
      <c r="T171">
        <v>0</v>
      </c>
      <c r="U171">
        <v>0</v>
      </c>
      <c r="V171">
        <v>1</v>
      </c>
      <c r="W171">
        <v>1</v>
      </c>
      <c r="X171">
        <v>2</v>
      </c>
      <c r="Y171">
        <v>2</v>
      </c>
      <c r="Z171">
        <v>0</v>
      </c>
      <c r="AA171">
        <v>0</v>
      </c>
      <c r="AB171">
        <v>0</v>
      </c>
      <c r="AC171">
        <v>2</v>
      </c>
      <c r="AD171">
        <v>2</v>
      </c>
      <c r="AE171">
        <v>2</v>
      </c>
      <c r="AF171">
        <v>0</v>
      </c>
      <c r="AG171">
        <v>0</v>
      </c>
      <c r="AH171">
        <v>0</v>
      </c>
      <c r="AI171">
        <v>0</v>
      </c>
      <c r="AJ171">
        <v>-1</v>
      </c>
      <c r="AK171" s="77">
        <v>-1</v>
      </c>
      <c r="AL171">
        <v>-1</v>
      </c>
      <c r="AM171">
        <v>-1</v>
      </c>
      <c r="AN171">
        <v>-1</v>
      </c>
      <c r="AO171">
        <v>2</v>
      </c>
      <c r="AP171">
        <v>2</v>
      </c>
      <c r="AQ171">
        <v>0</v>
      </c>
      <c r="AR171">
        <v>0</v>
      </c>
      <c r="AS171">
        <v>0</v>
      </c>
      <c r="AT171">
        <v>0</v>
      </c>
      <c r="AU171">
        <v>1</v>
      </c>
      <c r="AV171">
        <v>0</v>
      </c>
      <c r="AW171">
        <v>0</v>
      </c>
      <c r="AX171">
        <v>0</v>
      </c>
      <c r="AY171">
        <v>0</v>
      </c>
      <c r="AZ171" s="77">
        <f t="shared" si="8"/>
        <v>13</v>
      </c>
      <c r="BA171">
        <f t="shared" si="9"/>
        <v>1</v>
      </c>
      <c r="BB171">
        <f t="shared" si="9"/>
        <v>12</v>
      </c>
      <c r="BC171">
        <f t="shared" si="9"/>
        <v>-5</v>
      </c>
      <c r="BD171">
        <f t="shared" si="9"/>
        <v>4</v>
      </c>
      <c r="BE171">
        <f t="shared" si="9"/>
        <v>1</v>
      </c>
      <c r="BF171">
        <f t="shared" si="9"/>
        <v>0</v>
      </c>
    </row>
    <row r="172" spans="1:58" x14ac:dyDescent="0.2">
      <c r="A172" t="s">
        <v>333</v>
      </c>
      <c r="B172">
        <v>138</v>
      </c>
      <c r="C172" s="76" t="s">
        <v>492</v>
      </c>
      <c r="D172" s="61">
        <v>313</v>
      </c>
      <c r="E172">
        <v>0</v>
      </c>
      <c r="F172">
        <v>0</v>
      </c>
      <c r="G172">
        <v>0</v>
      </c>
      <c r="H172">
        <v>0</v>
      </c>
      <c r="I172">
        <v>0</v>
      </c>
      <c r="J172">
        <v>0</v>
      </c>
      <c r="K172">
        <v>1</v>
      </c>
      <c r="L172">
        <v>1</v>
      </c>
      <c r="M172">
        <v>1</v>
      </c>
      <c r="N172">
        <v>0</v>
      </c>
      <c r="O172">
        <v>0</v>
      </c>
      <c r="P172">
        <v>0</v>
      </c>
      <c r="Q172">
        <v>0</v>
      </c>
      <c r="R172">
        <v>0</v>
      </c>
      <c r="S172">
        <v>0</v>
      </c>
      <c r="T172">
        <v>0</v>
      </c>
      <c r="U172">
        <v>0</v>
      </c>
      <c r="V172">
        <v>0</v>
      </c>
      <c r="W172">
        <v>1</v>
      </c>
      <c r="X172">
        <v>4</v>
      </c>
      <c r="Y172">
        <v>2</v>
      </c>
      <c r="Z172">
        <v>0</v>
      </c>
      <c r="AA172">
        <v>0</v>
      </c>
      <c r="AB172">
        <v>2</v>
      </c>
      <c r="AC172">
        <v>2</v>
      </c>
      <c r="AD172">
        <v>2</v>
      </c>
      <c r="AE172">
        <v>1</v>
      </c>
      <c r="AF172">
        <v>0</v>
      </c>
      <c r="AG172">
        <v>1</v>
      </c>
      <c r="AH172">
        <v>0</v>
      </c>
      <c r="AI172">
        <v>0</v>
      </c>
      <c r="AJ172">
        <v>-1</v>
      </c>
      <c r="AK172" s="77">
        <v>-1</v>
      </c>
      <c r="AL172">
        <v>-1</v>
      </c>
      <c r="AM172">
        <v>-2</v>
      </c>
      <c r="AN172">
        <v>-1</v>
      </c>
      <c r="AO172">
        <v>2</v>
      </c>
      <c r="AP172">
        <v>0</v>
      </c>
      <c r="AQ172">
        <v>0</v>
      </c>
      <c r="AR172">
        <v>0</v>
      </c>
      <c r="AS172">
        <v>0</v>
      </c>
      <c r="AT172">
        <v>0</v>
      </c>
      <c r="AU172">
        <v>0</v>
      </c>
      <c r="AV172">
        <v>0</v>
      </c>
      <c r="AW172">
        <v>0</v>
      </c>
      <c r="AX172">
        <v>0</v>
      </c>
      <c r="AY172">
        <v>0</v>
      </c>
      <c r="AZ172" s="77">
        <f t="shared" si="8"/>
        <v>14</v>
      </c>
      <c r="BA172">
        <f t="shared" si="9"/>
        <v>3</v>
      </c>
      <c r="BB172">
        <f t="shared" si="9"/>
        <v>15</v>
      </c>
      <c r="BC172">
        <f t="shared" si="9"/>
        <v>-6</v>
      </c>
      <c r="BD172">
        <f t="shared" si="9"/>
        <v>2</v>
      </c>
      <c r="BE172">
        <f t="shared" si="9"/>
        <v>0</v>
      </c>
      <c r="BF172">
        <f t="shared" si="9"/>
        <v>0</v>
      </c>
    </row>
    <row r="173" spans="1:58" x14ac:dyDescent="0.2">
      <c r="A173" t="s">
        <v>333</v>
      </c>
      <c r="B173">
        <v>139</v>
      </c>
      <c r="C173" s="76" t="s">
        <v>493</v>
      </c>
      <c r="D173" s="61">
        <v>359</v>
      </c>
      <c r="E173">
        <v>0</v>
      </c>
      <c r="F173">
        <v>0</v>
      </c>
      <c r="G173">
        <v>0</v>
      </c>
      <c r="H173">
        <v>0</v>
      </c>
      <c r="I173">
        <v>0</v>
      </c>
      <c r="J173">
        <v>0</v>
      </c>
      <c r="K173">
        <v>1</v>
      </c>
      <c r="L173">
        <v>1</v>
      </c>
      <c r="M173">
        <v>0</v>
      </c>
      <c r="N173">
        <v>0</v>
      </c>
      <c r="O173">
        <v>0</v>
      </c>
      <c r="P173">
        <v>0</v>
      </c>
      <c r="Q173">
        <v>0</v>
      </c>
      <c r="R173">
        <v>0</v>
      </c>
      <c r="S173">
        <v>0</v>
      </c>
      <c r="T173">
        <v>0</v>
      </c>
      <c r="U173">
        <v>0</v>
      </c>
      <c r="V173">
        <v>0</v>
      </c>
      <c r="W173">
        <v>1</v>
      </c>
      <c r="X173">
        <v>4</v>
      </c>
      <c r="Y173">
        <v>2</v>
      </c>
      <c r="Z173">
        <v>0</v>
      </c>
      <c r="AA173">
        <v>0</v>
      </c>
      <c r="AB173">
        <v>4</v>
      </c>
      <c r="AC173">
        <v>2</v>
      </c>
      <c r="AD173">
        <v>2</v>
      </c>
      <c r="AE173">
        <v>1</v>
      </c>
      <c r="AF173">
        <v>0</v>
      </c>
      <c r="AG173">
        <v>1</v>
      </c>
      <c r="AH173">
        <v>0</v>
      </c>
      <c r="AI173">
        <v>0</v>
      </c>
      <c r="AJ173">
        <v>-1</v>
      </c>
      <c r="AK173" s="77">
        <v>-3</v>
      </c>
      <c r="AL173">
        <v>1</v>
      </c>
      <c r="AM173">
        <v>-1</v>
      </c>
      <c r="AN173">
        <v>-1</v>
      </c>
      <c r="AO173">
        <v>2</v>
      </c>
      <c r="AP173">
        <v>0</v>
      </c>
      <c r="AQ173">
        <v>0</v>
      </c>
      <c r="AR173">
        <v>0</v>
      </c>
      <c r="AS173">
        <v>0</v>
      </c>
      <c r="AT173">
        <v>0</v>
      </c>
      <c r="AU173">
        <v>0</v>
      </c>
      <c r="AV173">
        <v>0</v>
      </c>
      <c r="AW173">
        <v>0</v>
      </c>
      <c r="AX173">
        <v>0</v>
      </c>
      <c r="AY173">
        <v>0</v>
      </c>
      <c r="AZ173" s="77">
        <f>SUM(E173:AY173)</f>
        <v>16</v>
      </c>
      <c r="BA173">
        <f t="shared" si="9"/>
        <v>2</v>
      </c>
      <c r="BB173">
        <f t="shared" si="9"/>
        <v>17</v>
      </c>
      <c r="BC173">
        <f t="shared" si="9"/>
        <v>-5</v>
      </c>
      <c r="BD173">
        <f t="shared" si="9"/>
        <v>2</v>
      </c>
      <c r="BE173">
        <f t="shared" si="9"/>
        <v>0</v>
      </c>
      <c r="BF173">
        <f t="shared" si="9"/>
        <v>0</v>
      </c>
    </row>
    <row r="175" spans="1:58" x14ac:dyDescent="0.2">
      <c r="A175" s="78"/>
      <c r="B175" s="78"/>
      <c r="C175" s="79" t="s">
        <v>494</v>
      </c>
      <c r="D175" s="80"/>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row>
    <row r="176" spans="1:58" x14ac:dyDescent="0.2">
      <c r="C176" s="60" t="s">
        <v>495</v>
      </c>
      <c r="E176">
        <f>SUMIF($A$4:$A$173,$C176,E$4:E$173)</f>
        <v>11</v>
      </c>
      <c r="F176">
        <f t="shared" ref="F176:AY181" si="10">SUMIF($A$4:$A$173,$C176,F$4:F$173)</f>
        <v>7</v>
      </c>
      <c r="G176">
        <f t="shared" si="10"/>
        <v>11</v>
      </c>
      <c r="H176">
        <f t="shared" si="10"/>
        <v>8</v>
      </c>
      <c r="I176">
        <f t="shared" si="10"/>
        <v>9</v>
      </c>
      <c r="J176">
        <f t="shared" si="10"/>
        <v>2</v>
      </c>
      <c r="K176">
        <f t="shared" si="10"/>
        <v>14</v>
      </c>
      <c r="L176">
        <f t="shared" si="10"/>
        <v>10</v>
      </c>
      <c r="M176">
        <f t="shared" si="10"/>
        <v>1</v>
      </c>
      <c r="N176">
        <f t="shared" si="10"/>
        <v>0</v>
      </c>
      <c r="O176">
        <f t="shared" si="10"/>
        <v>2</v>
      </c>
      <c r="P176">
        <f t="shared" si="10"/>
        <v>2</v>
      </c>
      <c r="Q176">
        <f t="shared" si="10"/>
        <v>2</v>
      </c>
      <c r="R176">
        <f t="shared" si="10"/>
        <v>2</v>
      </c>
      <c r="S176">
        <f t="shared" si="10"/>
        <v>0</v>
      </c>
      <c r="T176">
        <f t="shared" si="10"/>
        <v>0</v>
      </c>
      <c r="U176">
        <f t="shared" si="10"/>
        <v>1</v>
      </c>
      <c r="V176">
        <f t="shared" si="10"/>
        <v>8</v>
      </c>
      <c r="W176">
        <f t="shared" si="10"/>
        <v>10</v>
      </c>
      <c r="X176">
        <f t="shared" si="10"/>
        <v>37</v>
      </c>
      <c r="Y176">
        <f t="shared" si="10"/>
        <v>20</v>
      </c>
      <c r="Z176">
        <f t="shared" si="10"/>
        <v>1</v>
      </c>
      <c r="AA176">
        <f t="shared" si="10"/>
        <v>0</v>
      </c>
      <c r="AB176">
        <f t="shared" si="10"/>
        <v>29</v>
      </c>
      <c r="AC176">
        <f t="shared" si="10"/>
        <v>21</v>
      </c>
      <c r="AD176">
        <f t="shared" si="10"/>
        <v>17</v>
      </c>
      <c r="AE176">
        <f t="shared" si="10"/>
        <v>9</v>
      </c>
      <c r="AF176">
        <f t="shared" si="10"/>
        <v>10</v>
      </c>
      <c r="AG176">
        <f t="shared" si="10"/>
        <v>10</v>
      </c>
      <c r="AH176">
        <f t="shared" si="10"/>
        <v>14</v>
      </c>
      <c r="AI176">
        <f t="shared" si="10"/>
        <v>1</v>
      </c>
      <c r="AJ176">
        <f t="shared" si="10"/>
        <v>31</v>
      </c>
      <c r="AK176" s="77">
        <f t="shared" si="10"/>
        <v>24</v>
      </c>
      <c r="AL176">
        <f t="shared" si="10"/>
        <v>21</v>
      </c>
      <c r="AM176">
        <f t="shared" si="10"/>
        <v>34</v>
      </c>
      <c r="AN176">
        <f t="shared" si="10"/>
        <v>26</v>
      </c>
      <c r="AO176">
        <f t="shared" si="10"/>
        <v>20</v>
      </c>
      <c r="AP176">
        <f t="shared" si="10"/>
        <v>11</v>
      </c>
      <c r="AQ176">
        <f t="shared" si="10"/>
        <v>10</v>
      </c>
      <c r="AR176">
        <f t="shared" si="10"/>
        <v>7</v>
      </c>
      <c r="AS176">
        <f t="shared" si="10"/>
        <v>4</v>
      </c>
      <c r="AT176">
        <f t="shared" si="10"/>
        <v>1</v>
      </c>
      <c r="AU176">
        <f t="shared" si="10"/>
        <v>10</v>
      </c>
      <c r="AV176">
        <f t="shared" si="10"/>
        <v>1</v>
      </c>
      <c r="AW176">
        <f t="shared" si="10"/>
        <v>10</v>
      </c>
      <c r="AX176">
        <f t="shared" si="10"/>
        <v>24</v>
      </c>
      <c r="AY176">
        <f t="shared" si="10"/>
        <v>9</v>
      </c>
      <c r="AZ176" s="77">
        <f>SUM(E176:AY176)</f>
        <v>512</v>
      </c>
      <c r="BA176">
        <f t="shared" ref="BA176:BF182" si="11">SUMIF($E$2:$AY$2,BA$3,$E176:$AY176)</f>
        <v>75</v>
      </c>
      <c r="BB176">
        <f t="shared" si="11"/>
        <v>194</v>
      </c>
      <c r="BC176">
        <f t="shared" si="11"/>
        <v>136</v>
      </c>
      <c r="BD176">
        <f t="shared" si="11"/>
        <v>48</v>
      </c>
      <c r="BE176">
        <f t="shared" si="11"/>
        <v>26</v>
      </c>
      <c r="BF176">
        <f t="shared" si="11"/>
        <v>33</v>
      </c>
    </row>
    <row r="177" spans="3:58" x14ac:dyDescent="0.2">
      <c r="C177" s="60" t="s">
        <v>496</v>
      </c>
      <c r="E177">
        <f t="shared" ref="E177:T179" si="12">SUMIF($A$4:$A$173,$C177,E$4:E$173)</f>
        <v>71</v>
      </c>
      <c r="F177">
        <f t="shared" si="12"/>
        <v>59</v>
      </c>
      <c r="G177">
        <f t="shared" si="12"/>
        <v>33</v>
      </c>
      <c r="H177">
        <f t="shared" si="12"/>
        <v>16</v>
      </c>
      <c r="I177">
        <f t="shared" si="12"/>
        <v>11</v>
      </c>
      <c r="J177">
        <f t="shared" si="12"/>
        <v>-3</v>
      </c>
      <c r="K177">
        <f t="shared" si="12"/>
        <v>32</v>
      </c>
      <c r="L177">
        <f t="shared" si="12"/>
        <v>45</v>
      </c>
      <c r="M177">
        <f t="shared" si="12"/>
        <v>24</v>
      </c>
      <c r="N177">
        <f t="shared" si="12"/>
        <v>37</v>
      </c>
      <c r="O177">
        <f t="shared" si="12"/>
        <v>30</v>
      </c>
      <c r="P177">
        <f t="shared" si="12"/>
        <v>33</v>
      </c>
      <c r="Q177">
        <f t="shared" si="12"/>
        <v>16</v>
      </c>
      <c r="R177">
        <f t="shared" si="12"/>
        <v>2</v>
      </c>
      <c r="S177">
        <f t="shared" si="12"/>
        <v>5</v>
      </c>
      <c r="T177">
        <f t="shared" si="12"/>
        <v>13</v>
      </c>
      <c r="U177">
        <f t="shared" si="10"/>
        <v>7</v>
      </c>
      <c r="V177">
        <f t="shared" si="10"/>
        <v>25</v>
      </c>
      <c r="W177">
        <f t="shared" si="10"/>
        <v>47</v>
      </c>
      <c r="X177">
        <f t="shared" si="10"/>
        <v>46</v>
      </c>
      <c r="Y177">
        <f t="shared" si="10"/>
        <v>25</v>
      </c>
      <c r="Z177">
        <f t="shared" si="10"/>
        <v>55</v>
      </c>
      <c r="AA177">
        <f t="shared" si="10"/>
        <v>21</v>
      </c>
      <c r="AB177">
        <f t="shared" si="10"/>
        <v>28</v>
      </c>
      <c r="AC177">
        <f t="shared" si="10"/>
        <v>15</v>
      </c>
      <c r="AD177">
        <f t="shared" si="10"/>
        <v>17</v>
      </c>
      <c r="AE177">
        <f t="shared" si="10"/>
        <v>13</v>
      </c>
      <c r="AF177">
        <f t="shared" si="10"/>
        <v>15</v>
      </c>
      <c r="AG177">
        <f t="shared" si="10"/>
        <v>11</v>
      </c>
      <c r="AH177">
        <f t="shared" si="10"/>
        <v>57</v>
      </c>
      <c r="AI177">
        <f t="shared" si="10"/>
        <v>6</v>
      </c>
      <c r="AJ177">
        <f t="shared" si="10"/>
        <v>44</v>
      </c>
      <c r="AK177" s="77">
        <f t="shared" si="10"/>
        <v>42</v>
      </c>
      <c r="AL177">
        <f t="shared" si="10"/>
        <v>8</v>
      </c>
      <c r="AM177">
        <f t="shared" si="10"/>
        <v>3</v>
      </c>
      <c r="AN177">
        <f t="shared" si="10"/>
        <v>10</v>
      </c>
      <c r="AO177">
        <f t="shared" si="10"/>
        <v>75</v>
      </c>
      <c r="AP177">
        <f t="shared" si="10"/>
        <v>46</v>
      </c>
      <c r="AQ177">
        <f t="shared" si="10"/>
        <v>43</v>
      </c>
      <c r="AR177">
        <f t="shared" si="10"/>
        <v>2</v>
      </c>
      <c r="AS177">
        <f t="shared" si="10"/>
        <v>30</v>
      </c>
      <c r="AT177">
        <f t="shared" si="10"/>
        <v>20</v>
      </c>
      <c r="AU177">
        <f t="shared" si="10"/>
        <v>53</v>
      </c>
      <c r="AV177">
        <f t="shared" si="10"/>
        <v>2</v>
      </c>
      <c r="AW177">
        <f t="shared" si="10"/>
        <v>2</v>
      </c>
      <c r="AX177">
        <f t="shared" si="10"/>
        <v>14</v>
      </c>
      <c r="AY177">
        <f t="shared" si="10"/>
        <v>22</v>
      </c>
      <c r="AZ177" s="77">
        <f t="shared" ref="AZ177:AZ182" si="13">SUM(E177:AY177)</f>
        <v>1228</v>
      </c>
      <c r="BA177">
        <f t="shared" si="11"/>
        <v>355</v>
      </c>
      <c r="BB177">
        <f t="shared" si="11"/>
        <v>457</v>
      </c>
      <c r="BC177">
        <f t="shared" si="11"/>
        <v>107</v>
      </c>
      <c r="BD177">
        <f t="shared" si="11"/>
        <v>166</v>
      </c>
      <c r="BE177">
        <f t="shared" si="11"/>
        <v>107</v>
      </c>
      <c r="BF177">
        <f t="shared" si="11"/>
        <v>36</v>
      </c>
    </row>
    <row r="178" spans="3:58" x14ac:dyDescent="0.2">
      <c r="C178" s="60" t="s">
        <v>497</v>
      </c>
      <c r="E178">
        <f t="shared" si="12"/>
        <v>19</v>
      </c>
      <c r="F178">
        <f t="shared" si="10"/>
        <v>17</v>
      </c>
      <c r="G178">
        <f t="shared" si="10"/>
        <v>15</v>
      </c>
      <c r="H178">
        <f t="shared" si="10"/>
        <v>10</v>
      </c>
      <c r="I178">
        <f t="shared" si="10"/>
        <v>18</v>
      </c>
      <c r="J178">
        <f t="shared" si="10"/>
        <v>0</v>
      </c>
      <c r="K178">
        <f t="shared" si="10"/>
        <v>9</v>
      </c>
      <c r="L178">
        <f t="shared" si="10"/>
        <v>12</v>
      </c>
      <c r="M178">
        <f t="shared" si="10"/>
        <v>4</v>
      </c>
      <c r="N178">
        <f t="shared" si="10"/>
        <v>9</v>
      </c>
      <c r="O178">
        <f t="shared" si="10"/>
        <v>7</v>
      </c>
      <c r="P178">
        <f t="shared" si="10"/>
        <v>7</v>
      </c>
      <c r="Q178">
        <f t="shared" si="10"/>
        <v>3</v>
      </c>
      <c r="R178">
        <f t="shared" si="10"/>
        <v>1</v>
      </c>
      <c r="S178">
        <f t="shared" si="10"/>
        <v>3</v>
      </c>
      <c r="T178">
        <f t="shared" si="10"/>
        <v>5</v>
      </c>
      <c r="U178">
        <f t="shared" si="10"/>
        <v>-1</v>
      </c>
      <c r="V178">
        <f t="shared" si="10"/>
        <v>8</v>
      </c>
      <c r="W178">
        <f t="shared" si="10"/>
        <v>2</v>
      </c>
      <c r="X178">
        <f t="shared" si="10"/>
        <v>14</v>
      </c>
      <c r="Y178">
        <f t="shared" si="10"/>
        <v>4</v>
      </c>
      <c r="Z178">
        <f t="shared" si="10"/>
        <v>6</v>
      </c>
      <c r="AA178">
        <f t="shared" si="10"/>
        <v>4</v>
      </c>
      <c r="AB178">
        <f t="shared" si="10"/>
        <v>7</v>
      </c>
      <c r="AC178">
        <f t="shared" si="10"/>
        <v>6</v>
      </c>
      <c r="AD178">
        <f t="shared" si="10"/>
        <v>5</v>
      </c>
      <c r="AE178">
        <f t="shared" si="10"/>
        <v>3</v>
      </c>
      <c r="AF178">
        <f t="shared" si="10"/>
        <v>4</v>
      </c>
      <c r="AG178">
        <f t="shared" si="10"/>
        <v>2</v>
      </c>
      <c r="AH178">
        <f t="shared" si="10"/>
        <v>20</v>
      </c>
      <c r="AI178">
        <f t="shared" si="10"/>
        <v>4</v>
      </c>
      <c r="AJ178">
        <f t="shared" si="10"/>
        <v>6</v>
      </c>
      <c r="AK178" s="77">
        <f t="shared" si="10"/>
        <v>9</v>
      </c>
      <c r="AL178">
        <f t="shared" si="10"/>
        <v>0</v>
      </c>
      <c r="AM178">
        <f t="shared" si="10"/>
        <v>1</v>
      </c>
      <c r="AN178">
        <f t="shared" si="10"/>
        <v>0</v>
      </c>
      <c r="AO178">
        <f t="shared" si="10"/>
        <v>26</v>
      </c>
      <c r="AP178">
        <f t="shared" si="10"/>
        <v>10</v>
      </c>
      <c r="AQ178">
        <f t="shared" si="10"/>
        <v>4</v>
      </c>
      <c r="AR178">
        <f t="shared" si="10"/>
        <v>5</v>
      </c>
      <c r="AS178">
        <f t="shared" si="10"/>
        <v>7</v>
      </c>
      <c r="AT178">
        <f t="shared" si="10"/>
        <v>8</v>
      </c>
      <c r="AU178">
        <f t="shared" si="10"/>
        <v>27</v>
      </c>
      <c r="AV178">
        <f t="shared" si="10"/>
        <v>11</v>
      </c>
      <c r="AW178">
        <f t="shared" si="10"/>
        <v>18</v>
      </c>
      <c r="AX178">
        <f t="shared" si="10"/>
        <v>2</v>
      </c>
      <c r="AY178">
        <f t="shared" si="10"/>
        <v>5</v>
      </c>
      <c r="AZ178" s="77">
        <f t="shared" si="13"/>
        <v>366</v>
      </c>
      <c r="BA178">
        <f t="shared" si="11"/>
        <v>120</v>
      </c>
      <c r="BB178">
        <f t="shared" si="11"/>
        <v>107</v>
      </c>
      <c r="BC178">
        <f t="shared" si="11"/>
        <v>16</v>
      </c>
      <c r="BD178">
        <f t="shared" si="11"/>
        <v>45</v>
      </c>
      <c r="BE178">
        <f t="shared" si="11"/>
        <v>71</v>
      </c>
      <c r="BF178">
        <f t="shared" si="11"/>
        <v>7</v>
      </c>
    </row>
    <row r="179" spans="3:58" x14ac:dyDescent="0.2">
      <c r="C179" s="60" t="s">
        <v>498</v>
      </c>
      <c r="E179">
        <f t="shared" si="12"/>
        <v>25</v>
      </c>
      <c r="F179">
        <f t="shared" si="10"/>
        <v>33</v>
      </c>
      <c r="G179">
        <f t="shared" si="10"/>
        <v>17</v>
      </c>
      <c r="H179">
        <f t="shared" si="10"/>
        <v>7</v>
      </c>
      <c r="I179">
        <f t="shared" si="10"/>
        <v>15</v>
      </c>
      <c r="J179">
        <f t="shared" si="10"/>
        <v>0</v>
      </c>
      <c r="K179">
        <f t="shared" si="10"/>
        <v>15</v>
      </c>
      <c r="L179">
        <f t="shared" si="10"/>
        <v>29</v>
      </c>
      <c r="M179">
        <f t="shared" si="10"/>
        <v>4</v>
      </c>
      <c r="N179">
        <f t="shared" si="10"/>
        <v>19</v>
      </c>
      <c r="O179">
        <f t="shared" si="10"/>
        <v>18</v>
      </c>
      <c r="P179">
        <f t="shared" si="10"/>
        <v>-1</v>
      </c>
      <c r="Q179">
        <f t="shared" si="10"/>
        <v>8</v>
      </c>
      <c r="R179">
        <f t="shared" si="10"/>
        <v>8</v>
      </c>
      <c r="S179">
        <f t="shared" si="10"/>
        <v>15</v>
      </c>
      <c r="T179">
        <f t="shared" si="10"/>
        <v>10</v>
      </c>
      <c r="U179">
        <f t="shared" si="10"/>
        <v>0</v>
      </c>
      <c r="V179">
        <f t="shared" si="10"/>
        <v>9</v>
      </c>
      <c r="W179">
        <f t="shared" si="10"/>
        <v>2</v>
      </c>
      <c r="X179">
        <f t="shared" si="10"/>
        <v>27</v>
      </c>
      <c r="Y179">
        <f t="shared" si="10"/>
        <v>13</v>
      </c>
      <c r="Z179">
        <f t="shared" si="10"/>
        <v>14</v>
      </c>
      <c r="AA179">
        <f t="shared" si="10"/>
        <v>4</v>
      </c>
      <c r="AB179">
        <f t="shared" si="10"/>
        <v>10</v>
      </c>
      <c r="AC179">
        <f t="shared" si="10"/>
        <v>4</v>
      </c>
      <c r="AD179">
        <f t="shared" si="10"/>
        <v>4</v>
      </c>
      <c r="AE179">
        <f t="shared" si="10"/>
        <v>3</v>
      </c>
      <c r="AF179">
        <f t="shared" si="10"/>
        <v>9</v>
      </c>
      <c r="AG179">
        <f t="shared" si="10"/>
        <v>3</v>
      </c>
      <c r="AH179">
        <f t="shared" si="10"/>
        <v>26</v>
      </c>
      <c r="AI179">
        <f t="shared" si="10"/>
        <v>9</v>
      </c>
      <c r="AJ179">
        <f t="shared" si="10"/>
        <v>17</v>
      </c>
      <c r="AK179" s="77">
        <f t="shared" si="10"/>
        <v>19</v>
      </c>
      <c r="AL179">
        <f t="shared" si="10"/>
        <v>1</v>
      </c>
      <c r="AM179">
        <f t="shared" si="10"/>
        <v>11</v>
      </c>
      <c r="AN179">
        <f t="shared" si="10"/>
        <v>9</v>
      </c>
      <c r="AO179">
        <f t="shared" si="10"/>
        <v>39</v>
      </c>
      <c r="AP179">
        <f t="shared" si="10"/>
        <v>38</v>
      </c>
      <c r="AQ179">
        <f t="shared" si="10"/>
        <v>30</v>
      </c>
      <c r="AR179">
        <f t="shared" si="10"/>
        <v>4</v>
      </c>
      <c r="AS179">
        <f t="shared" si="10"/>
        <v>27</v>
      </c>
      <c r="AT179">
        <f t="shared" si="10"/>
        <v>24</v>
      </c>
      <c r="AU179">
        <f t="shared" si="10"/>
        <v>11</v>
      </c>
      <c r="AV179">
        <f t="shared" si="10"/>
        <v>12</v>
      </c>
      <c r="AW179">
        <f t="shared" si="10"/>
        <v>0</v>
      </c>
      <c r="AX179">
        <f t="shared" si="10"/>
        <v>9</v>
      </c>
      <c r="AY179">
        <f t="shared" si="10"/>
        <v>9</v>
      </c>
      <c r="AZ179" s="77">
        <f t="shared" si="13"/>
        <v>619</v>
      </c>
      <c r="BA179">
        <f t="shared" si="11"/>
        <v>182</v>
      </c>
      <c r="BB179">
        <f t="shared" si="11"/>
        <v>177</v>
      </c>
      <c r="BC179">
        <f t="shared" si="11"/>
        <v>57</v>
      </c>
      <c r="BD179">
        <f t="shared" si="11"/>
        <v>111</v>
      </c>
      <c r="BE179">
        <f t="shared" si="11"/>
        <v>74</v>
      </c>
      <c r="BF179">
        <f t="shared" si="11"/>
        <v>18</v>
      </c>
    </row>
    <row r="180" spans="3:58" x14ac:dyDescent="0.2">
      <c r="C180" s="60" t="s">
        <v>499</v>
      </c>
      <c r="E180">
        <f>SUMIF($A$4:$A$173,$C180,E$4:E$173)</f>
        <v>1</v>
      </c>
      <c r="F180">
        <f t="shared" si="10"/>
        <v>1</v>
      </c>
      <c r="G180">
        <f t="shared" si="10"/>
        <v>1</v>
      </c>
      <c r="H180">
        <f t="shared" si="10"/>
        <v>1</v>
      </c>
      <c r="I180">
        <f t="shared" si="10"/>
        <v>2</v>
      </c>
      <c r="J180">
        <f t="shared" si="10"/>
        <v>0</v>
      </c>
      <c r="K180">
        <f t="shared" si="10"/>
        <v>-3</v>
      </c>
      <c r="L180">
        <f t="shared" si="10"/>
        <v>-4</v>
      </c>
      <c r="M180">
        <f t="shared" si="10"/>
        <v>0</v>
      </c>
      <c r="N180">
        <f t="shared" si="10"/>
        <v>-2</v>
      </c>
      <c r="O180">
        <f t="shared" si="10"/>
        <v>-3</v>
      </c>
      <c r="P180">
        <f t="shared" si="10"/>
        <v>1</v>
      </c>
      <c r="Q180">
        <f t="shared" si="10"/>
        <v>0</v>
      </c>
      <c r="R180">
        <f t="shared" si="10"/>
        <v>0</v>
      </c>
      <c r="S180">
        <f t="shared" si="10"/>
        <v>0</v>
      </c>
      <c r="T180">
        <f t="shared" si="10"/>
        <v>3</v>
      </c>
      <c r="U180">
        <f t="shared" si="10"/>
        <v>-2</v>
      </c>
      <c r="V180">
        <f t="shared" si="10"/>
        <v>4</v>
      </c>
      <c r="W180">
        <f t="shared" si="10"/>
        <v>0</v>
      </c>
      <c r="X180">
        <f t="shared" si="10"/>
        <v>1</v>
      </c>
      <c r="Y180">
        <f t="shared" si="10"/>
        <v>2</v>
      </c>
      <c r="Z180">
        <f t="shared" si="10"/>
        <v>-1</v>
      </c>
      <c r="AA180">
        <f t="shared" si="10"/>
        <v>0</v>
      </c>
      <c r="AB180">
        <f t="shared" si="10"/>
        <v>0</v>
      </c>
      <c r="AC180">
        <f t="shared" si="10"/>
        <v>1</v>
      </c>
      <c r="AD180">
        <f t="shared" si="10"/>
        <v>1</v>
      </c>
      <c r="AE180">
        <f t="shared" si="10"/>
        <v>0</v>
      </c>
      <c r="AF180">
        <f t="shared" si="10"/>
        <v>0</v>
      </c>
      <c r="AG180">
        <f t="shared" si="10"/>
        <v>1</v>
      </c>
      <c r="AH180">
        <f t="shared" si="10"/>
        <v>-2</v>
      </c>
      <c r="AI180">
        <f t="shared" si="10"/>
        <v>-2</v>
      </c>
      <c r="AJ180">
        <f t="shared" si="10"/>
        <v>1</v>
      </c>
      <c r="AK180" s="77">
        <f t="shared" si="10"/>
        <v>3</v>
      </c>
      <c r="AL180">
        <f t="shared" si="10"/>
        <v>2</v>
      </c>
      <c r="AM180">
        <f t="shared" si="10"/>
        <v>0</v>
      </c>
      <c r="AN180">
        <f t="shared" si="10"/>
        <v>1</v>
      </c>
      <c r="AO180">
        <f t="shared" si="10"/>
        <v>13</v>
      </c>
      <c r="AP180">
        <f t="shared" si="10"/>
        <v>6</v>
      </c>
      <c r="AQ180">
        <f t="shared" si="10"/>
        <v>6</v>
      </c>
      <c r="AR180">
        <f t="shared" si="10"/>
        <v>15</v>
      </c>
      <c r="AS180">
        <f t="shared" si="10"/>
        <v>0</v>
      </c>
      <c r="AT180">
        <f t="shared" si="10"/>
        <v>1</v>
      </c>
      <c r="AU180">
        <f t="shared" si="10"/>
        <v>6</v>
      </c>
      <c r="AV180">
        <f t="shared" si="10"/>
        <v>-1</v>
      </c>
      <c r="AW180">
        <f t="shared" si="10"/>
        <v>0</v>
      </c>
      <c r="AX180">
        <f t="shared" si="10"/>
        <v>0</v>
      </c>
      <c r="AY180">
        <f t="shared" si="10"/>
        <v>3</v>
      </c>
      <c r="AZ180" s="77">
        <f t="shared" si="13"/>
        <v>57</v>
      </c>
      <c r="BA180">
        <f t="shared" si="11"/>
        <v>-6</v>
      </c>
      <c r="BB180">
        <f t="shared" si="11"/>
        <v>7</v>
      </c>
      <c r="BC180">
        <f t="shared" si="11"/>
        <v>7</v>
      </c>
      <c r="BD180">
        <f t="shared" si="11"/>
        <v>40</v>
      </c>
      <c r="BE180">
        <f t="shared" si="11"/>
        <v>6</v>
      </c>
      <c r="BF180">
        <f t="shared" si="11"/>
        <v>3</v>
      </c>
    </row>
    <row r="181" spans="3:58" x14ac:dyDescent="0.2">
      <c r="C181" s="60" t="s">
        <v>500</v>
      </c>
      <c r="E181">
        <f>SUMIF($A$4:$A$173,$C181,E$4:E$173)</f>
        <v>0</v>
      </c>
      <c r="F181">
        <f t="shared" si="10"/>
        <v>0</v>
      </c>
      <c r="G181">
        <f t="shared" si="10"/>
        <v>0</v>
      </c>
      <c r="H181">
        <f t="shared" si="10"/>
        <v>0</v>
      </c>
      <c r="I181">
        <f t="shared" si="10"/>
        <v>0</v>
      </c>
      <c r="J181">
        <f t="shared" si="10"/>
        <v>0</v>
      </c>
      <c r="K181">
        <f t="shared" si="10"/>
        <v>0</v>
      </c>
      <c r="L181">
        <f t="shared" si="10"/>
        <v>4</v>
      </c>
      <c r="M181">
        <f t="shared" si="10"/>
        <v>0</v>
      </c>
      <c r="N181">
        <f t="shared" si="10"/>
        <v>0</v>
      </c>
      <c r="O181">
        <f t="shared" si="10"/>
        <v>0</v>
      </c>
      <c r="P181">
        <f t="shared" si="10"/>
        <v>10</v>
      </c>
      <c r="Q181">
        <f t="shared" si="10"/>
        <v>-1</v>
      </c>
      <c r="R181">
        <f t="shared" si="10"/>
        <v>0</v>
      </c>
      <c r="S181">
        <f t="shared" si="10"/>
        <v>0</v>
      </c>
      <c r="T181">
        <f t="shared" si="10"/>
        <v>3</v>
      </c>
      <c r="U181">
        <f t="shared" si="10"/>
        <v>0</v>
      </c>
      <c r="V181">
        <f t="shared" si="10"/>
        <v>0</v>
      </c>
      <c r="W181">
        <f t="shared" si="10"/>
        <v>0</v>
      </c>
      <c r="X181">
        <f t="shared" si="10"/>
        <v>13</v>
      </c>
      <c r="Y181">
        <f t="shared" si="10"/>
        <v>4</v>
      </c>
      <c r="Z181">
        <f t="shared" si="10"/>
        <v>5</v>
      </c>
      <c r="AA181">
        <f t="shared" si="10"/>
        <v>4</v>
      </c>
      <c r="AB181">
        <f t="shared" si="10"/>
        <v>8</v>
      </c>
      <c r="AC181">
        <f t="shared" si="10"/>
        <v>3</v>
      </c>
      <c r="AD181">
        <f t="shared" si="10"/>
        <v>4</v>
      </c>
      <c r="AE181">
        <f t="shared" si="10"/>
        <v>1</v>
      </c>
      <c r="AF181">
        <f t="shared" si="10"/>
        <v>10</v>
      </c>
      <c r="AG181">
        <f t="shared" si="10"/>
        <v>1</v>
      </c>
      <c r="AH181">
        <f t="shared" si="10"/>
        <v>14</v>
      </c>
      <c r="AI181">
        <f t="shared" si="10"/>
        <v>0</v>
      </c>
      <c r="AJ181">
        <f t="shared" si="10"/>
        <v>0</v>
      </c>
      <c r="AK181" s="77">
        <f t="shared" si="10"/>
        <v>5</v>
      </c>
      <c r="AL181">
        <f t="shared" si="10"/>
        <v>0</v>
      </c>
      <c r="AM181">
        <f t="shared" si="10"/>
        <v>-5</v>
      </c>
      <c r="AN181">
        <f t="shared" si="10"/>
        <v>0</v>
      </c>
      <c r="AO181">
        <f t="shared" si="10"/>
        <v>16</v>
      </c>
      <c r="AP181">
        <f t="shared" si="10"/>
        <v>20</v>
      </c>
      <c r="AQ181">
        <f t="shared" si="10"/>
        <v>14</v>
      </c>
      <c r="AR181">
        <f t="shared" si="10"/>
        <v>0</v>
      </c>
      <c r="AS181">
        <f t="shared" si="10"/>
        <v>11</v>
      </c>
      <c r="AT181">
        <f t="shared" ref="AT181:AY182" si="14">SUMIF($A$4:$A$173,$C181,AT$4:AT$173)</f>
        <v>0</v>
      </c>
      <c r="AU181">
        <f t="shared" si="14"/>
        <v>8</v>
      </c>
      <c r="AV181">
        <f t="shared" si="14"/>
        <v>0</v>
      </c>
      <c r="AW181">
        <f t="shared" si="14"/>
        <v>0</v>
      </c>
      <c r="AX181">
        <f t="shared" si="14"/>
        <v>0</v>
      </c>
      <c r="AY181">
        <f t="shared" si="14"/>
        <v>0</v>
      </c>
      <c r="AZ181" s="77">
        <f t="shared" si="13"/>
        <v>152</v>
      </c>
      <c r="BA181">
        <f t="shared" si="11"/>
        <v>4</v>
      </c>
      <c r="BB181">
        <f t="shared" si="11"/>
        <v>79</v>
      </c>
      <c r="BC181">
        <f t="shared" si="11"/>
        <v>0</v>
      </c>
      <c r="BD181">
        <f t="shared" si="11"/>
        <v>50</v>
      </c>
      <c r="BE181">
        <f t="shared" si="11"/>
        <v>19</v>
      </c>
      <c r="BF181">
        <f t="shared" si="11"/>
        <v>0</v>
      </c>
    </row>
    <row r="182" spans="3:58" x14ac:dyDescent="0.2">
      <c r="C182" s="60" t="s">
        <v>328</v>
      </c>
      <c r="E182">
        <f>SUMIF($A$4:$A$173,$C182,E$4:E$173)</f>
        <v>0</v>
      </c>
      <c r="F182">
        <f t="shared" ref="F182:AS182" si="15">SUMIF($A$4:$A$173,$C182,F$4:F$173)</f>
        <v>0</v>
      </c>
      <c r="G182">
        <f t="shared" si="15"/>
        <v>0</v>
      </c>
      <c r="H182">
        <f t="shared" si="15"/>
        <v>6</v>
      </c>
      <c r="I182">
        <f t="shared" si="15"/>
        <v>8</v>
      </c>
      <c r="J182">
        <f t="shared" si="15"/>
        <v>0</v>
      </c>
      <c r="K182">
        <f t="shared" si="15"/>
        <v>0</v>
      </c>
      <c r="L182">
        <f t="shared" si="15"/>
        <v>0</v>
      </c>
      <c r="M182">
        <f t="shared" si="15"/>
        <v>-2</v>
      </c>
      <c r="N182">
        <f t="shared" si="15"/>
        <v>2</v>
      </c>
      <c r="O182">
        <f t="shared" si="15"/>
        <v>3</v>
      </c>
      <c r="P182">
        <f t="shared" si="15"/>
        <v>8</v>
      </c>
      <c r="Q182">
        <f t="shared" si="15"/>
        <v>-2</v>
      </c>
      <c r="R182">
        <f t="shared" si="15"/>
        <v>-2</v>
      </c>
      <c r="S182">
        <f t="shared" si="15"/>
        <v>0</v>
      </c>
      <c r="T182">
        <f t="shared" si="15"/>
        <v>9</v>
      </c>
      <c r="U182">
        <f t="shared" si="15"/>
        <v>4</v>
      </c>
      <c r="V182">
        <f t="shared" si="15"/>
        <v>4</v>
      </c>
      <c r="W182">
        <f t="shared" si="15"/>
        <v>6</v>
      </c>
      <c r="X182">
        <f t="shared" si="15"/>
        <v>-1</v>
      </c>
      <c r="Y182">
        <f t="shared" si="15"/>
        <v>-7</v>
      </c>
      <c r="Z182">
        <f t="shared" si="15"/>
        <v>0</v>
      </c>
      <c r="AA182">
        <f t="shared" si="15"/>
        <v>0</v>
      </c>
      <c r="AB182">
        <f t="shared" si="15"/>
        <v>-7</v>
      </c>
      <c r="AC182">
        <f t="shared" si="15"/>
        <v>-1</v>
      </c>
      <c r="AD182">
        <f t="shared" si="15"/>
        <v>-1</v>
      </c>
      <c r="AE182">
        <f t="shared" si="15"/>
        <v>0</v>
      </c>
      <c r="AF182">
        <f t="shared" si="15"/>
        <v>0</v>
      </c>
      <c r="AG182">
        <f t="shared" si="15"/>
        <v>0</v>
      </c>
      <c r="AH182">
        <f t="shared" si="15"/>
        <v>7</v>
      </c>
      <c r="AI182">
        <f t="shared" si="15"/>
        <v>0</v>
      </c>
      <c r="AJ182">
        <f t="shared" si="15"/>
        <v>0</v>
      </c>
      <c r="AK182" s="77">
        <f t="shared" si="15"/>
        <v>1</v>
      </c>
      <c r="AL182">
        <f t="shared" si="15"/>
        <v>0</v>
      </c>
      <c r="AM182">
        <f t="shared" si="15"/>
        <v>0</v>
      </c>
      <c r="AN182">
        <f t="shared" si="15"/>
        <v>0</v>
      </c>
      <c r="AO182">
        <f t="shared" si="15"/>
        <v>12</v>
      </c>
      <c r="AP182">
        <f t="shared" si="15"/>
        <v>12</v>
      </c>
      <c r="AQ182">
        <f t="shared" si="15"/>
        <v>13</v>
      </c>
      <c r="AR182">
        <f t="shared" si="15"/>
        <v>0</v>
      </c>
      <c r="AS182">
        <f t="shared" si="15"/>
        <v>3</v>
      </c>
      <c r="AT182">
        <f t="shared" si="14"/>
        <v>18</v>
      </c>
      <c r="AU182">
        <f t="shared" si="14"/>
        <v>0</v>
      </c>
      <c r="AV182">
        <f t="shared" si="14"/>
        <v>0</v>
      </c>
      <c r="AW182">
        <f t="shared" si="14"/>
        <v>13</v>
      </c>
      <c r="AX182">
        <f t="shared" si="14"/>
        <v>0</v>
      </c>
      <c r="AY182">
        <f t="shared" si="14"/>
        <v>0</v>
      </c>
      <c r="AZ182" s="77">
        <f t="shared" si="13"/>
        <v>106</v>
      </c>
      <c r="BA182">
        <f t="shared" si="11"/>
        <v>17</v>
      </c>
      <c r="BB182">
        <f t="shared" si="11"/>
        <v>17</v>
      </c>
      <c r="BC182">
        <f t="shared" si="11"/>
        <v>1</v>
      </c>
      <c r="BD182">
        <f t="shared" si="11"/>
        <v>37</v>
      </c>
      <c r="BE182">
        <f t="shared" si="11"/>
        <v>34</v>
      </c>
      <c r="BF182">
        <f t="shared" si="11"/>
        <v>0</v>
      </c>
    </row>
  </sheetData>
  <conditionalFormatting sqref="AK4:AK173">
    <cfRule type="colorScale" priority="1">
      <colorScale>
        <cfvo type="min"/>
        <cfvo type="max"/>
        <color rgb="FFFFEF9C"/>
        <color rgb="FF63BE7B"/>
      </colorScale>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4B9D-D019-42F4-9144-003EDFB98B97}">
  <dimension ref="A1:D174"/>
  <sheetViews>
    <sheetView workbookViewId="0">
      <pane ySplit="1" topLeftCell="A2" activePane="bottomLeft" state="frozen"/>
      <selection pane="bottomLeft" activeCell="C177" sqref="C177"/>
    </sheetView>
  </sheetViews>
  <sheetFormatPr baseColWidth="10" defaultColWidth="8.83203125" defaultRowHeight="15" x14ac:dyDescent="0.2"/>
  <cols>
    <col min="1" max="1" width="49.83203125" bestFit="1" customWidth="1"/>
    <col min="2" max="2" width="8.83203125" style="38"/>
    <col min="3" max="3" width="91.83203125" customWidth="1"/>
  </cols>
  <sheetData>
    <row r="1" spans="1:4" x14ac:dyDescent="0.2">
      <c r="A1" s="142" t="s">
        <v>549</v>
      </c>
      <c r="B1" s="143" t="s">
        <v>550</v>
      </c>
      <c r="C1" s="142" t="s">
        <v>548</v>
      </c>
      <c r="D1" s="142" t="s">
        <v>551</v>
      </c>
    </row>
    <row r="2" spans="1:4" x14ac:dyDescent="0.2">
      <c r="A2" t="s">
        <v>552</v>
      </c>
      <c r="B2" s="38">
        <v>472</v>
      </c>
      <c r="C2" t="s">
        <v>553</v>
      </c>
      <c r="D2" t="s">
        <v>554</v>
      </c>
    </row>
    <row r="3" spans="1:4" x14ac:dyDescent="0.2">
      <c r="A3" t="s">
        <v>555</v>
      </c>
      <c r="B3" s="38">
        <v>560</v>
      </c>
      <c r="C3" t="s">
        <v>556</v>
      </c>
      <c r="D3" t="s">
        <v>557</v>
      </c>
    </row>
    <row r="4" spans="1:4" x14ac:dyDescent="0.2">
      <c r="A4" t="s">
        <v>558</v>
      </c>
      <c r="B4" s="38">
        <v>309</v>
      </c>
      <c r="C4" t="s">
        <v>559</v>
      </c>
      <c r="D4" t="s">
        <v>560</v>
      </c>
    </row>
    <row r="5" spans="1:4" x14ac:dyDescent="0.2">
      <c r="A5" t="s">
        <v>211</v>
      </c>
      <c r="B5" s="38">
        <v>371</v>
      </c>
      <c r="C5" t="s">
        <v>561</v>
      </c>
      <c r="D5" t="s">
        <v>557</v>
      </c>
    </row>
    <row r="6" spans="1:4" x14ac:dyDescent="0.2">
      <c r="A6" t="s">
        <v>209</v>
      </c>
      <c r="B6" s="38">
        <v>311</v>
      </c>
      <c r="C6" t="s">
        <v>562</v>
      </c>
      <c r="D6" t="s">
        <v>557</v>
      </c>
    </row>
    <row r="7" spans="1:4" x14ac:dyDescent="0.2">
      <c r="A7" t="s">
        <v>256</v>
      </c>
      <c r="B7" s="38">
        <v>333</v>
      </c>
      <c r="C7" t="s">
        <v>563</v>
      </c>
      <c r="D7" t="s">
        <v>560</v>
      </c>
    </row>
    <row r="8" spans="1:4" x14ac:dyDescent="0.2">
      <c r="A8" t="s">
        <v>564</v>
      </c>
      <c r="B8" s="38">
        <v>591</v>
      </c>
      <c r="C8" t="s">
        <v>565</v>
      </c>
      <c r="D8" t="s">
        <v>557</v>
      </c>
    </row>
    <row r="9" spans="1:4" x14ac:dyDescent="0.2">
      <c r="A9" t="s">
        <v>523</v>
      </c>
      <c r="B9" s="38">
        <v>366</v>
      </c>
      <c r="C9" t="s">
        <v>561</v>
      </c>
      <c r="D9" t="s">
        <v>554</v>
      </c>
    </row>
    <row r="10" spans="1:4" x14ac:dyDescent="0.2">
      <c r="A10" t="s">
        <v>566</v>
      </c>
      <c r="B10" s="38">
        <v>316</v>
      </c>
      <c r="C10" t="s">
        <v>567</v>
      </c>
      <c r="D10" t="s">
        <v>560</v>
      </c>
    </row>
    <row r="11" spans="1:4" x14ac:dyDescent="0.2">
      <c r="A11" t="s">
        <v>568</v>
      </c>
      <c r="B11" s="38">
        <v>450</v>
      </c>
      <c r="C11" t="s">
        <v>569</v>
      </c>
      <c r="D11" t="s">
        <v>560</v>
      </c>
    </row>
    <row r="12" spans="1:4" x14ac:dyDescent="0.2">
      <c r="A12" t="s">
        <v>570</v>
      </c>
      <c r="B12" s="38">
        <v>397</v>
      </c>
      <c r="C12" t="s">
        <v>571</v>
      </c>
      <c r="D12" t="s">
        <v>560</v>
      </c>
    </row>
    <row r="13" spans="1:4" x14ac:dyDescent="0.2">
      <c r="A13" t="s">
        <v>572</v>
      </c>
      <c r="B13" s="38">
        <v>396</v>
      </c>
      <c r="C13" t="s">
        <v>573</v>
      </c>
      <c r="D13" t="s">
        <v>560</v>
      </c>
    </row>
    <row r="14" spans="1:4" x14ac:dyDescent="0.2">
      <c r="A14" t="s">
        <v>574</v>
      </c>
      <c r="B14" s="38">
        <v>310</v>
      </c>
      <c r="C14" t="s">
        <v>575</v>
      </c>
      <c r="D14" t="s">
        <v>560</v>
      </c>
    </row>
    <row r="15" spans="1:4" x14ac:dyDescent="0.2">
      <c r="A15" t="s">
        <v>576</v>
      </c>
      <c r="B15" s="38">
        <v>400</v>
      </c>
      <c r="C15" t="s">
        <v>577</v>
      </c>
      <c r="D15" t="s">
        <v>554</v>
      </c>
    </row>
    <row r="16" spans="1:4" x14ac:dyDescent="0.2">
      <c r="A16" t="s">
        <v>578</v>
      </c>
      <c r="B16" s="38">
        <v>314</v>
      </c>
      <c r="C16" t="s">
        <v>579</v>
      </c>
      <c r="D16" t="s">
        <v>557</v>
      </c>
    </row>
    <row r="17" spans="1:4" x14ac:dyDescent="0.2">
      <c r="A17" t="s">
        <v>580</v>
      </c>
      <c r="B17" s="38">
        <v>672</v>
      </c>
      <c r="C17" t="s">
        <v>581</v>
      </c>
      <c r="D17" t="s">
        <v>557</v>
      </c>
    </row>
    <row r="18" spans="1:4" x14ac:dyDescent="0.2">
      <c r="A18" t="s">
        <v>582</v>
      </c>
      <c r="B18" s="38">
        <v>584</v>
      </c>
      <c r="C18" t="s">
        <v>583</v>
      </c>
      <c r="D18" t="s">
        <v>560</v>
      </c>
    </row>
    <row r="19" spans="1:4" x14ac:dyDescent="0.2">
      <c r="A19" t="s">
        <v>584</v>
      </c>
      <c r="B19" s="38">
        <v>326</v>
      </c>
      <c r="C19" t="s">
        <v>585</v>
      </c>
      <c r="D19" t="s">
        <v>557</v>
      </c>
    </row>
    <row r="20" spans="1:4" x14ac:dyDescent="0.2">
      <c r="A20" t="s">
        <v>212</v>
      </c>
      <c r="B20" s="38">
        <v>372</v>
      </c>
      <c r="C20" t="s">
        <v>586</v>
      </c>
      <c r="D20" t="s">
        <v>557</v>
      </c>
    </row>
    <row r="21" spans="1:4" x14ac:dyDescent="0.2">
      <c r="A21" t="s">
        <v>219</v>
      </c>
      <c r="B21" s="38">
        <v>317</v>
      </c>
      <c r="C21" t="s">
        <v>587</v>
      </c>
      <c r="D21" t="s">
        <v>560</v>
      </c>
    </row>
    <row r="22" spans="1:4" x14ac:dyDescent="0.2">
      <c r="A22" t="s">
        <v>588</v>
      </c>
      <c r="B22" s="38">
        <v>334</v>
      </c>
      <c r="C22" t="s">
        <v>589</v>
      </c>
      <c r="D22" t="s">
        <v>560</v>
      </c>
    </row>
    <row r="23" spans="1:4" x14ac:dyDescent="0.2">
      <c r="A23" t="s">
        <v>74</v>
      </c>
      <c r="B23" s="38">
        <v>327</v>
      </c>
      <c r="C23" t="s">
        <v>590</v>
      </c>
      <c r="D23" t="s">
        <v>560</v>
      </c>
    </row>
    <row r="24" spans="1:4" x14ac:dyDescent="0.2">
      <c r="A24" t="s">
        <v>157</v>
      </c>
      <c r="B24" s="38">
        <v>328</v>
      </c>
      <c r="C24" t="s">
        <v>591</v>
      </c>
      <c r="D24" t="s">
        <v>560</v>
      </c>
    </row>
    <row r="25" spans="1:4" x14ac:dyDescent="0.2">
      <c r="A25" t="s">
        <v>220</v>
      </c>
      <c r="B25" s="38">
        <v>656</v>
      </c>
      <c r="C25" t="s">
        <v>592</v>
      </c>
      <c r="D25" t="s">
        <v>560</v>
      </c>
    </row>
    <row r="26" spans="1:4" x14ac:dyDescent="0.2">
      <c r="A26" t="s">
        <v>76</v>
      </c>
      <c r="B26" s="38">
        <v>332</v>
      </c>
      <c r="C26" t="s">
        <v>593</v>
      </c>
      <c r="D26" t="s">
        <v>560</v>
      </c>
    </row>
    <row r="27" spans="1:4" x14ac:dyDescent="0.2">
      <c r="A27" t="s">
        <v>594</v>
      </c>
      <c r="B27" s="38">
        <v>330</v>
      </c>
      <c r="C27" t="s">
        <v>595</v>
      </c>
      <c r="D27" t="s">
        <v>560</v>
      </c>
    </row>
    <row r="28" spans="1:4" x14ac:dyDescent="0.2">
      <c r="A28" t="s">
        <v>221</v>
      </c>
      <c r="B28" s="38">
        <v>331</v>
      </c>
      <c r="C28" t="s">
        <v>596</v>
      </c>
      <c r="D28" t="s">
        <v>560</v>
      </c>
    </row>
    <row r="29" spans="1:4" x14ac:dyDescent="0.2">
      <c r="A29" t="s">
        <v>69</v>
      </c>
      <c r="B29" s="38">
        <v>340</v>
      </c>
      <c r="C29" t="s">
        <v>597</v>
      </c>
      <c r="D29" t="s">
        <v>560</v>
      </c>
    </row>
    <row r="30" spans="1:4" x14ac:dyDescent="0.2">
      <c r="A30" t="s">
        <v>265</v>
      </c>
      <c r="B30" s="38">
        <v>342</v>
      </c>
      <c r="C30" t="s">
        <v>598</v>
      </c>
      <c r="D30" t="s">
        <v>560</v>
      </c>
    </row>
    <row r="31" spans="1:4" x14ac:dyDescent="0.2">
      <c r="A31" t="s">
        <v>599</v>
      </c>
      <c r="B31" s="38">
        <v>588</v>
      </c>
      <c r="C31" t="s">
        <v>600</v>
      </c>
      <c r="D31" t="s">
        <v>560</v>
      </c>
    </row>
    <row r="32" spans="1:4" x14ac:dyDescent="0.2">
      <c r="A32" t="s">
        <v>376</v>
      </c>
      <c r="B32" s="38" t="s">
        <v>377</v>
      </c>
      <c r="C32" t="s">
        <v>601</v>
      </c>
      <c r="D32" t="s">
        <v>560</v>
      </c>
    </row>
    <row r="33" spans="1:4" x14ac:dyDescent="0.2">
      <c r="A33" t="s">
        <v>602</v>
      </c>
      <c r="B33" s="38">
        <v>402</v>
      </c>
      <c r="C33" t="s">
        <v>603</v>
      </c>
      <c r="D33" t="s">
        <v>557</v>
      </c>
    </row>
    <row r="34" spans="1:4" x14ac:dyDescent="0.2">
      <c r="A34" t="s">
        <v>604</v>
      </c>
      <c r="B34" s="38">
        <v>348</v>
      </c>
      <c r="C34" t="s">
        <v>605</v>
      </c>
      <c r="D34" t="s">
        <v>557</v>
      </c>
    </row>
    <row r="35" spans="1:4" x14ac:dyDescent="0.2">
      <c r="A35" t="s">
        <v>249</v>
      </c>
      <c r="B35" s="38">
        <v>324</v>
      </c>
      <c r="C35" t="s">
        <v>606</v>
      </c>
      <c r="D35" t="s">
        <v>560</v>
      </c>
    </row>
    <row r="36" spans="1:4" x14ac:dyDescent="0.2">
      <c r="A36" t="s">
        <v>250</v>
      </c>
      <c r="B36" s="38">
        <v>605</v>
      </c>
      <c r="C36" t="s">
        <v>607</v>
      </c>
      <c r="D36" t="s">
        <v>557</v>
      </c>
    </row>
    <row r="37" spans="1:4" x14ac:dyDescent="0.2">
      <c r="A37" t="s">
        <v>608</v>
      </c>
      <c r="B37" s="38">
        <v>356</v>
      </c>
      <c r="C37" t="s">
        <v>609</v>
      </c>
      <c r="D37" t="s">
        <v>554</v>
      </c>
    </row>
    <row r="38" spans="1:4" x14ac:dyDescent="0.2">
      <c r="A38" t="s">
        <v>610</v>
      </c>
      <c r="B38" s="38">
        <v>362</v>
      </c>
      <c r="C38" t="s">
        <v>611</v>
      </c>
      <c r="D38" t="s">
        <v>554</v>
      </c>
    </row>
    <row r="39" spans="1:4" x14ac:dyDescent="0.2">
      <c r="A39" t="s">
        <v>612</v>
      </c>
      <c r="B39" s="38">
        <v>554</v>
      </c>
      <c r="C39" t="s">
        <v>613</v>
      </c>
      <c r="D39" t="s">
        <v>560</v>
      </c>
    </row>
    <row r="40" spans="1:4" x14ac:dyDescent="0.2">
      <c r="A40" t="s">
        <v>614</v>
      </c>
      <c r="B40" s="38">
        <v>432</v>
      </c>
      <c r="C40" t="s">
        <v>615</v>
      </c>
      <c r="D40" t="s">
        <v>557</v>
      </c>
    </row>
    <row r="41" spans="1:4" x14ac:dyDescent="0.2">
      <c r="A41" t="s">
        <v>616</v>
      </c>
      <c r="B41" s="38">
        <v>375</v>
      </c>
      <c r="C41" t="s">
        <v>617</v>
      </c>
      <c r="D41" t="s">
        <v>560</v>
      </c>
    </row>
    <row r="42" spans="1:4" x14ac:dyDescent="0.2">
      <c r="A42" t="s">
        <v>618</v>
      </c>
      <c r="B42" s="38">
        <v>373</v>
      </c>
      <c r="C42" t="s">
        <v>619</v>
      </c>
      <c r="D42" t="s">
        <v>557</v>
      </c>
    </row>
    <row r="43" spans="1:4" x14ac:dyDescent="0.2">
      <c r="A43" t="s">
        <v>620</v>
      </c>
      <c r="B43" s="38">
        <v>647</v>
      </c>
      <c r="C43" t="s">
        <v>621</v>
      </c>
      <c r="D43" t="s">
        <v>554</v>
      </c>
    </row>
    <row r="44" spans="1:4" x14ac:dyDescent="0.2">
      <c r="A44" t="s">
        <v>622</v>
      </c>
      <c r="B44" s="38">
        <v>368</v>
      </c>
      <c r="C44" t="s">
        <v>623</v>
      </c>
      <c r="D44" t="s">
        <v>557</v>
      </c>
    </row>
    <row r="45" spans="1:4" x14ac:dyDescent="0.2">
      <c r="A45" t="s">
        <v>213</v>
      </c>
      <c r="B45" s="38">
        <v>374</v>
      </c>
      <c r="C45" t="s">
        <v>624</v>
      </c>
      <c r="D45" t="s">
        <v>554</v>
      </c>
    </row>
    <row r="46" spans="1:4" x14ac:dyDescent="0.2">
      <c r="A46" t="s">
        <v>7</v>
      </c>
      <c r="B46" s="38">
        <v>592</v>
      </c>
      <c r="C46" t="s">
        <v>625</v>
      </c>
      <c r="D46" t="s">
        <v>560</v>
      </c>
    </row>
    <row r="47" spans="1:4" x14ac:dyDescent="0.2">
      <c r="A47" t="s">
        <v>626</v>
      </c>
      <c r="B47" s="38">
        <v>382</v>
      </c>
      <c r="C47" t="s">
        <v>627</v>
      </c>
      <c r="D47" t="s">
        <v>554</v>
      </c>
    </row>
    <row r="48" spans="1:4" x14ac:dyDescent="0.2">
      <c r="A48" t="s">
        <v>628</v>
      </c>
      <c r="B48" s="38">
        <v>297</v>
      </c>
      <c r="C48" t="s">
        <v>629</v>
      </c>
      <c r="D48" t="s">
        <v>560</v>
      </c>
    </row>
    <row r="49" spans="1:4" x14ac:dyDescent="0.2">
      <c r="A49" t="s">
        <v>77</v>
      </c>
      <c r="B49" s="38">
        <v>386</v>
      </c>
      <c r="C49" t="s">
        <v>630</v>
      </c>
      <c r="D49" t="s">
        <v>557</v>
      </c>
    </row>
    <row r="50" spans="1:4" x14ac:dyDescent="0.2">
      <c r="A50" t="s">
        <v>223</v>
      </c>
      <c r="B50" s="38">
        <v>376</v>
      </c>
      <c r="C50" t="s">
        <v>631</v>
      </c>
      <c r="D50" t="s">
        <v>560</v>
      </c>
    </row>
    <row r="51" spans="1:4" x14ac:dyDescent="0.2">
      <c r="A51" t="s">
        <v>75</v>
      </c>
      <c r="B51" s="38">
        <v>393</v>
      </c>
      <c r="C51" t="s">
        <v>632</v>
      </c>
      <c r="D51" t="s">
        <v>554</v>
      </c>
    </row>
    <row r="52" spans="1:4" x14ac:dyDescent="0.2">
      <c r="A52" t="s">
        <v>633</v>
      </c>
      <c r="B52" s="38">
        <v>394</v>
      </c>
      <c r="C52" t="s">
        <v>634</v>
      </c>
      <c r="D52" t="s">
        <v>557</v>
      </c>
    </row>
    <row r="53" spans="1:4" x14ac:dyDescent="0.2">
      <c r="A53" t="s">
        <v>635</v>
      </c>
      <c r="B53" s="38">
        <v>398</v>
      </c>
      <c r="C53" t="s">
        <v>636</v>
      </c>
      <c r="D53" t="s">
        <v>560</v>
      </c>
    </row>
    <row r="54" spans="1:4" x14ac:dyDescent="0.2">
      <c r="A54" t="s">
        <v>637</v>
      </c>
      <c r="B54" s="38">
        <v>399</v>
      </c>
      <c r="C54" t="s">
        <v>638</v>
      </c>
      <c r="D54" t="s">
        <v>560</v>
      </c>
    </row>
    <row r="55" spans="1:4" x14ac:dyDescent="0.2">
      <c r="A55" t="s">
        <v>639</v>
      </c>
      <c r="B55" s="38">
        <v>512</v>
      </c>
      <c r="C55" t="s">
        <v>640</v>
      </c>
      <c r="D55" t="s">
        <v>560</v>
      </c>
    </row>
    <row r="56" spans="1:4" x14ac:dyDescent="0.2">
      <c r="A56" t="s">
        <v>268</v>
      </c>
      <c r="B56" s="38">
        <v>511</v>
      </c>
      <c r="C56" t="s">
        <v>641</v>
      </c>
      <c r="D56" t="s">
        <v>560</v>
      </c>
    </row>
    <row r="57" spans="1:4" x14ac:dyDescent="0.2">
      <c r="A57" t="s">
        <v>214</v>
      </c>
      <c r="B57" s="38">
        <v>666</v>
      </c>
      <c r="C57" t="s">
        <v>642</v>
      </c>
      <c r="D57" t="s">
        <v>560</v>
      </c>
    </row>
    <row r="58" spans="1:4" x14ac:dyDescent="0.2">
      <c r="A58" t="s">
        <v>643</v>
      </c>
      <c r="B58" s="38">
        <v>655</v>
      </c>
      <c r="C58" t="s">
        <v>644</v>
      </c>
      <c r="D58" t="s">
        <v>560</v>
      </c>
    </row>
    <row r="59" spans="1:4" x14ac:dyDescent="0.2">
      <c r="A59" t="s">
        <v>645</v>
      </c>
      <c r="B59" s="38">
        <v>383</v>
      </c>
      <c r="C59" t="s">
        <v>646</v>
      </c>
      <c r="D59" t="s">
        <v>557</v>
      </c>
    </row>
    <row r="60" spans="1:4" x14ac:dyDescent="0.2">
      <c r="A60" t="s">
        <v>647</v>
      </c>
      <c r="B60" s="38">
        <v>410</v>
      </c>
      <c r="C60" t="s">
        <v>648</v>
      </c>
      <c r="D60" t="s">
        <v>560</v>
      </c>
    </row>
    <row r="61" spans="1:4" x14ac:dyDescent="0.2">
      <c r="A61" t="s">
        <v>78</v>
      </c>
      <c r="B61" s="38">
        <v>412</v>
      </c>
      <c r="C61" t="s">
        <v>649</v>
      </c>
      <c r="D61" t="s">
        <v>560</v>
      </c>
    </row>
    <row r="62" spans="1:4" x14ac:dyDescent="0.2">
      <c r="A62" t="s">
        <v>215</v>
      </c>
      <c r="B62" s="38">
        <v>548</v>
      </c>
      <c r="C62" t="s">
        <v>650</v>
      </c>
      <c r="D62" t="s">
        <v>560</v>
      </c>
    </row>
    <row r="63" spans="1:4" x14ac:dyDescent="0.2">
      <c r="A63" t="s">
        <v>651</v>
      </c>
      <c r="B63" s="38">
        <v>355</v>
      </c>
      <c r="C63" t="s">
        <v>652</v>
      </c>
      <c r="D63" t="s">
        <v>557</v>
      </c>
    </row>
    <row r="64" spans="1:4" x14ac:dyDescent="0.2">
      <c r="A64" t="s">
        <v>653</v>
      </c>
      <c r="B64" s="38">
        <v>561</v>
      </c>
      <c r="C64" t="s">
        <v>654</v>
      </c>
      <c r="D64" t="s">
        <v>554</v>
      </c>
    </row>
    <row r="65" spans="1:4" x14ac:dyDescent="0.2">
      <c r="A65" t="s">
        <v>655</v>
      </c>
      <c r="B65" s="38">
        <v>422</v>
      </c>
      <c r="C65" t="s">
        <v>656</v>
      </c>
      <c r="D65" t="s">
        <v>554</v>
      </c>
    </row>
    <row r="66" spans="1:4" x14ac:dyDescent="0.2">
      <c r="A66" t="s">
        <v>657</v>
      </c>
      <c r="B66" s="38">
        <v>315</v>
      </c>
      <c r="C66" t="s">
        <v>658</v>
      </c>
      <c r="D66" t="s">
        <v>554</v>
      </c>
    </row>
    <row r="67" spans="1:4" x14ac:dyDescent="0.2">
      <c r="A67" t="s">
        <v>659</v>
      </c>
      <c r="B67" s="38">
        <v>603</v>
      </c>
      <c r="C67" t="s">
        <v>660</v>
      </c>
      <c r="D67" t="s">
        <v>554</v>
      </c>
    </row>
    <row r="68" spans="1:4" x14ac:dyDescent="0.2">
      <c r="A68" t="s">
        <v>661</v>
      </c>
      <c r="B68" s="38">
        <v>325</v>
      </c>
      <c r="C68" t="s">
        <v>662</v>
      </c>
      <c r="D68" t="s">
        <v>557</v>
      </c>
    </row>
    <row r="69" spans="1:4" x14ac:dyDescent="0.2">
      <c r="A69" t="s">
        <v>663</v>
      </c>
      <c r="B69" s="38">
        <v>423</v>
      </c>
      <c r="C69" t="s">
        <v>664</v>
      </c>
      <c r="D69" t="s">
        <v>554</v>
      </c>
    </row>
    <row r="70" spans="1:4" x14ac:dyDescent="0.2">
      <c r="A70" t="s">
        <v>665</v>
      </c>
      <c r="B70" s="38">
        <v>595</v>
      </c>
      <c r="C70" t="s">
        <v>666</v>
      </c>
      <c r="D70" t="s">
        <v>560</v>
      </c>
    </row>
    <row r="71" spans="1:4" x14ac:dyDescent="0.2">
      <c r="A71" t="s">
        <v>667</v>
      </c>
      <c r="B71" s="38">
        <v>320</v>
      </c>
      <c r="C71" t="s">
        <v>668</v>
      </c>
    </row>
    <row r="72" spans="1:4" x14ac:dyDescent="0.2">
      <c r="A72" t="s">
        <v>669</v>
      </c>
      <c r="B72" s="38">
        <v>428</v>
      </c>
      <c r="C72" t="s">
        <v>670</v>
      </c>
      <c r="D72" t="s">
        <v>557</v>
      </c>
    </row>
    <row r="73" spans="1:4" x14ac:dyDescent="0.2">
      <c r="A73" t="s">
        <v>671</v>
      </c>
      <c r="B73" s="38">
        <v>388</v>
      </c>
      <c r="C73" t="s">
        <v>672</v>
      </c>
      <c r="D73" t="s">
        <v>560</v>
      </c>
    </row>
    <row r="74" spans="1:4" x14ac:dyDescent="0.2">
      <c r="A74" t="s">
        <v>673</v>
      </c>
      <c r="B74" s="38">
        <v>464</v>
      </c>
      <c r="C74" t="s">
        <v>674</v>
      </c>
      <c r="D74" t="s">
        <v>557</v>
      </c>
    </row>
    <row r="75" spans="1:4" x14ac:dyDescent="0.2">
      <c r="A75" t="s">
        <v>675</v>
      </c>
      <c r="B75" s="38">
        <v>430</v>
      </c>
      <c r="C75" t="s">
        <v>676</v>
      </c>
      <c r="D75" t="s">
        <v>557</v>
      </c>
    </row>
    <row r="76" spans="1:4" x14ac:dyDescent="0.2">
      <c r="A76" t="s">
        <v>677</v>
      </c>
      <c r="B76" s="38">
        <v>436</v>
      </c>
      <c r="C76" t="s">
        <v>678</v>
      </c>
      <c r="D76" t="s">
        <v>557</v>
      </c>
    </row>
    <row r="77" spans="1:4" x14ac:dyDescent="0.2">
      <c r="A77" t="s">
        <v>226</v>
      </c>
      <c r="B77" s="38">
        <v>441</v>
      </c>
      <c r="C77" t="s">
        <v>679</v>
      </c>
      <c r="D77" t="s">
        <v>554</v>
      </c>
    </row>
    <row r="78" spans="1:4" x14ac:dyDescent="0.2">
      <c r="A78" t="s">
        <v>680</v>
      </c>
      <c r="B78" s="38">
        <v>443</v>
      </c>
      <c r="C78" t="s">
        <v>681</v>
      </c>
      <c r="D78" t="s">
        <v>554</v>
      </c>
    </row>
    <row r="79" spans="1:4" x14ac:dyDescent="0.2">
      <c r="A79" t="s">
        <v>682</v>
      </c>
      <c r="B79" s="38">
        <v>447</v>
      </c>
      <c r="C79" t="s">
        <v>683</v>
      </c>
      <c r="D79" t="s">
        <v>557</v>
      </c>
    </row>
    <row r="80" spans="1:4" x14ac:dyDescent="0.2">
      <c r="A80" t="s">
        <v>228</v>
      </c>
      <c r="B80" s="38">
        <v>449</v>
      </c>
      <c r="C80" t="s">
        <v>684</v>
      </c>
      <c r="D80" t="s">
        <v>554</v>
      </c>
    </row>
    <row r="81" spans="1:4" x14ac:dyDescent="0.2">
      <c r="A81" t="s">
        <v>685</v>
      </c>
      <c r="B81" s="38">
        <v>527</v>
      </c>
      <c r="C81" t="s">
        <v>686</v>
      </c>
      <c r="D81" t="s">
        <v>554</v>
      </c>
    </row>
    <row r="82" spans="1:4" x14ac:dyDescent="0.2">
      <c r="A82" t="s">
        <v>251</v>
      </c>
      <c r="B82" s="38">
        <v>460</v>
      </c>
      <c r="C82" t="s">
        <v>687</v>
      </c>
      <c r="D82" t="s">
        <v>554</v>
      </c>
    </row>
    <row r="83" spans="1:4" x14ac:dyDescent="0.2">
      <c r="A83" t="s">
        <v>688</v>
      </c>
      <c r="B83" s="38">
        <v>543</v>
      </c>
      <c r="C83" t="s">
        <v>689</v>
      </c>
      <c r="D83" t="s">
        <v>554</v>
      </c>
    </row>
    <row r="84" spans="1:4" x14ac:dyDescent="0.2">
      <c r="A84" t="s">
        <v>690</v>
      </c>
      <c r="B84" s="38">
        <v>544</v>
      </c>
      <c r="C84" t="s">
        <v>691</v>
      </c>
      <c r="D84" t="s">
        <v>554</v>
      </c>
    </row>
    <row r="85" spans="1:4" x14ac:dyDescent="0.2">
      <c r="A85" t="s">
        <v>692</v>
      </c>
      <c r="B85" s="38">
        <v>453</v>
      </c>
      <c r="C85" t="s">
        <v>693</v>
      </c>
      <c r="D85" t="s">
        <v>554</v>
      </c>
    </row>
    <row r="86" spans="1:4" x14ac:dyDescent="0.2">
      <c r="A86" t="s">
        <v>694</v>
      </c>
      <c r="B86" s="38">
        <v>455</v>
      </c>
      <c r="C86" t="s">
        <v>695</v>
      </c>
      <c r="D86" t="s">
        <v>554</v>
      </c>
    </row>
    <row r="87" spans="1:4" x14ac:dyDescent="0.2">
      <c r="A87" t="s">
        <v>696</v>
      </c>
      <c r="B87" s="38">
        <v>466</v>
      </c>
      <c r="C87" t="s">
        <v>697</v>
      </c>
      <c r="D87" t="s">
        <v>560</v>
      </c>
    </row>
    <row r="88" spans="1:4" x14ac:dyDescent="0.2">
      <c r="A88" t="s">
        <v>698</v>
      </c>
      <c r="B88" s="38">
        <v>670</v>
      </c>
      <c r="C88" t="s">
        <v>699</v>
      </c>
      <c r="D88" t="s">
        <v>557</v>
      </c>
    </row>
    <row r="89" spans="1:4" x14ac:dyDescent="0.2">
      <c r="A89" t="s">
        <v>700</v>
      </c>
      <c r="B89" s="38">
        <v>468</v>
      </c>
      <c r="C89" t="s">
        <v>701</v>
      </c>
      <c r="D89" t="s">
        <v>554</v>
      </c>
    </row>
    <row r="90" spans="1:4" x14ac:dyDescent="0.2">
      <c r="A90" t="s">
        <v>702</v>
      </c>
      <c r="B90" s="38">
        <v>516</v>
      </c>
      <c r="C90" t="s">
        <v>703</v>
      </c>
      <c r="D90" t="s">
        <v>554</v>
      </c>
    </row>
    <row r="91" spans="1:4" x14ac:dyDescent="0.2">
      <c r="A91" t="s">
        <v>445</v>
      </c>
      <c r="B91" s="38">
        <v>567</v>
      </c>
      <c r="C91" t="s">
        <v>704</v>
      </c>
      <c r="D91" t="s">
        <v>557</v>
      </c>
    </row>
    <row r="92" spans="1:4" x14ac:dyDescent="0.2">
      <c r="A92" t="s">
        <v>705</v>
      </c>
      <c r="B92" s="38">
        <v>457</v>
      </c>
      <c r="C92" t="s">
        <v>706</v>
      </c>
      <c r="D92" t="s">
        <v>554</v>
      </c>
    </row>
    <row r="93" spans="1:4" x14ac:dyDescent="0.2">
      <c r="A93" t="s">
        <v>707</v>
      </c>
      <c r="B93" s="38">
        <v>482</v>
      </c>
      <c r="C93" t="s">
        <v>708</v>
      </c>
      <c r="D93" t="s">
        <v>560</v>
      </c>
    </row>
    <row r="94" spans="1:4" x14ac:dyDescent="0.2">
      <c r="A94" t="s">
        <v>709</v>
      </c>
      <c r="B94" s="38">
        <v>353</v>
      </c>
      <c r="C94" t="s">
        <v>710</v>
      </c>
      <c r="D94" t="s">
        <v>557</v>
      </c>
    </row>
    <row r="95" spans="1:4" x14ac:dyDescent="0.2">
      <c r="A95" t="s">
        <v>711</v>
      </c>
      <c r="B95" s="38">
        <v>484</v>
      </c>
      <c r="C95" t="s">
        <v>712</v>
      </c>
      <c r="D95" t="s">
        <v>557</v>
      </c>
    </row>
    <row r="96" spans="1:4" x14ac:dyDescent="0.2">
      <c r="A96" t="s">
        <v>217</v>
      </c>
      <c r="B96" s="38">
        <v>379</v>
      </c>
      <c r="C96" t="s">
        <v>713</v>
      </c>
      <c r="D96" t="s">
        <v>560</v>
      </c>
    </row>
    <row r="97" spans="1:4" x14ac:dyDescent="0.2">
      <c r="A97" t="s">
        <v>61</v>
      </c>
      <c r="B97" s="38">
        <v>590</v>
      </c>
      <c r="C97" t="s">
        <v>714</v>
      </c>
      <c r="D97" t="s">
        <v>557</v>
      </c>
    </row>
    <row r="98" spans="1:4" x14ac:dyDescent="0.2">
      <c r="A98" t="s">
        <v>715</v>
      </c>
      <c r="B98" s="38">
        <v>500</v>
      </c>
      <c r="C98" t="s">
        <v>716</v>
      </c>
      <c r="D98" t="s">
        <v>560</v>
      </c>
    </row>
    <row r="99" spans="1:4" x14ac:dyDescent="0.2">
      <c r="A99" t="s">
        <v>449</v>
      </c>
      <c r="B99" s="38">
        <v>319</v>
      </c>
      <c r="C99" t="s">
        <v>717</v>
      </c>
      <c r="D99" t="s">
        <v>557</v>
      </c>
    </row>
    <row r="100" spans="1:4" x14ac:dyDescent="0.2">
      <c r="A100" t="s">
        <v>718</v>
      </c>
      <c r="B100" s="38">
        <v>582</v>
      </c>
      <c r="C100" t="s">
        <v>719</v>
      </c>
      <c r="D100" t="s">
        <v>560</v>
      </c>
    </row>
    <row r="101" spans="1:4" x14ac:dyDescent="0.2">
      <c r="A101" t="s">
        <v>720</v>
      </c>
      <c r="B101" s="38">
        <v>378</v>
      </c>
      <c r="C101" t="s">
        <v>721</v>
      </c>
      <c r="D101" t="s">
        <v>560</v>
      </c>
    </row>
    <row r="102" spans="1:4" x14ac:dyDescent="0.2">
      <c r="A102" t="s">
        <v>722</v>
      </c>
      <c r="B102" s="38" t="s">
        <v>723</v>
      </c>
      <c r="C102" t="s">
        <v>724</v>
      </c>
      <c r="D102" t="s">
        <v>557</v>
      </c>
    </row>
    <row r="103" spans="1:4" x14ac:dyDescent="0.2">
      <c r="A103" t="s">
        <v>725</v>
      </c>
      <c r="B103" s="38" t="s">
        <v>726</v>
      </c>
      <c r="C103" t="s">
        <v>727</v>
      </c>
      <c r="D103" t="s">
        <v>554</v>
      </c>
    </row>
    <row r="104" spans="1:4" x14ac:dyDescent="0.2">
      <c r="A104" t="s">
        <v>455</v>
      </c>
      <c r="B104" s="38" t="s">
        <v>456</v>
      </c>
      <c r="C104" t="s">
        <v>728</v>
      </c>
      <c r="D104" t="s">
        <v>557</v>
      </c>
    </row>
    <row r="105" spans="1:4" x14ac:dyDescent="0.2">
      <c r="A105" t="s">
        <v>729</v>
      </c>
      <c r="B105" s="38" t="s">
        <v>730</v>
      </c>
      <c r="C105" t="s">
        <v>731</v>
      </c>
      <c r="D105" t="s">
        <v>557</v>
      </c>
    </row>
    <row r="106" spans="1:4" x14ac:dyDescent="0.2">
      <c r="A106" t="s">
        <v>732</v>
      </c>
      <c r="B106" s="38">
        <v>462</v>
      </c>
      <c r="C106" t="s">
        <v>733</v>
      </c>
      <c r="D106" t="s">
        <v>554</v>
      </c>
    </row>
    <row r="107" spans="1:4" x14ac:dyDescent="0.2">
      <c r="A107" t="s">
        <v>734</v>
      </c>
      <c r="B107" s="38">
        <v>338</v>
      </c>
      <c r="C107" t="s">
        <v>735</v>
      </c>
      <c r="D107" t="s">
        <v>557</v>
      </c>
    </row>
    <row r="108" spans="1:4" x14ac:dyDescent="0.2">
      <c r="A108" t="s">
        <v>736</v>
      </c>
      <c r="B108" s="38">
        <v>528</v>
      </c>
      <c r="C108" t="s">
        <v>737</v>
      </c>
      <c r="D108" t="s">
        <v>560</v>
      </c>
    </row>
    <row r="109" spans="1:4" x14ac:dyDescent="0.2">
      <c r="A109" t="s">
        <v>738</v>
      </c>
      <c r="B109" s="38">
        <v>533</v>
      </c>
      <c r="C109" t="s">
        <v>739</v>
      </c>
      <c r="D109" t="s">
        <v>560</v>
      </c>
    </row>
    <row r="110" spans="1:4" x14ac:dyDescent="0.2">
      <c r="A110" t="s">
        <v>194</v>
      </c>
      <c r="B110" s="38">
        <v>550</v>
      </c>
      <c r="C110" t="s">
        <v>740</v>
      </c>
      <c r="D110" t="s">
        <v>560</v>
      </c>
    </row>
    <row r="111" spans="1:4" x14ac:dyDescent="0.2">
      <c r="A111" t="s">
        <v>741</v>
      </c>
      <c r="B111" s="38">
        <v>562</v>
      </c>
      <c r="C111" t="s">
        <v>742</v>
      </c>
      <c r="D111" t="s">
        <v>554</v>
      </c>
    </row>
    <row r="112" spans="1:4" x14ac:dyDescent="0.2">
      <c r="A112" t="s">
        <v>743</v>
      </c>
      <c r="B112" s="38">
        <v>566</v>
      </c>
      <c r="C112" t="s">
        <v>744</v>
      </c>
      <c r="D112" t="s">
        <v>560</v>
      </c>
    </row>
    <row r="113" spans="1:4" x14ac:dyDescent="0.2">
      <c r="A113" t="s">
        <v>745</v>
      </c>
      <c r="B113" s="38">
        <v>329</v>
      </c>
      <c r="C113" t="s">
        <v>746</v>
      </c>
      <c r="D113" t="s">
        <v>554</v>
      </c>
    </row>
    <row r="114" spans="1:4" x14ac:dyDescent="0.2">
      <c r="A114" t="s">
        <v>747</v>
      </c>
      <c r="B114" s="38">
        <v>345</v>
      </c>
      <c r="C114" t="s">
        <v>748</v>
      </c>
      <c r="D114" t="s">
        <v>560</v>
      </c>
    </row>
    <row r="115" spans="1:4" x14ac:dyDescent="0.2">
      <c r="A115" t="s">
        <v>749</v>
      </c>
      <c r="B115" s="38">
        <v>643</v>
      </c>
      <c r="C115" t="s">
        <v>750</v>
      </c>
      <c r="D115" t="s">
        <v>557</v>
      </c>
    </row>
    <row r="116" spans="1:4" x14ac:dyDescent="0.2">
      <c r="A116" t="s">
        <v>71</v>
      </c>
      <c r="B116" s="38">
        <v>391</v>
      </c>
      <c r="C116" t="s">
        <v>751</v>
      </c>
      <c r="D116" t="s">
        <v>557</v>
      </c>
    </row>
    <row r="117" spans="1:4" x14ac:dyDescent="0.2">
      <c r="A117" t="s">
        <v>79</v>
      </c>
      <c r="B117" s="38">
        <v>390</v>
      </c>
      <c r="C117" t="s">
        <v>752</v>
      </c>
      <c r="D117" t="s">
        <v>557</v>
      </c>
    </row>
    <row r="118" spans="1:4" x14ac:dyDescent="0.2">
      <c r="A118" t="s">
        <v>753</v>
      </c>
      <c r="B118" s="38">
        <v>654</v>
      </c>
      <c r="C118" t="s">
        <v>754</v>
      </c>
      <c r="D118" t="s">
        <v>557</v>
      </c>
    </row>
    <row r="119" spans="1:4" x14ac:dyDescent="0.2">
      <c r="A119" t="s">
        <v>755</v>
      </c>
      <c r="B119" s="38">
        <v>555</v>
      </c>
      <c r="C119" t="s">
        <v>756</v>
      </c>
      <c r="D119" t="s">
        <v>557</v>
      </c>
    </row>
    <row r="120" spans="1:4" x14ac:dyDescent="0.2">
      <c r="A120" t="s">
        <v>245</v>
      </c>
      <c r="B120" s="38">
        <v>558</v>
      </c>
      <c r="C120" t="s">
        <v>757</v>
      </c>
      <c r="D120" t="s">
        <v>560</v>
      </c>
    </row>
    <row r="121" spans="1:4" x14ac:dyDescent="0.2">
      <c r="A121" t="s">
        <v>174</v>
      </c>
      <c r="B121" s="38">
        <v>367</v>
      </c>
      <c r="C121" t="s">
        <v>758</v>
      </c>
      <c r="D121" t="s">
        <v>560</v>
      </c>
    </row>
    <row r="122" spans="1:4" x14ac:dyDescent="0.2">
      <c r="A122" t="s">
        <v>759</v>
      </c>
      <c r="B122" s="38">
        <v>557</v>
      </c>
      <c r="C122" t="s">
        <v>760</v>
      </c>
      <c r="D122" t="s">
        <v>560</v>
      </c>
    </row>
    <row r="123" spans="1:4" x14ac:dyDescent="0.2">
      <c r="A123" t="s">
        <v>761</v>
      </c>
      <c r="B123" s="38">
        <v>610</v>
      </c>
      <c r="C123" t="s">
        <v>762</v>
      </c>
      <c r="D123" t="s">
        <v>557</v>
      </c>
    </row>
    <row r="124" spans="1:4" x14ac:dyDescent="0.2">
      <c r="A124" t="s">
        <v>763</v>
      </c>
      <c r="B124" s="38">
        <v>350</v>
      </c>
      <c r="C124" t="s">
        <v>764</v>
      </c>
      <c r="D124" t="s">
        <v>560</v>
      </c>
    </row>
    <row r="125" spans="1:4" x14ac:dyDescent="0.2">
      <c r="A125" t="s">
        <v>765</v>
      </c>
      <c r="B125" s="38">
        <v>646</v>
      </c>
      <c r="C125" t="s">
        <v>766</v>
      </c>
      <c r="D125" t="s">
        <v>560</v>
      </c>
    </row>
    <row r="126" spans="1:4" x14ac:dyDescent="0.2">
      <c r="A126" t="s">
        <v>263</v>
      </c>
      <c r="B126" s="38">
        <v>318</v>
      </c>
      <c r="C126" t="s">
        <v>767</v>
      </c>
      <c r="D126" t="s">
        <v>557</v>
      </c>
    </row>
    <row r="127" spans="1:4" x14ac:dyDescent="0.2">
      <c r="A127" t="s">
        <v>768</v>
      </c>
      <c r="B127" s="38">
        <v>381</v>
      </c>
      <c r="C127" t="s">
        <v>769</v>
      </c>
      <c r="D127" t="s">
        <v>560</v>
      </c>
    </row>
    <row r="128" spans="1:4" x14ac:dyDescent="0.2">
      <c r="A128" t="s">
        <v>770</v>
      </c>
      <c r="B128" s="38">
        <v>572</v>
      </c>
      <c r="C128" t="s">
        <v>771</v>
      </c>
      <c r="D128" t="s">
        <v>557</v>
      </c>
    </row>
    <row r="129" spans="1:4" x14ac:dyDescent="0.2">
      <c r="A129" t="s">
        <v>772</v>
      </c>
      <c r="B129" s="38">
        <v>574</v>
      </c>
      <c r="C129" t="s">
        <v>773</v>
      </c>
      <c r="D129" t="s">
        <v>557</v>
      </c>
    </row>
    <row r="130" spans="1:4" x14ac:dyDescent="0.2">
      <c r="A130" t="s">
        <v>229</v>
      </c>
      <c r="B130" s="38">
        <v>442</v>
      </c>
      <c r="C130" t="s">
        <v>774</v>
      </c>
      <c r="D130" t="s">
        <v>554</v>
      </c>
    </row>
    <row r="131" spans="1:4" x14ac:dyDescent="0.2">
      <c r="A131" t="s">
        <v>775</v>
      </c>
      <c r="B131" s="38">
        <v>570</v>
      </c>
      <c r="C131" t="s">
        <v>776</v>
      </c>
      <c r="D131" t="s">
        <v>554</v>
      </c>
    </row>
    <row r="132" spans="1:4" x14ac:dyDescent="0.2">
      <c r="A132" t="s">
        <v>777</v>
      </c>
      <c r="B132" s="38">
        <v>580</v>
      </c>
      <c r="C132" t="s">
        <v>778</v>
      </c>
      <c r="D132" t="s">
        <v>554</v>
      </c>
    </row>
    <row r="133" spans="1:4" x14ac:dyDescent="0.2">
      <c r="A133" t="s">
        <v>779</v>
      </c>
      <c r="B133" s="38">
        <v>578</v>
      </c>
      <c r="C133" t="s">
        <v>780</v>
      </c>
      <c r="D133" t="s">
        <v>560</v>
      </c>
    </row>
    <row r="134" spans="1:4" x14ac:dyDescent="0.2">
      <c r="A134" t="s">
        <v>781</v>
      </c>
      <c r="B134" s="38">
        <v>395</v>
      </c>
      <c r="C134" t="s">
        <v>782</v>
      </c>
      <c r="D134" t="s">
        <v>560</v>
      </c>
    </row>
    <row r="135" spans="1:4" x14ac:dyDescent="0.2">
      <c r="A135" t="s">
        <v>783</v>
      </c>
      <c r="B135" s="38">
        <v>586</v>
      </c>
      <c r="C135" t="s">
        <v>784</v>
      </c>
      <c r="D135" t="s">
        <v>560</v>
      </c>
    </row>
    <row r="136" spans="1:4" x14ac:dyDescent="0.2">
      <c r="A136" t="s">
        <v>785</v>
      </c>
      <c r="B136" s="38">
        <v>587</v>
      </c>
      <c r="C136" t="s">
        <v>786</v>
      </c>
      <c r="D136" t="s">
        <v>560</v>
      </c>
    </row>
    <row r="137" spans="1:4" x14ac:dyDescent="0.2">
      <c r="A137" t="s">
        <v>467</v>
      </c>
      <c r="B137" s="38">
        <v>649</v>
      </c>
      <c r="C137" t="s">
        <v>787</v>
      </c>
      <c r="D137" t="s">
        <v>557</v>
      </c>
    </row>
    <row r="138" spans="1:4" x14ac:dyDescent="0.2">
      <c r="A138" t="s">
        <v>788</v>
      </c>
      <c r="B138" s="38">
        <v>606</v>
      </c>
      <c r="C138" t="s">
        <v>789</v>
      </c>
      <c r="D138" t="s">
        <v>554</v>
      </c>
    </row>
    <row r="139" spans="1:4" x14ac:dyDescent="0.2">
      <c r="A139" t="s">
        <v>790</v>
      </c>
      <c r="B139" s="38">
        <v>607</v>
      </c>
      <c r="C139" t="s">
        <v>791</v>
      </c>
      <c r="D139" t="s">
        <v>557</v>
      </c>
    </row>
    <row r="140" spans="1:4" x14ac:dyDescent="0.2">
      <c r="A140" t="s">
        <v>792</v>
      </c>
      <c r="B140" s="38">
        <v>608</v>
      </c>
      <c r="C140" t="s">
        <v>793</v>
      </c>
      <c r="D140" t="s">
        <v>560</v>
      </c>
    </row>
    <row r="141" spans="1:4" x14ac:dyDescent="0.2">
      <c r="A141" t="s">
        <v>794</v>
      </c>
      <c r="B141" s="38">
        <v>609</v>
      </c>
      <c r="C141" t="s">
        <v>795</v>
      </c>
      <c r="D141" t="s">
        <v>557</v>
      </c>
    </row>
    <row r="142" spans="1:4" x14ac:dyDescent="0.2">
      <c r="A142" t="s">
        <v>796</v>
      </c>
      <c r="B142" s="38">
        <v>600</v>
      </c>
      <c r="C142" t="s">
        <v>797</v>
      </c>
      <c r="D142" t="s">
        <v>560</v>
      </c>
    </row>
    <row r="143" spans="1:4" x14ac:dyDescent="0.2">
      <c r="A143" t="s">
        <v>472</v>
      </c>
      <c r="B143" s="38">
        <v>568</v>
      </c>
      <c r="C143" t="s">
        <v>798</v>
      </c>
      <c r="D143" t="s">
        <v>557</v>
      </c>
    </row>
    <row r="144" spans="1:4" x14ac:dyDescent="0.2">
      <c r="A144" t="s">
        <v>72</v>
      </c>
      <c r="B144" s="38">
        <v>612</v>
      </c>
      <c r="C144" t="s">
        <v>799</v>
      </c>
      <c r="D144" t="s">
        <v>560</v>
      </c>
    </row>
    <row r="145" spans="1:4" x14ac:dyDescent="0.2">
      <c r="A145" t="s">
        <v>800</v>
      </c>
      <c r="B145" s="38">
        <v>490</v>
      </c>
      <c r="C145" t="s">
        <v>801</v>
      </c>
      <c r="D145" t="s">
        <v>557</v>
      </c>
    </row>
    <row r="146" spans="1:4" x14ac:dyDescent="0.2">
      <c r="A146" t="s">
        <v>802</v>
      </c>
      <c r="B146" s="38">
        <v>660</v>
      </c>
      <c r="C146" t="s">
        <v>803</v>
      </c>
      <c r="D146" t="s">
        <v>554</v>
      </c>
    </row>
    <row r="147" spans="1:4" x14ac:dyDescent="0.2">
      <c r="A147" t="s">
        <v>804</v>
      </c>
      <c r="B147" s="38">
        <v>620</v>
      </c>
      <c r="C147" t="s">
        <v>805</v>
      </c>
      <c r="D147" t="s">
        <v>554</v>
      </c>
    </row>
    <row r="148" spans="1:4" x14ac:dyDescent="0.2">
      <c r="A148" t="s">
        <v>240</v>
      </c>
      <c r="B148" s="38">
        <v>645</v>
      </c>
      <c r="C148" t="s">
        <v>806</v>
      </c>
      <c r="D148" t="s">
        <v>560</v>
      </c>
    </row>
    <row r="149" spans="1:4" x14ac:dyDescent="0.2">
      <c r="A149" t="s">
        <v>807</v>
      </c>
      <c r="B149" s="38">
        <v>635</v>
      </c>
      <c r="C149" t="s">
        <v>808</v>
      </c>
      <c r="D149" t="s">
        <v>554</v>
      </c>
    </row>
    <row r="150" spans="1:4" x14ac:dyDescent="0.2">
      <c r="A150" t="s">
        <v>809</v>
      </c>
      <c r="B150" s="38">
        <v>601</v>
      </c>
      <c r="C150" t="s">
        <v>810</v>
      </c>
      <c r="D150" t="s">
        <v>560</v>
      </c>
    </row>
    <row r="151" spans="1:4" x14ac:dyDescent="0.2">
      <c r="A151" t="s">
        <v>811</v>
      </c>
      <c r="B151" s="38">
        <v>630</v>
      </c>
      <c r="C151" t="s">
        <v>812</v>
      </c>
      <c r="D151" t="s">
        <v>557</v>
      </c>
    </row>
    <row r="152" spans="1:4" x14ac:dyDescent="0.2">
      <c r="A152" t="s">
        <v>813</v>
      </c>
      <c r="B152" s="38">
        <v>360</v>
      </c>
      <c r="C152" t="s">
        <v>814</v>
      </c>
      <c r="D152" t="s">
        <v>554</v>
      </c>
    </row>
    <row r="153" spans="1:4" x14ac:dyDescent="0.2">
      <c r="A153" t="s">
        <v>815</v>
      </c>
      <c r="B153" s="38">
        <v>321</v>
      </c>
      <c r="C153" t="s">
        <v>816</v>
      </c>
      <c r="D153" t="s">
        <v>817</v>
      </c>
    </row>
    <row r="154" spans="1:4" x14ac:dyDescent="0.2">
      <c r="A154" t="s">
        <v>252</v>
      </c>
      <c r="B154" s="38">
        <v>633</v>
      </c>
      <c r="C154" t="s">
        <v>818</v>
      </c>
      <c r="D154" t="s">
        <v>554</v>
      </c>
    </row>
    <row r="155" spans="1:4" x14ac:dyDescent="0.2">
      <c r="A155" t="s">
        <v>398</v>
      </c>
      <c r="B155" s="38">
        <v>632</v>
      </c>
      <c r="C155" t="s">
        <v>819</v>
      </c>
      <c r="D155" t="s">
        <v>554</v>
      </c>
    </row>
    <row r="156" spans="1:4" x14ac:dyDescent="0.2">
      <c r="A156" t="s">
        <v>253</v>
      </c>
      <c r="B156" s="38">
        <v>313</v>
      </c>
      <c r="C156" t="s">
        <v>820</v>
      </c>
      <c r="D156" t="s">
        <v>554</v>
      </c>
    </row>
    <row r="157" spans="1:4" x14ac:dyDescent="0.2">
      <c r="A157" t="s">
        <v>821</v>
      </c>
      <c r="B157" s="38">
        <v>634</v>
      </c>
      <c r="C157" t="s">
        <v>822</v>
      </c>
      <c r="D157" t="s">
        <v>554</v>
      </c>
    </row>
    <row r="158" spans="1:4" x14ac:dyDescent="0.2">
      <c r="A158" t="s">
        <v>234</v>
      </c>
      <c r="B158" s="38">
        <v>629</v>
      </c>
      <c r="C158" t="s">
        <v>823</v>
      </c>
      <c r="D158" t="s">
        <v>554</v>
      </c>
    </row>
    <row r="159" spans="1:4" x14ac:dyDescent="0.2">
      <c r="A159" t="s">
        <v>254</v>
      </c>
      <c r="B159" s="38">
        <v>359</v>
      </c>
      <c r="C159" t="s">
        <v>824</v>
      </c>
      <c r="D159" t="s">
        <v>560</v>
      </c>
    </row>
    <row r="160" spans="1:4" x14ac:dyDescent="0.2">
      <c r="A160" t="s">
        <v>825</v>
      </c>
      <c r="B160" s="38">
        <v>638</v>
      </c>
      <c r="C160" t="s">
        <v>826</v>
      </c>
      <c r="D160" t="s">
        <v>557</v>
      </c>
    </row>
    <row r="161" spans="1:4" x14ac:dyDescent="0.2">
      <c r="A161" t="s">
        <v>827</v>
      </c>
      <c r="B161" s="38">
        <v>636</v>
      </c>
      <c r="C161" t="s">
        <v>828</v>
      </c>
      <c r="D161" t="s">
        <v>560</v>
      </c>
    </row>
    <row r="162" spans="1:4" x14ac:dyDescent="0.2">
      <c r="A162" t="s">
        <v>829</v>
      </c>
      <c r="B162" s="38">
        <v>614</v>
      </c>
      <c r="C162" t="s">
        <v>830</v>
      </c>
      <c r="D162" t="s">
        <v>560</v>
      </c>
    </row>
    <row r="163" spans="1:4" x14ac:dyDescent="0.2">
      <c r="A163" t="s">
        <v>831</v>
      </c>
      <c r="B163" s="38">
        <v>640</v>
      </c>
      <c r="C163" t="s">
        <v>832</v>
      </c>
      <c r="D163" t="s">
        <v>554</v>
      </c>
    </row>
    <row r="164" spans="1:4" x14ac:dyDescent="0.2">
      <c r="A164" t="s">
        <v>833</v>
      </c>
      <c r="B164" s="38">
        <v>642</v>
      </c>
      <c r="C164" t="s">
        <v>834</v>
      </c>
      <c r="D164" t="s">
        <v>560</v>
      </c>
    </row>
    <row r="165" spans="1:4" x14ac:dyDescent="0.2">
      <c r="A165" t="s">
        <v>835</v>
      </c>
      <c r="B165" s="38">
        <v>351</v>
      </c>
      <c r="C165" t="s">
        <v>836</v>
      </c>
      <c r="D165" t="s">
        <v>560</v>
      </c>
    </row>
    <row r="166" spans="1:4" x14ac:dyDescent="0.2">
      <c r="A166" t="s">
        <v>236</v>
      </c>
      <c r="B166" s="38">
        <v>658</v>
      </c>
      <c r="C166" t="s">
        <v>837</v>
      </c>
      <c r="D166" t="s">
        <v>554</v>
      </c>
    </row>
    <row r="167" spans="1:4" x14ac:dyDescent="0.2">
      <c r="A167" t="s">
        <v>237</v>
      </c>
      <c r="B167" s="38">
        <v>659</v>
      </c>
      <c r="C167" t="s">
        <v>838</v>
      </c>
      <c r="D167" t="s">
        <v>557</v>
      </c>
    </row>
    <row r="168" spans="1:4" x14ac:dyDescent="0.2">
      <c r="A168" t="s">
        <v>238</v>
      </c>
      <c r="B168" s="38">
        <v>657</v>
      </c>
      <c r="C168" t="s">
        <v>839</v>
      </c>
      <c r="D168" t="s">
        <v>557</v>
      </c>
    </row>
    <row r="169" spans="1:4" x14ac:dyDescent="0.2">
      <c r="A169" t="s">
        <v>239</v>
      </c>
      <c r="B169" s="38">
        <v>644</v>
      </c>
      <c r="C169" t="s">
        <v>840</v>
      </c>
      <c r="D169" t="s">
        <v>557</v>
      </c>
    </row>
    <row r="170" spans="1:4" x14ac:dyDescent="0.2">
      <c r="A170" t="s">
        <v>841</v>
      </c>
      <c r="B170" s="38">
        <v>380</v>
      </c>
      <c r="C170" t="s">
        <v>842</v>
      </c>
      <c r="D170" t="s">
        <v>557</v>
      </c>
    </row>
    <row r="171" spans="1:4" x14ac:dyDescent="0.2">
      <c r="A171" t="s">
        <v>843</v>
      </c>
      <c r="B171" s="38">
        <v>650</v>
      </c>
      <c r="C171" t="s">
        <v>844</v>
      </c>
      <c r="D171" t="s">
        <v>560</v>
      </c>
    </row>
    <row r="172" spans="1:4" x14ac:dyDescent="0.2">
      <c r="A172" t="s">
        <v>241</v>
      </c>
      <c r="B172" s="38">
        <v>384</v>
      </c>
      <c r="C172" t="s">
        <v>845</v>
      </c>
      <c r="D172" t="s">
        <v>560</v>
      </c>
    </row>
    <row r="173" spans="1:4" x14ac:dyDescent="0.2">
      <c r="A173" t="s">
        <v>846</v>
      </c>
      <c r="B173" s="38">
        <v>522</v>
      </c>
      <c r="C173" t="s">
        <v>847</v>
      </c>
      <c r="D173" t="s">
        <v>817</v>
      </c>
    </row>
    <row r="174" spans="1:4" x14ac:dyDescent="0.2">
      <c r="A174" t="s">
        <v>848</v>
      </c>
      <c r="B174" s="38">
        <v>604</v>
      </c>
      <c r="C174" t="s">
        <v>849</v>
      </c>
      <c r="D174" t="s">
        <v>850</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9afd0b30-9f70-4771-9d77-11b312ea7c4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22C07FA27827458AA5D61B0BC1A66D" ma:contentTypeVersion="17" ma:contentTypeDescription="Create a new document." ma:contentTypeScope="" ma:versionID="ac6809ddc4338e4417f536c8c150efdc">
  <xsd:schema xmlns:xsd="http://www.w3.org/2001/XMLSchema" xmlns:xs="http://www.w3.org/2001/XMLSchema" xmlns:p="http://schemas.microsoft.com/office/2006/metadata/properties" xmlns:ns1="http://schemas.microsoft.com/sharepoint/v3" xmlns:ns2="9afd0b30-9f70-4771-9d77-11b312ea7c49" xmlns:ns3="770b0849-1567-42a8-9e8c-3e26d18d1bf0" targetNamespace="http://schemas.microsoft.com/office/2006/metadata/properties" ma:root="true" ma:fieldsID="34b2ec0f91d925cd334ffe3e56ed55db" ns1:_="" ns2:_="" ns3:_="">
    <xsd:import namespace="http://schemas.microsoft.com/sharepoint/v3"/>
    <xsd:import namespace="9afd0b30-9f70-4771-9d77-11b312ea7c49"/>
    <xsd:import namespace="770b0849-1567-42a8-9e8c-3e26d18d1b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dateand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d0b30-9f70-4771-9d77-11b312ea7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70b0849-1567-42a8-9e8c-3e26d18d1b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74931-2661-4B11-B40D-6317FC63EA6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c58c3ec7-215b-4498-86aa-da3f14812cef"/>
    <ds:schemaRef ds:uri="2943ac13-dd9c-4bb0-b286-201d7f1b151d"/>
    <ds:schemaRef ds:uri="http://www.w3.org/XML/1998/namespace"/>
    <ds:schemaRef ds:uri="http://purl.org/dc/dcmitype/"/>
  </ds:schemaRefs>
</ds:datastoreItem>
</file>

<file path=customXml/itemProps2.xml><?xml version="1.0" encoding="utf-8"?>
<ds:datastoreItem xmlns:ds="http://schemas.openxmlformats.org/officeDocument/2006/customXml" ds:itemID="{DD665DB7-A187-4659-8FB0-9BF85FE1B45D}"/>
</file>

<file path=customXml/itemProps3.xml><?xml version="1.0" encoding="utf-8"?>
<ds:datastoreItem xmlns:ds="http://schemas.openxmlformats.org/officeDocument/2006/customXml" ds:itemID="{F0B350A6-FCB7-412F-BEF7-C208CC459F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Strategy Matrix</vt:lpstr>
      <vt:lpstr>Simplified Buckets All Ranked</vt:lpstr>
      <vt:lpstr>Practices-Implemented</vt:lpstr>
      <vt:lpstr>COMET ERCs</vt:lpstr>
      <vt:lpstr>2021VTEQIPCostList</vt:lpstr>
      <vt:lpstr>Simplified Buckets Sorted</vt:lpstr>
      <vt:lpstr>Simplified Buckets</vt:lpstr>
      <vt:lpstr>NRCS Physical Effects</vt:lpstr>
      <vt:lpstr>NRCS Practice Descriptions</vt:lpstr>
      <vt:lpstr>Explanations</vt:lpstr>
      <vt:lpstr>Landuse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Peck, Judson</dc:creator>
  <cp:lastModifiedBy>Patrick Field</cp:lastModifiedBy>
  <dcterms:created xsi:type="dcterms:W3CDTF">2021-04-15T12:13:02Z</dcterms:created>
  <dcterms:modified xsi:type="dcterms:W3CDTF">2021-05-26T17:59:33Z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0x0101003822C07FA27827458AA5D61B0BC1A66D</vt:lpwstr>
  </property>
</Properties>
</file>