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2.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ermontgov-my.sharepoint.com/personal/ryan_patch_vermont_gov/Documents/desktop/"/>
    </mc:Choice>
  </mc:AlternateContent>
  <xr:revisionPtr revIDLastSave="1" documentId="8_{D8873369-FD41-4B57-9F00-C6BA6604699C}" xr6:coauthVersionLast="47" xr6:coauthVersionMax="47" xr10:uidLastSave="{E6C7F3EE-DAC3-43C2-932E-5F6EF0FFEAEE}"/>
  <bookViews>
    <workbookView xWindow="-108" yWindow="-108" windowWidth="23256" windowHeight="12720" activeTab="2" xr2:uid="{6E725155-F2C3-47F9-906B-B9C7A996D621}"/>
  </bookViews>
  <sheets>
    <sheet name="Strategy Matrix" sheetId="1" r:id="rId1"/>
    <sheet name="Simplified Buckets Sorted" sheetId="6" r:id="rId2"/>
    <sheet name="Practices Implemented" sheetId="13" r:id="rId3"/>
    <sheet name="Programs Implemented" sheetId="9" r:id="rId4"/>
    <sheet name="2021VTEQIPCostList" sheetId="10" r:id="rId5"/>
    <sheet name="NRCS Practice Descriptions" sheetId="8" r:id="rId6"/>
    <sheet name="Simplified Buckets" sheetId="3" r:id="rId7"/>
    <sheet name="NRCS Physical Effects" sheetId="5" r:id="rId8"/>
    <sheet name="NRCS Rationale" sheetId="11" r:id="rId9"/>
    <sheet name="Explanations" sheetId="7" r:id="rId10"/>
    <sheet name="Landuse Definitions" sheetId="2" r:id="rId11"/>
  </sheets>
  <externalReferences>
    <externalReference r:id="rId12"/>
  </externalReferences>
  <definedNames>
    <definedName name="effects">[1]Lookup!$A$4:$A$16</definedName>
    <definedName name="y">[1]Lookup!$A$4:$A$16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 i="13" l="1"/>
  <c r="V138" i="6"/>
  <c r="U146" i="6"/>
  <c r="T146" i="6"/>
  <c r="U145" i="6"/>
  <c r="Z139" i="6"/>
  <c r="Z140" i="6"/>
  <c r="Z141" i="6"/>
  <c r="Z138" i="6"/>
  <c r="X139" i="6"/>
  <c r="X140" i="6"/>
  <c r="X142" i="6"/>
  <c r="X143" i="6"/>
  <c r="X138" i="6"/>
  <c r="V139" i="6"/>
  <c r="V140" i="6"/>
  <c r="V141" i="6"/>
  <c r="V142" i="6"/>
  <c r="V144" i="6"/>
  <c r="V143" i="6"/>
  <c r="S138" i="6"/>
  <c r="S139" i="6"/>
  <c r="S140" i="6"/>
  <c r="S141" i="6"/>
  <c r="S142" i="6"/>
  <c r="Q143" i="6"/>
  <c r="R132" i="6"/>
  <c r="R124" i="6"/>
  <c r="R133" i="6"/>
  <c r="R134"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T6" i="6"/>
  <c r="W6" i="6"/>
  <c r="T7" i="6"/>
  <c r="W7" i="6"/>
  <c r="T9" i="6"/>
  <c r="T10" i="6"/>
  <c r="W17" i="6"/>
  <c r="T11" i="6"/>
  <c r="T12" i="6"/>
  <c r="W21" i="6"/>
  <c r="T13" i="6"/>
  <c r="T14" i="6"/>
  <c r="W19" i="6"/>
  <c r="T15" i="6"/>
  <c r="W13" i="6"/>
  <c r="T16" i="6"/>
  <c r="W11" i="6"/>
  <c r="T17" i="6"/>
  <c r="T18" i="6"/>
  <c r="W12" i="6"/>
  <c r="W126" i="6"/>
  <c r="T19" i="6"/>
  <c r="W16" i="6"/>
  <c r="T20" i="6"/>
  <c r="W29" i="6"/>
  <c r="T21" i="6"/>
  <c r="T22" i="6"/>
  <c r="W14" i="6"/>
  <c r="T23" i="6"/>
  <c r="W25" i="6"/>
  <c r="T24" i="6"/>
  <c r="W20" i="6"/>
  <c r="T25" i="6"/>
  <c r="T26" i="6"/>
  <c r="T27" i="6"/>
  <c r="T28" i="6"/>
  <c r="T29" i="6"/>
  <c r="T30" i="6"/>
  <c r="W35" i="6"/>
  <c r="T31" i="6"/>
  <c r="T32" i="6"/>
  <c r="T33" i="6"/>
  <c r="T34" i="6"/>
  <c r="W53" i="6"/>
  <c r="T35" i="6"/>
  <c r="W61" i="6"/>
  <c r="T36" i="6"/>
  <c r="T37" i="6"/>
  <c r="T38" i="6"/>
  <c r="T39" i="6"/>
  <c r="T40" i="6"/>
  <c r="T41" i="6"/>
  <c r="T42" i="6"/>
  <c r="W72" i="6"/>
  <c r="T43" i="6"/>
  <c r="W33" i="6"/>
  <c r="T44" i="6"/>
  <c r="T45" i="6"/>
  <c r="W41" i="6"/>
  <c r="T46" i="6"/>
  <c r="W34" i="6"/>
  <c r="T47" i="6"/>
  <c r="T48" i="6"/>
  <c r="T49" i="6"/>
  <c r="T50" i="6"/>
  <c r="W47" i="6"/>
  <c r="T51" i="6"/>
  <c r="W48" i="6"/>
  <c r="T52" i="6"/>
  <c r="T53" i="6"/>
  <c r="T54" i="6"/>
  <c r="T55" i="6"/>
  <c r="T56" i="6"/>
  <c r="T57" i="6"/>
  <c r="T58" i="6"/>
  <c r="W68" i="6"/>
  <c r="T59" i="6"/>
  <c r="W31" i="6"/>
  <c r="T60" i="6"/>
  <c r="W49" i="6"/>
  <c r="T61" i="6"/>
  <c r="T62" i="6"/>
  <c r="W50" i="6"/>
  <c r="T63" i="6"/>
  <c r="W45" i="6"/>
  <c r="T64" i="6"/>
  <c r="T65" i="6"/>
  <c r="W37" i="6"/>
  <c r="T66" i="6"/>
  <c r="T67" i="6"/>
  <c r="W56" i="6"/>
  <c r="T68" i="6"/>
  <c r="T69" i="6"/>
  <c r="T70" i="6"/>
  <c r="W57" i="6"/>
  <c r="T71" i="6"/>
  <c r="W77" i="6"/>
  <c r="T72" i="6"/>
  <c r="W69" i="6"/>
  <c r="T73" i="6"/>
  <c r="W65" i="6"/>
  <c r="T74" i="6"/>
  <c r="T75" i="6"/>
  <c r="W78" i="6"/>
  <c r="T76" i="6"/>
  <c r="W32" i="6"/>
  <c r="T77" i="6"/>
  <c r="T78" i="6"/>
  <c r="T79" i="6"/>
  <c r="W75"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5" i="6"/>
  <c r="W5" i="6"/>
  <c r="E174" i="8"/>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T8" i="6"/>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4" i="8"/>
  <c r="E155" i="8"/>
  <c r="E156" i="8"/>
  <c r="E157" i="8"/>
  <c r="E158" i="8"/>
  <c r="E159" i="8"/>
  <c r="E160" i="8"/>
  <c r="E161" i="8"/>
  <c r="E162" i="8"/>
  <c r="E163" i="8"/>
  <c r="E164" i="8"/>
  <c r="E165" i="8"/>
  <c r="E166" i="8"/>
  <c r="E167" i="8"/>
  <c r="E168" i="8"/>
  <c r="E169" i="8"/>
  <c r="E170" i="8"/>
  <c r="E171" i="8"/>
  <c r="E172" i="8"/>
  <c r="E2" i="8"/>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133" i="6" s="1"/>
  <c r="Q133" i="6" s="1"/>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126" i="6" s="1"/>
  <c r="Q126" i="6" s="1"/>
  <c r="S92" i="6"/>
  <c r="S93" i="6"/>
  <c r="S94" i="6"/>
  <c r="S95" i="6"/>
  <c r="S96" i="6"/>
  <c r="S97" i="6"/>
  <c r="S98" i="6"/>
  <c r="S99" i="6"/>
  <c r="S100" i="6"/>
  <c r="S101" i="6"/>
  <c r="S102" i="6"/>
  <c r="S103" i="6"/>
  <c r="S104" i="6"/>
  <c r="S105" i="6"/>
  <c r="S106" i="6"/>
  <c r="S107" i="6"/>
  <c r="S108" i="6"/>
  <c r="S109" i="6"/>
  <c r="S110" i="6"/>
  <c r="S111" i="6"/>
  <c r="S112" i="6"/>
  <c r="S113" i="6"/>
  <c r="S114" i="6"/>
  <c r="S6" i="6"/>
  <c r="S134" i="6" s="1"/>
  <c r="Q134" i="6" s="1"/>
  <c r="S7" i="6"/>
  <c r="S8" i="6"/>
  <c r="S9" i="6"/>
  <c r="S10" i="6"/>
  <c r="S11" i="6"/>
  <c r="S5" i="6"/>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5" i="11"/>
  <c r="BF8" i="6"/>
  <c r="BG8" i="6"/>
  <c r="BE8" i="6"/>
  <c r="BF7" i="6"/>
  <c r="BG7" i="6"/>
  <c r="BE7" i="6"/>
  <c r="BG4" i="6"/>
  <c r="BF4" i="6"/>
  <c r="BH4" i="6"/>
  <c r="BD6" i="6"/>
  <c r="BF6" i="6"/>
  <c r="BG6" i="6"/>
  <c r="BD5" i="6"/>
  <c r="BA4" i="6"/>
  <c r="AZ4" i="6"/>
  <c r="AY4" i="6"/>
  <c r="AL80" i="6"/>
  <c r="AL81" i="6"/>
  <c r="AL82" i="6"/>
  <c r="AL83" i="6"/>
  <c r="AL84" i="6"/>
  <c r="AL85" i="6"/>
  <c r="AL86" i="6"/>
  <c r="AL87" i="6"/>
  <c r="AL88" i="6"/>
  <c r="AL89" i="6"/>
  <c r="AL90" i="6"/>
  <c r="AL91" i="6"/>
  <c r="AL92" i="6"/>
  <c r="AL93" i="6"/>
  <c r="AL94" i="6"/>
  <c r="AL95" i="6"/>
  <c r="AL96" i="6"/>
  <c r="AL97" i="6"/>
  <c r="AL98" i="6"/>
  <c r="AL99" i="6"/>
  <c r="AL100" i="6"/>
  <c r="AL101" i="6"/>
  <c r="AL102" i="6"/>
  <c r="AL103" i="6"/>
  <c r="AL104" i="6"/>
  <c r="AL105" i="6"/>
  <c r="AL106" i="6"/>
  <c r="AL107" i="6"/>
  <c r="AL108" i="6"/>
  <c r="AL109" i="6"/>
  <c r="AL110" i="6"/>
  <c r="AL111" i="6"/>
  <c r="AL112" i="6"/>
  <c r="AL113" i="6"/>
  <c r="AL114" i="6"/>
  <c r="AL6" i="6"/>
  <c r="AL7" i="6"/>
  <c r="AL8" i="6"/>
  <c r="AL9" i="6"/>
  <c r="AL10" i="6"/>
  <c r="AL11" i="6"/>
  <c r="AL12" i="6"/>
  <c r="AL13" i="6"/>
  <c r="AL14" i="6"/>
  <c r="AL15" i="6"/>
  <c r="AL16" i="6"/>
  <c r="AL17" i="6"/>
  <c r="AL18" i="6"/>
  <c r="AL19" i="6"/>
  <c r="AL20" i="6"/>
  <c r="AL21" i="6"/>
  <c r="AL22" i="6"/>
  <c r="AL23" i="6"/>
  <c r="AL24" i="6"/>
  <c r="AL25" i="6"/>
  <c r="AL26" i="6"/>
  <c r="AL27" i="6"/>
  <c r="AL28" i="6"/>
  <c r="AL29" i="6"/>
  <c r="AL30" i="6"/>
  <c r="AL31" i="6"/>
  <c r="AL32" i="6"/>
  <c r="AL33" i="6"/>
  <c r="AL34" i="6"/>
  <c r="AL35" i="6"/>
  <c r="AL36" i="6"/>
  <c r="AL37" i="6"/>
  <c r="AL38" i="6"/>
  <c r="AL39" i="6"/>
  <c r="AL40" i="6"/>
  <c r="AL41" i="6"/>
  <c r="AL42" i="6"/>
  <c r="AL43" i="6"/>
  <c r="AL44" i="6"/>
  <c r="AL45" i="6"/>
  <c r="AL46" i="6"/>
  <c r="AL47" i="6"/>
  <c r="AL48" i="6"/>
  <c r="AL49" i="6"/>
  <c r="AL50" i="6"/>
  <c r="AL51" i="6"/>
  <c r="AL52" i="6"/>
  <c r="AL53" i="6"/>
  <c r="AL54" i="6"/>
  <c r="AL55" i="6"/>
  <c r="AL56" i="6"/>
  <c r="AL57" i="6"/>
  <c r="AL58" i="6"/>
  <c r="AL59" i="6"/>
  <c r="AL60" i="6"/>
  <c r="AL61" i="6"/>
  <c r="AL62" i="6"/>
  <c r="AL63" i="6"/>
  <c r="AL64" i="6"/>
  <c r="AL65" i="6"/>
  <c r="AL66" i="6"/>
  <c r="AL67" i="6"/>
  <c r="AL68" i="6"/>
  <c r="AL69" i="6"/>
  <c r="AL70" i="6"/>
  <c r="AL71" i="6"/>
  <c r="AL72" i="6"/>
  <c r="AL73" i="6"/>
  <c r="AL74" i="6"/>
  <c r="AL75" i="6"/>
  <c r="AL76" i="6"/>
  <c r="AL77" i="6"/>
  <c r="AL78" i="6"/>
  <c r="AL79" i="6"/>
  <c r="AL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5" i="6"/>
  <c r="L75" i="9"/>
  <c r="N31" i="9"/>
  <c r="L29" i="9"/>
  <c r="L25" i="9"/>
  <c r="L19" i="9"/>
  <c r="L31" i="9"/>
  <c r="L13" i="9"/>
  <c r="S130" i="6"/>
  <c r="Q130" i="6" s="1"/>
  <c r="S128" i="6"/>
  <c r="S135" i="6"/>
  <c r="W79" i="6"/>
  <c r="W71" i="6"/>
  <c r="W66" i="6"/>
  <c r="W74" i="6"/>
  <c r="W70" i="6"/>
  <c r="W54" i="6"/>
  <c r="S124" i="6"/>
  <c r="Q124" i="6"/>
  <c r="S121" i="6"/>
  <c r="S120" i="6"/>
  <c r="W62" i="6"/>
  <c r="W58" i="6"/>
  <c r="W43" i="6"/>
  <c r="W28" i="6"/>
  <c r="W73" i="6"/>
  <c r="W39" i="6"/>
  <c r="W60" i="6"/>
  <c r="W36" i="6"/>
  <c r="W24" i="6"/>
  <c r="W46" i="6"/>
  <c r="W10" i="6"/>
  <c r="W27" i="6"/>
  <c r="W23" i="6"/>
  <c r="W18" i="6"/>
  <c r="S122" i="6"/>
  <c r="S127" i="6"/>
  <c r="Q127" i="6" s="1"/>
  <c r="W76" i="6"/>
  <c r="W51" i="6"/>
  <c r="W55" i="6"/>
  <c r="W59" i="6"/>
  <c r="W38" i="6"/>
  <c r="W42" i="6"/>
  <c r="W122" i="6"/>
  <c r="W67" i="6"/>
  <c r="W40" i="6"/>
  <c r="W52" i="6"/>
  <c r="W44" i="6"/>
  <c r="W120" i="6"/>
  <c r="W30" i="6"/>
  <c r="W26" i="6"/>
  <c r="W64" i="6"/>
  <c r="W22" i="6"/>
  <c r="W130" i="6"/>
  <c r="W63" i="6"/>
  <c r="W15" i="6"/>
  <c r="W128" i="6"/>
  <c r="W135" i="6"/>
  <c r="W121" i="6"/>
  <c r="W133" i="6"/>
  <c r="W127" i="6"/>
  <c r="W8" i="6"/>
  <c r="S125" i="6"/>
  <c r="Q125" i="6"/>
  <c r="S119" i="6"/>
  <c r="W9" i="6"/>
  <c r="Z142" i="6"/>
  <c r="Z143" i="6"/>
  <c r="BH7" i="6"/>
  <c r="BF5" i="6"/>
  <c r="BG5" i="6"/>
  <c r="BH6" i="6"/>
  <c r="BH8"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O6" i="6"/>
  <c r="O7" i="6"/>
  <c r="O9" i="6"/>
  <c r="O10" i="6"/>
  <c r="O8" i="6"/>
  <c r="O11" i="6"/>
  <c r="O12" i="6"/>
  <c r="O13" i="6"/>
  <c r="O15" i="6"/>
  <c r="O14" i="6"/>
  <c r="O16" i="6"/>
  <c r="O17" i="6"/>
  <c r="O18" i="6"/>
  <c r="O19" i="6"/>
  <c r="O23" i="6"/>
  <c r="O20" i="6"/>
  <c r="O21" i="6"/>
  <c r="O22" i="6"/>
  <c r="O24" i="6"/>
  <c r="O25" i="6"/>
  <c r="O26" i="6"/>
  <c r="O27" i="6"/>
  <c r="O30" i="6"/>
  <c r="O28" i="6"/>
  <c r="O31" i="6"/>
  <c r="O29" i="6"/>
  <c r="O34" i="6"/>
  <c r="O35" i="6"/>
  <c r="O32" i="6"/>
  <c r="O36" i="6"/>
  <c r="O33" i="6"/>
  <c r="O37" i="6"/>
  <c r="O38" i="6"/>
  <c r="O44" i="6"/>
  <c r="O45" i="6"/>
  <c r="O46" i="6"/>
  <c r="O39" i="6"/>
  <c r="O40" i="6"/>
  <c r="O41" i="6"/>
  <c r="O42" i="6"/>
  <c r="O50" i="6"/>
  <c r="O47" i="6"/>
  <c r="O43" i="6"/>
  <c r="O48" i="6"/>
  <c r="O49" i="6"/>
  <c r="O52" i="6"/>
  <c r="O53" i="6"/>
  <c r="O54" i="6"/>
  <c r="O65" i="6"/>
  <c r="O66" i="6"/>
  <c r="O55" i="6"/>
  <c r="O56" i="6"/>
  <c r="O57" i="6"/>
  <c r="O58" i="6"/>
  <c r="O67" i="6"/>
  <c r="O59" i="6"/>
  <c r="O60" i="6"/>
  <c r="O51" i="6"/>
  <c r="O61" i="6"/>
  <c r="O62" i="6"/>
  <c r="O63" i="6"/>
  <c r="O64" i="6"/>
  <c r="O68" i="6"/>
  <c r="O69" i="6"/>
  <c r="O70" i="6"/>
  <c r="O71" i="6"/>
  <c r="O72" i="6"/>
  <c r="O73" i="6"/>
  <c r="O74" i="6"/>
  <c r="O75" i="6"/>
  <c r="O76" i="6"/>
  <c r="O77" i="6"/>
  <c r="O78" i="6"/>
  <c r="O79" i="6"/>
  <c r="O80" i="6"/>
  <c r="O81" i="6"/>
  <c r="O82" i="6"/>
  <c r="O83" i="6"/>
  <c r="O84" i="6"/>
  <c r="O85" i="6"/>
  <c r="O86" i="6"/>
  <c r="O87" i="6"/>
  <c r="O88" i="6"/>
  <c r="O89" i="6"/>
  <c r="AF89" i="6"/>
  <c r="O90" i="6"/>
  <c r="O91" i="6"/>
  <c r="AF91" i="6"/>
  <c r="O92" i="6"/>
  <c r="O93" i="6"/>
  <c r="O94" i="6"/>
  <c r="O95" i="6"/>
  <c r="O96" i="6"/>
  <c r="O97" i="6"/>
  <c r="O98" i="6"/>
  <c r="O99" i="6"/>
  <c r="O100" i="6"/>
  <c r="O101" i="6"/>
  <c r="AF101" i="6"/>
  <c r="O102" i="6"/>
  <c r="O103" i="6"/>
  <c r="AF103" i="6"/>
  <c r="O104" i="6"/>
  <c r="O105" i="6"/>
  <c r="O106" i="6"/>
  <c r="O107" i="6"/>
  <c r="O108" i="6"/>
  <c r="O109" i="6"/>
  <c r="O110" i="6"/>
  <c r="O111" i="6"/>
  <c r="O112" i="6"/>
  <c r="O113" i="6"/>
  <c r="AF113" i="6"/>
  <c r="O114" i="6"/>
  <c r="O5" i="6"/>
  <c r="AD6" i="6"/>
  <c r="AD7" i="6"/>
  <c r="AD9" i="6"/>
  <c r="AD10" i="6"/>
  <c r="AD8" i="6"/>
  <c r="AD11" i="6"/>
  <c r="AD12" i="6"/>
  <c r="AD13" i="6"/>
  <c r="AD15" i="6"/>
  <c r="AD14" i="6"/>
  <c r="AD16" i="6"/>
  <c r="AD17" i="6"/>
  <c r="AD18" i="6"/>
  <c r="AD19" i="6"/>
  <c r="AD23" i="6"/>
  <c r="AD20" i="6"/>
  <c r="AD21" i="6"/>
  <c r="AD22" i="6"/>
  <c r="AD24" i="6"/>
  <c r="AD25" i="6"/>
  <c r="AD26" i="6"/>
  <c r="AD27" i="6"/>
  <c r="AD30" i="6"/>
  <c r="AD28" i="6"/>
  <c r="AD31" i="6"/>
  <c r="AD29" i="6"/>
  <c r="AD34" i="6"/>
  <c r="AD35" i="6"/>
  <c r="AD32" i="6"/>
  <c r="AD36" i="6"/>
  <c r="AD33" i="6"/>
  <c r="AD37" i="6"/>
  <c r="AD38" i="6"/>
  <c r="AD44" i="6"/>
  <c r="AD45" i="6"/>
  <c r="AD46" i="6"/>
  <c r="AD39" i="6"/>
  <c r="AD40" i="6"/>
  <c r="AD41" i="6"/>
  <c r="AD42" i="6"/>
  <c r="AD50" i="6"/>
  <c r="AD47" i="6"/>
  <c r="AD43" i="6"/>
  <c r="AD48" i="6"/>
  <c r="AD49" i="6"/>
  <c r="AD52" i="6"/>
  <c r="AD53" i="6"/>
  <c r="AD54" i="6"/>
  <c r="AD65" i="6"/>
  <c r="AD66" i="6"/>
  <c r="AD55" i="6"/>
  <c r="AD56" i="6"/>
  <c r="AD57" i="6"/>
  <c r="AD58" i="6"/>
  <c r="AD67" i="6"/>
  <c r="AD59" i="6"/>
  <c r="AD60" i="6"/>
  <c r="AD51" i="6"/>
  <c r="AD61" i="6"/>
  <c r="AD62" i="6"/>
  <c r="AD63" i="6"/>
  <c r="AD64"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5" i="6"/>
  <c r="AW74" i="6"/>
  <c r="AV74" i="6"/>
  <c r="AU74" i="6"/>
  <c r="AT74" i="6"/>
  <c r="AS74" i="6"/>
  <c r="AR74" i="6"/>
  <c r="AQ74" i="6"/>
  <c r="AI74" i="6"/>
  <c r="AP74" i="6"/>
  <c r="AO74" i="6"/>
  <c r="AN74" i="6"/>
  <c r="AM74" i="6"/>
  <c r="AK74" i="6"/>
  <c r="AJ74" i="6"/>
  <c r="AW77" i="6"/>
  <c r="AV77" i="6"/>
  <c r="AU77" i="6"/>
  <c r="AT77" i="6"/>
  <c r="AS77" i="6"/>
  <c r="AR77" i="6"/>
  <c r="AQ77" i="6"/>
  <c r="AI77" i="6"/>
  <c r="AP77" i="6"/>
  <c r="AO77" i="6"/>
  <c r="AN77" i="6"/>
  <c r="AM77" i="6"/>
  <c r="AK77" i="6"/>
  <c r="AJ77" i="6"/>
  <c r="AW73" i="6"/>
  <c r="AV73" i="6"/>
  <c r="AU73" i="6"/>
  <c r="AT73" i="6"/>
  <c r="AS73" i="6"/>
  <c r="AR73" i="6"/>
  <c r="AQ73" i="6"/>
  <c r="AI73" i="6"/>
  <c r="AP73" i="6"/>
  <c r="AO73" i="6"/>
  <c r="AN73" i="6"/>
  <c r="AM73" i="6"/>
  <c r="AK73" i="6"/>
  <c r="AJ73" i="6"/>
  <c r="AW72" i="6"/>
  <c r="AV72" i="6"/>
  <c r="AU72" i="6"/>
  <c r="AT72" i="6"/>
  <c r="AS72" i="6"/>
  <c r="AR72" i="6"/>
  <c r="AQ72" i="6"/>
  <c r="AI72" i="6"/>
  <c r="AP72" i="6"/>
  <c r="AO72" i="6"/>
  <c r="AN72" i="6"/>
  <c r="AM72" i="6"/>
  <c r="AK72" i="6"/>
  <c r="AJ72" i="6"/>
  <c r="AW78" i="6"/>
  <c r="AV78" i="6"/>
  <c r="AU78" i="6"/>
  <c r="AT78" i="6"/>
  <c r="AS78" i="6"/>
  <c r="AR78" i="6"/>
  <c r="AQ78" i="6"/>
  <c r="AI78" i="6"/>
  <c r="AP78" i="6"/>
  <c r="AO78" i="6"/>
  <c r="AN78" i="6"/>
  <c r="AM78" i="6"/>
  <c r="AK78" i="6"/>
  <c r="AJ78" i="6"/>
  <c r="AW75" i="6"/>
  <c r="AV75" i="6"/>
  <c r="AU75" i="6"/>
  <c r="AT75" i="6"/>
  <c r="AS75" i="6"/>
  <c r="AR75" i="6"/>
  <c r="AQ75" i="6"/>
  <c r="AI75" i="6"/>
  <c r="AP75" i="6"/>
  <c r="AO75" i="6"/>
  <c r="AN75" i="6"/>
  <c r="AM75" i="6"/>
  <c r="AK75" i="6"/>
  <c r="AJ75" i="6"/>
  <c r="AW79" i="6"/>
  <c r="AV79" i="6"/>
  <c r="AU79" i="6"/>
  <c r="AT79" i="6"/>
  <c r="AS79" i="6"/>
  <c r="AR79" i="6"/>
  <c r="AQ79" i="6"/>
  <c r="AI79" i="6"/>
  <c r="AP79" i="6"/>
  <c r="AO79" i="6"/>
  <c r="AN79" i="6"/>
  <c r="AM79" i="6"/>
  <c r="AK79" i="6"/>
  <c r="AJ79" i="6"/>
  <c r="AW19" i="6"/>
  <c r="AV19" i="6"/>
  <c r="AU19" i="6"/>
  <c r="AT19" i="6"/>
  <c r="AS19" i="6"/>
  <c r="AR19" i="6"/>
  <c r="AQ19" i="6"/>
  <c r="AI19" i="6"/>
  <c r="AP19" i="6"/>
  <c r="AO19" i="6"/>
  <c r="AN19" i="6"/>
  <c r="AM19" i="6"/>
  <c r="AK19" i="6"/>
  <c r="AJ19" i="6"/>
  <c r="AW38" i="6"/>
  <c r="AV38" i="6"/>
  <c r="AU38" i="6"/>
  <c r="AT38" i="6"/>
  <c r="AS38" i="6"/>
  <c r="AR38" i="6"/>
  <c r="AQ38" i="6"/>
  <c r="AI38" i="6"/>
  <c r="AP38" i="6"/>
  <c r="AO38" i="6"/>
  <c r="AN38" i="6"/>
  <c r="AM38" i="6"/>
  <c r="AK38" i="6"/>
  <c r="AJ38" i="6"/>
  <c r="AW71" i="6"/>
  <c r="AV71" i="6"/>
  <c r="AU71" i="6"/>
  <c r="AT71" i="6"/>
  <c r="AS71" i="6"/>
  <c r="AR71" i="6"/>
  <c r="AQ71" i="6"/>
  <c r="AI71" i="6"/>
  <c r="AP71" i="6"/>
  <c r="AO71" i="6"/>
  <c r="AN71" i="6"/>
  <c r="AM71" i="6"/>
  <c r="AK71" i="6"/>
  <c r="AJ71" i="6"/>
  <c r="AW70" i="6"/>
  <c r="AV70" i="6"/>
  <c r="AU70" i="6"/>
  <c r="AT70" i="6"/>
  <c r="AS70" i="6"/>
  <c r="AR70" i="6"/>
  <c r="AQ70" i="6"/>
  <c r="AI70" i="6"/>
  <c r="AP70" i="6"/>
  <c r="AO70" i="6"/>
  <c r="AN70" i="6"/>
  <c r="AM70" i="6"/>
  <c r="AK70" i="6"/>
  <c r="AJ70" i="6"/>
  <c r="AW64" i="6"/>
  <c r="AV64" i="6"/>
  <c r="AU64" i="6"/>
  <c r="AT64" i="6"/>
  <c r="AS64" i="6"/>
  <c r="AR64" i="6"/>
  <c r="AQ64" i="6"/>
  <c r="AI64" i="6"/>
  <c r="AP64" i="6"/>
  <c r="AO64" i="6"/>
  <c r="AN64" i="6"/>
  <c r="AM64" i="6"/>
  <c r="AK64" i="6"/>
  <c r="AJ64" i="6"/>
  <c r="AW63" i="6"/>
  <c r="AV63" i="6"/>
  <c r="AU63" i="6"/>
  <c r="AT63" i="6"/>
  <c r="AS63" i="6"/>
  <c r="AR63" i="6"/>
  <c r="AQ63" i="6"/>
  <c r="AI63" i="6"/>
  <c r="AP63" i="6"/>
  <c r="AO63" i="6"/>
  <c r="AN63" i="6"/>
  <c r="AM63" i="6"/>
  <c r="AK63" i="6"/>
  <c r="AJ63" i="6"/>
  <c r="AW114" i="6"/>
  <c r="AV114" i="6"/>
  <c r="AU114" i="6"/>
  <c r="AT114" i="6"/>
  <c r="AS114" i="6"/>
  <c r="AR114" i="6"/>
  <c r="AQ114" i="6"/>
  <c r="AI114" i="6"/>
  <c r="AP114" i="6"/>
  <c r="AO114" i="6"/>
  <c r="AN114" i="6"/>
  <c r="AM114" i="6"/>
  <c r="AK114" i="6"/>
  <c r="AJ114" i="6"/>
  <c r="AW62" i="6"/>
  <c r="AV62" i="6"/>
  <c r="AU62" i="6"/>
  <c r="AT62" i="6"/>
  <c r="AS62" i="6"/>
  <c r="AR62" i="6"/>
  <c r="AQ62" i="6"/>
  <c r="AI62" i="6"/>
  <c r="AP62" i="6"/>
  <c r="AO62" i="6"/>
  <c r="AN62" i="6"/>
  <c r="AM62" i="6"/>
  <c r="AK62" i="6"/>
  <c r="AJ62" i="6"/>
  <c r="AW49" i="6"/>
  <c r="AV49" i="6"/>
  <c r="AU49" i="6"/>
  <c r="AT49" i="6"/>
  <c r="AS49" i="6"/>
  <c r="AR49" i="6"/>
  <c r="AQ49" i="6"/>
  <c r="AI49" i="6"/>
  <c r="AP49" i="6"/>
  <c r="AO49" i="6"/>
  <c r="AN49" i="6"/>
  <c r="AM49" i="6"/>
  <c r="AK49" i="6"/>
  <c r="AJ49" i="6"/>
  <c r="AW48" i="6"/>
  <c r="AV48" i="6"/>
  <c r="AU48" i="6"/>
  <c r="AT48" i="6"/>
  <c r="AS48" i="6"/>
  <c r="AR48" i="6"/>
  <c r="AQ48" i="6"/>
  <c r="AI48" i="6"/>
  <c r="AP48" i="6"/>
  <c r="AO48" i="6"/>
  <c r="AN48" i="6"/>
  <c r="AM48" i="6"/>
  <c r="AK48" i="6"/>
  <c r="AJ48" i="6"/>
  <c r="AW37" i="6"/>
  <c r="AV37" i="6"/>
  <c r="AU37" i="6"/>
  <c r="AT37" i="6"/>
  <c r="AS37" i="6"/>
  <c r="AR37" i="6"/>
  <c r="AQ37" i="6"/>
  <c r="AI37" i="6"/>
  <c r="AP37" i="6"/>
  <c r="AO37" i="6"/>
  <c r="AN37" i="6"/>
  <c r="AM37" i="6"/>
  <c r="AK37" i="6"/>
  <c r="AJ37" i="6"/>
  <c r="AW61" i="6"/>
  <c r="AV61" i="6"/>
  <c r="AU61" i="6"/>
  <c r="AT61" i="6"/>
  <c r="AS61" i="6"/>
  <c r="AR61" i="6"/>
  <c r="AQ61" i="6"/>
  <c r="AI61" i="6"/>
  <c r="AP61" i="6"/>
  <c r="AO61" i="6"/>
  <c r="AN61" i="6"/>
  <c r="AM61" i="6"/>
  <c r="AK61" i="6"/>
  <c r="AJ61" i="6"/>
  <c r="AW113" i="6"/>
  <c r="AV113" i="6"/>
  <c r="AU113" i="6"/>
  <c r="AT113" i="6"/>
  <c r="AS113" i="6"/>
  <c r="AR113" i="6"/>
  <c r="AQ113" i="6"/>
  <c r="AI113" i="6"/>
  <c r="AP113" i="6"/>
  <c r="AO113" i="6"/>
  <c r="AN113" i="6"/>
  <c r="AM113" i="6"/>
  <c r="AK113" i="6"/>
  <c r="AJ113" i="6"/>
  <c r="AW112" i="6"/>
  <c r="AV112" i="6"/>
  <c r="AU112" i="6"/>
  <c r="AT112" i="6"/>
  <c r="AS112" i="6"/>
  <c r="AR112" i="6"/>
  <c r="AQ112" i="6"/>
  <c r="AI112" i="6"/>
  <c r="AP112" i="6"/>
  <c r="AO112" i="6"/>
  <c r="AN112" i="6"/>
  <c r="AM112" i="6"/>
  <c r="AK112" i="6"/>
  <c r="AJ112" i="6"/>
  <c r="AW111" i="6"/>
  <c r="AV111" i="6"/>
  <c r="AU111" i="6"/>
  <c r="AT111" i="6"/>
  <c r="AS111" i="6"/>
  <c r="AR111" i="6"/>
  <c r="AQ111" i="6"/>
  <c r="AI111" i="6"/>
  <c r="AP111" i="6"/>
  <c r="AO111" i="6"/>
  <c r="AN111" i="6"/>
  <c r="AM111" i="6"/>
  <c r="AK111" i="6"/>
  <c r="AJ111" i="6"/>
  <c r="AW110" i="6"/>
  <c r="AV110" i="6"/>
  <c r="AU110" i="6"/>
  <c r="AT110" i="6"/>
  <c r="AS110" i="6"/>
  <c r="AR110" i="6"/>
  <c r="AQ110" i="6"/>
  <c r="AI110" i="6"/>
  <c r="AP110" i="6"/>
  <c r="AO110" i="6"/>
  <c r="AN110" i="6"/>
  <c r="AM110" i="6"/>
  <c r="AK110" i="6"/>
  <c r="AJ110" i="6"/>
  <c r="AW43" i="6"/>
  <c r="AV43" i="6"/>
  <c r="AU43" i="6"/>
  <c r="AT43" i="6"/>
  <c r="AS43" i="6"/>
  <c r="AR43" i="6"/>
  <c r="AQ43" i="6"/>
  <c r="AI43" i="6"/>
  <c r="AP43" i="6"/>
  <c r="AO43" i="6"/>
  <c r="AN43" i="6"/>
  <c r="AM43" i="6"/>
  <c r="AK43" i="6"/>
  <c r="AJ43" i="6"/>
  <c r="AW51" i="6"/>
  <c r="AV51" i="6"/>
  <c r="AU51" i="6"/>
  <c r="AT51" i="6"/>
  <c r="AS51" i="6"/>
  <c r="AR51" i="6"/>
  <c r="AQ51" i="6"/>
  <c r="AI51" i="6"/>
  <c r="AP51" i="6"/>
  <c r="AO51" i="6"/>
  <c r="AN51" i="6"/>
  <c r="AM51" i="6"/>
  <c r="AK51" i="6"/>
  <c r="AJ51" i="6"/>
  <c r="AW33" i="6"/>
  <c r="AV33" i="6"/>
  <c r="AU33" i="6"/>
  <c r="AT33" i="6"/>
  <c r="AS33" i="6"/>
  <c r="AR33" i="6"/>
  <c r="AQ33" i="6"/>
  <c r="AI33" i="6"/>
  <c r="AP33" i="6"/>
  <c r="AO33" i="6"/>
  <c r="AN33" i="6"/>
  <c r="AM33" i="6"/>
  <c r="AK33" i="6"/>
  <c r="AJ33" i="6"/>
  <c r="AW36" i="6"/>
  <c r="AV36" i="6"/>
  <c r="AU36" i="6"/>
  <c r="AT36" i="6"/>
  <c r="AS36" i="6"/>
  <c r="AR36" i="6"/>
  <c r="AQ36" i="6"/>
  <c r="AI36" i="6"/>
  <c r="AP36" i="6"/>
  <c r="AO36" i="6"/>
  <c r="AN36" i="6"/>
  <c r="AM36" i="6"/>
  <c r="AK36" i="6"/>
  <c r="AJ36" i="6"/>
  <c r="AW25" i="6"/>
  <c r="AV25" i="6"/>
  <c r="AU25" i="6"/>
  <c r="AT25" i="6"/>
  <c r="AS25" i="6"/>
  <c r="AR25" i="6"/>
  <c r="AQ25" i="6"/>
  <c r="AI25" i="6"/>
  <c r="AP25" i="6"/>
  <c r="AO25" i="6"/>
  <c r="AN25" i="6"/>
  <c r="AM25" i="6"/>
  <c r="AK25" i="6"/>
  <c r="AJ25" i="6"/>
  <c r="AW7" i="6"/>
  <c r="AV7" i="6"/>
  <c r="AU7" i="6"/>
  <c r="AT7" i="6"/>
  <c r="AS7" i="6"/>
  <c r="AR7" i="6"/>
  <c r="AQ7" i="6"/>
  <c r="AI7" i="6"/>
  <c r="AP7" i="6"/>
  <c r="AO7" i="6"/>
  <c r="AN7" i="6"/>
  <c r="AM7" i="6"/>
  <c r="AK7" i="6"/>
  <c r="AJ7" i="6"/>
  <c r="AW6" i="6"/>
  <c r="AV6" i="6"/>
  <c r="AU6" i="6"/>
  <c r="AT6" i="6"/>
  <c r="AS6" i="6"/>
  <c r="AR6" i="6"/>
  <c r="AQ6" i="6"/>
  <c r="AI6" i="6"/>
  <c r="AP6" i="6"/>
  <c r="AO6" i="6"/>
  <c r="AN6" i="6"/>
  <c r="AM6" i="6"/>
  <c r="AK6" i="6"/>
  <c r="AJ6" i="6"/>
  <c r="AW8" i="6"/>
  <c r="AV8" i="6"/>
  <c r="AU8" i="6"/>
  <c r="AT8" i="6"/>
  <c r="AS8" i="6"/>
  <c r="AR8" i="6"/>
  <c r="AQ8" i="6"/>
  <c r="AI8" i="6"/>
  <c r="AP8" i="6"/>
  <c r="AO8" i="6"/>
  <c r="AN8" i="6"/>
  <c r="AM8" i="6"/>
  <c r="AK8" i="6"/>
  <c r="AJ8" i="6"/>
  <c r="AW109" i="6"/>
  <c r="AV109" i="6"/>
  <c r="AU109" i="6"/>
  <c r="AT109" i="6"/>
  <c r="AS109" i="6"/>
  <c r="AR109" i="6"/>
  <c r="AQ109" i="6"/>
  <c r="AI109" i="6"/>
  <c r="AP109" i="6"/>
  <c r="AO109" i="6"/>
  <c r="AN109" i="6"/>
  <c r="AM109" i="6"/>
  <c r="AK109" i="6"/>
  <c r="AJ109" i="6"/>
  <c r="AW108" i="6"/>
  <c r="AV108" i="6"/>
  <c r="AU108" i="6"/>
  <c r="AT108" i="6"/>
  <c r="AS108" i="6"/>
  <c r="AR108" i="6"/>
  <c r="AQ108" i="6"/>
  <c r="AI108" i="6"/>
  <c r="AP108" i="6"/>
  <c r="AO108" i="6"/>
  <c r="AN108" i="6"/>
  <c r="AM108" i="6"/>
  <c r="AK108" i="6"/>
  <c r="AJ108" i="6"/>
  <c r="AW107" i="6"/>
  <c r="AV107" i="6"/>
  <c r="AU107" i="6"/>
  <c r="AT107" i="6"/>
  <c r="AS107" i="6"/>
  <c r="AR107" i="6"/>
  <c r="AQ107" i="6"/>
  <c r="AI107" i="6"/>
  <c r="AP107" i="6"/>
  <c r="AO107" i="6"/>
  <c r="AN107" i="6"/>
  <c r="AM107" i="6"/>
  <c r="AK107" i="6"/>
  <c r="AJ107" i="6"/>
  <c r="AW60" i="6"/>
  <c r="AV60" i="6"/>
  <c r="AU60" i="6"/>
  <c r="AT60" i="6"/>
  <c r="AS60" i="6"/>
  <c r="AR60" i="6"/>
  <c r="AQ60" i="6"/>
  <c r="AI60" i="6"/>
  <c r="AP60" i="6"/>
  <c r="AO60" i="6"/>
  <c r="AN60" i="6"/>
  <c r="AM60" i="6"/>
  <c r="AK60" i="6"/>
  <c r="AJ60" i="6"/>
  <c r="AW59" i="6"/>
  <c r="AV59" i="6"/>
  <c r="AU59" i="6"/>
  <c r="AT59" i="6"/>
  <c r="AS59" i="6"/>
  <c r="AR59" i="6"/>
  <c r="AQ59" i="6"/>
  <c r="AI59" i="6"/>
  <c r="AP59" i="6"/>
  <c r="AO59" i="6"/>
  <c r="AN59" i="6"/>
  <c r="AM59" i="6"/>
  <c r="AK59" i="6"/>
  <c r="AJ59" i="6"/>
  <c r="AW29" i="6"/>
  <c r="AV29" i="6"/>
  <c r="AU29" i="6"/>
  <c r="AT29" i="6"/>
  <c r="AS29" i="6"/>
  <c r="AR29" i="6"/>
  <c r="AQ29" i="6"/>
  <c r="AI29" i="6"/>
  <c r="AP29" i="6"/>
  <c r="AO29" i="6"/>
  <c r="AN29" i="6"/>
  <c r="AM29" i="6"/>
  <c r="AK29" i="6"/>
  <c r="AJ29" i="6"/>
  <c r="AW18" i="6"/>
  <c r="AV18" i="6"/>
  <c r="AU18" i="6"/>
  <c r="AT18" i="6"/>
  <c r="AS18" i="6"/>
  <c r="AR18" i="6"/>
  <c r="AQ18" i="6"/>
  <c r="AI18" i="6"/>
  <c r="AP18" i="6"/>
  <c r="AO18" i="6"/>
  <c r="AN18" i="6"/>
  <c r="AM18" i="6"/>
  <c r="AK18" i="6"/>
  <c r="AJ18" i="6"/>
  <c r="AW31" i="6"/>
  <c r="AV31" i="6"/>
  <c r="AU31" i="6"/>
  <c r="AT31" i="6"/>
  <c r="AS31" i="6"/>
  <c r="AR31" i="6"/>
  <c r="AQ31" i="6"/>
  <c r="AI31" i="6"/>
  <c r="AP31" i="6"/>
  <c r="AO31" i="6"/>
  <c r="AN31" i="6"/>
  <c r="AM31" i="6"/>
  <c r="AK31" i="6"/>
  <c r="AJ31" i="6"/>
  <c r="AW17" i="6"/>
  <c r="AV17" i="6"/>
  <c r="AU17" i="6"/>
  <c r="AT17" i="6"/>
  <c r="AS17" i="6"/>
  <c r="AR17" i="6"/>
  <c r="AQ17" i="6"/>
  <c r="AI17" i="6"/>
  <c r="AP17" i="6"/>
  <c r="AO17" i="6"/>
  <c r="AN17" i="6"/>
  <c r="AM17" i="6"/>
  <c r="AK17" i="6"/>
  <c r="AJ17" i="6"/>
  <c r="AW24" i="6"/>
  <c r="AV24" i="6"/>
  <c r="AU24" i="6"/>
  <c r="AT24" i="6"/>
  <c r="AS24" i="6"/>
  <c r="AR24" i="6"/>
  <c r="AQ24" i="6"/>
  <c r="AI24" i="6"/>
  <c r="AP24" i="6"/>
  <c r="AO24" i="6"/>
  <c r="AN24" i="6"/>
  <c r="AM24" i="6"/>
  <c r="AK24" i="6"/>
  <c r="AJ24" i="6"/>
  <c r="AW106" i="6"/>
  <c r="AV106" i="6"/>
  <c r="AU106" i="6"/>
  <c r="AT106" i="6"/>
  <c r="AS106" i="6"/>
  <c r="AR106" i="6"/>
  <c r="AQ106" i="6"/>
  <c r="AI106" i="6"/>
  <c r="AP106" i="6"/>
  <c r="AO106" i="6"/>
  <c r="AN106" i="6"/>
  <c r="AM106" i="6"/>
  <c r="AK106" i="6"/>
  <c r="AJ106" i="6"/>
  <c r="AW67" i="6"/>
  <c r="AV67" i="6"/>
  <c r="AU67" i="6"/>
  <c r="AT67" i="6"/>
  <c r="AS67" i="6"/>
  <c r="AR67" i="6"/>
  <c r="AQ67" i="6"/>
  <c r="AI67" i="6"/>
  <c r="AP67" i="6"/>
  <c r="AO67" i="6"/>
  <c r="AN67" i="6"/>
  <c r="AM67" i="6"/>
  <c r="AK67" i="6"/>
  <c r="AJ67" i="6"/>
  <c r="AW32" i="6"/>
  <c r="AV32" i="6"/>
  <c r="AU32" i="6"/>
  <c r="AT32" i="6"/>
  <c r="AS32" i="6"/>
  <c r="AR32" i="6"/>
  <c r="AQ32" i="6"/>
  <c r="AI32" i="6"/>
  <c r="AP32" i="6"/>
  <c r="AO32" i="6"/>
  <c r="AN32" i="6"/>
  <c r="AM32" i="6"/>
  <c r="AK32" i="6"/>
  <c r="AJ32" i="6"/>
  <c r="AW16" i="6"/>
  <c r="AV16" i="6"/>
  <c r="AU16" i="6"/>
  <c r="AT16" i="6"/>
  <c r="AS16" i="6"/>
  <c r="AR16" i="6"/>
  <c r="AQ16" i="6"/>
  <c r="AI16" i="6"/>
  <c r="AP16" i="6"/>
  <c r="AO16" i="6"/>
  <c r="AN16" i="6"/>
  <c r="AM16" i="6"/>
  <c r="AK16" i="6"/>
  <c r="AJ16" i="6"/>
  <c r="AW105" i="6"/>
  <c r="AV105" i="6"/>
  <c r="AU105" i="6"/>
  <c r="AT105" i="6"/>
  <c r="AS105" i="6"/>
  <c r="AR105" i="6"/>
  <c r="AQ105" i="6"/>
  <c r="AI105" i="6"/>
  <c r="AP105" i="6"/>
  <c r="AO105" i="6"/>
  <c r="AN105" i="6"/>
  <c r="AM105" i="6"/>
  <c r="AK105" i="6"/>
  <c r="AJ105" i="6"/>
  <c r="AW58" i="6"/>
  <c r="AV58" i="6"/>
  <c r="AU58" i="6"/>
  <c r="AT58" i="6"/>
  <c r="AS58" i="6"/>
  <c r="AR58" i="6"/>
  <c r="AQ58" i="6"/>
  <c r="AI58" i="6"/>
  <c r="AP58" i="6"/>
  <c r="AO58" i="6"/>
  <c r="AN58" i="6"/>
  <c r="AM58" i="6"/>
  <c r="AK58" i="6"/>
  <c r="AJ58" i="6"/>
  <c r="AW14" i="6"/>
  <c r="AV14" i="6"/>
  <c r="AU14" i="6"/>
  <c r="AT14" i="6"/>
  <c r="AS14" i="6"/>
  <c r="AR14" i="6"/>
  <c r="AQ14" i="6"/>
  <c r="AI14" i="6"/>
  <c r="AP14" i="6"/>
  <c r="AO14" i="6"/>
  <c r="AN14" i="6"/>
  <c r="AM14" i="6"/>
  <c r="AK14" i="6"/>
  <c r="AJ14" i="6"/>
  <c r="AW104" i="6"/>
  <c r="AV104" i="6"/>
  <c r="AU104" i="6"/>
  <c r="AT104" i="6"/>
  <c r="AS104" i="6"/>
  <c r="AR104" i="6"/>
  <c r="AQ104" i="6"/>
  <c r="AI104" i="6"/>
  <c r="AP104" i="6"/>
  <c r="AO104" i="6"/>
  <c r="AN104" i="6"/>
  <c r="AM104" i="6"/>
  <c r="AK104" i="6"/>
  <c r="AJ104" i="6"/>
  <c r="AW22" i="6"/>
  <c r="AV22" i="6"/>
  <c r="AU22" i="6"/>
  <c r="AT22" i="6"/>
  <c r="AS22" i="6"/>
  <c r="AR22" i="6"/>
  <c r="AQ22" i="6"/>
  <c r="AI22" i="6"/>
  <c r="AP22" i="6"/>
  <c r="AO22" i="6"/>
  <c r="AN22" i="6"/>
  <c r="AM22" i="6"/>
  <c r="AK22" i="6"/>
  <c r="AJ22" i="6"/>
  <c r="AW15" i="6"/>
  <c r="AV15" i="6"/>
  <c r="AU15" i="6"/>
  <c r="AT15" i="6"/>
  <c r="AS15" i="6"/>
  <c r="AR15" i="6"/>
  <c r="AQ15" i="6"/>
  <c r="AI15" i="6"/>
  <c r="AP15" i="6"/>
  <c r="AO15" i="6"/>
  <c r="AN15" i="6"/>
  <c r="AM15" i="6"/>
  <c r="AK15" i="6"/>
  <c r="AJ15" i="6"/>
  <c r="AW103" i="6"/>
  <c r="AV103" i="6"/>
  <c r="AU103" i="6"/>
  <c r="AT103" i="6"/>
  <c r="AS103" i="6"/>
  <c r="AR103" i="6"/>
  <c r="AQ103" i="6"/>
  <c r="AI103" i="6"/>
  <c r="AP103" i="6"/>
  <c r="AO103" i="6"/>
  <c r="AN103" i="6"/>
  <c r="AM103" i="6"/>
  <c r="AK103" i="6"/>
  <c r="AJ103" i="6"/>
  <c r="AW76" i="6"/>
  <c r="AV76" i="6"/>
  <c r="AU76" i="6"/>
  <c r="AT76" i="6"/>
  <c r="AS76" i="6"/>
  <c r="AR76" i="6"/>
  <c r="AQ76" i="6"/>
  <c r="AI76" i="6"/>
  <c r="AP76" i="6"/>
  <c r="AO76" i="6"/>
  <c r="AN76" i="6"/>
  <c r="AM76" i="6"/>
  <c r="AK76" i="6"/>
  <c r="AJ76" i="6"/>
  <c r="AW69" i="6"/>
  <c r="AV69" i="6"/>
  <c r="AU69" i="6"/>
  <c r="AT69" i="6"/>
  <c r="AS69" i="6"/>
  <c r="AR69" i="6"/>
  <c r="AQ69" i="6"/>
  <c r="AI69" i="6"/>
  <c r="AP69" i="6"/>
  <c r="AO69" i="6"/>
  <c r="AN69" i="6"/>
  <c r="AM69" i="6"/>
  <c r="AK69" i="6"/>
  <c r="AJ69" i="6"/>
  <c r="AW57" i="6"/>
  <c r="AV57" i="6"/>
  <c r="AU57" i="6"/>
  <c r="AT57" i="6"/>
  <c r="AS57" i="6"/>
  <c r="AR57" i="6"/>
  <c r="AQ57" i="6"/>
  <c r="AI57" i="6"/>
  <c r="AP57" i="6"/>
  <c r="AO57" i="6"/>
  <c r="AN57" i="6"/>
  <c r="AM57" i="6"/>
  <c r="AK57" i="6"/>
  <c r="AJ57" i="6"/>
  <c r="AW47" i="6"/>
  <c r="AV47" i="6"/>
  <c r="AU47" i="6"/>
  <c r="AT47" i="6"/>
  <c r="AS47" i="6"/>
  <c r="AR47" i="6"/>
  <c r="AQ47" i="6"/>
  <c r="AI47" i="6"/>
  <c r="AP47" i="6"/>
  <c r="AO47" i="6"/>
  <c r="AN47" i="6"/>
  <c r="AM47" i="6"/>
  <c r="AK47" i="6"/>
  <c r="AJ47" i="6"/>
  <c r="AW56" i="6"/>
  <c r="AV56" i="6"/>
  <c r="AU56" i="6"/>
  <c r="AT56" i="6"/>
  <c r="AS56" i="6"/>
  <c r="AR56" i="6"/>
  <c r="AQ56" i="6"/>
  <c r="AI56" i="6"/>
  <c r="AP56" i="6"/>
  <c r="AO56" i="6"/>
  <c r="AN56" i="6"/>
  <c r="AM56" i="6"/>
  <c r="AK56" i="6"/>
  <c r="AJ56" i="6"/>
  <c r="AW55" i="6"/>
  <c r="AV55" i="6"/>
  <c r="AU55" i="6"/>
  <c r="AT55" i="6"/>
  <c r="AS55" i="6"/>
  <c r="AR55" i="6"/>
  <c r="AQ55" i="6"/>
  <c r="AI55" i="6"/>
  <c r="AP55" i="6"/>
  <c r="AO55" i="6"/>
  <c r="AN55" i="6"/>
  <c r="AM55" i="6"/>
  <c r="AK55" i="6"/>
  <c r="AJ55" i="6"/>
  <c r="AW102" i="6"/>
  <c r="AV102" i="6"/>
  <c r="AU102" i="6"/>
  <c r="AT102" i="6"/>
  <c r="AS102" i="6"/>
  <c r="AR102" i="6"/>
  <c r="AQ102" i="6"/>
  <c r="AI102" i="6"/>
  <c r="AP102" i="6"/>
  <c r="AO102" i="6"/>
  <c r="AN102" i="6"/>
  <c r="AM102" i="6"/>
  <c r="AK102" i="6"/>
  <c r="AJ102" i="6"/>
  <c r="AW66" i="6"/>
  <c r="AV66" i="6"/>
  <c r="AU66" i="6"/>
  <c r="AT66" i="6"/>
  <c r="AS66" i="6"/>
  <c r="AR66" i="6"/>
  <c r="AQ66" i="6"/>
  <c r="AI66" i="6"/>
  <c r="AP66" i="6"/>
  <c r="AO66" i="6"/>
  <c r="AN66" i="6"/>
  <c r="AM66" i="6"/>
  <c r="AK66" i="6"/>
  <c r="AJ66" i="6"/>
  <c r="AW65" i="6"/>
  <c r="AV65" i="6"/>
  <c r="AU65" i="6"/>
  <c r="AT65" i="6"/>
  <c r="AS65" i="6"/>
  <c r="AR65" i="6"/>
  <c r="AQ65" i="6"/>
  <c r="AI65" i="6"/>
  <c r="AP65" i="6"/>
  <c r="AO65" i="6"/>
  <c r="AN65" i="6"/>
  <c r="AM65" i="6"/>
  <c r="AK65" i="6"/>
  <c r="AJ65" i="6"/>
  <c r="AW101" i="6"/>
  <c r="AV101" i="6"/>
  <c r="AU101" i="6"/>
  <c r="AT101" i="6"/>
  <c r="AS101" i="6"/>
  <c r="AR101" i="6"/>
  <c r="AQ101" i="6"/>
  <c r="AI101" i="6"/>
  <c r="AP101" i="6"/>
  <c r="AO101" i="6"/>
  <c r="AN101" i="6"/>
  <c r="AM101" i="6"/>
  <c r="AK101" i="6"/>
  <c r="AJ101" i="6"/>
  <c r="AW100" i="6"/>
  <c r="AV100" i="6"/>
  <c r="AU100" i="6"/>
  <c r="AT100" i="6"/>
  <c r="AS100" i="6"/>
  <c r="AR100" i="6"/>
  <c r="AQ100" i="6"/>
  <c r="AI100" i="6"/>
  <c r="AP100" i="6"/>
  <c r="AO100" i="6"/>
  <c r="AN100" i="6"/>
  <c r="AM100" i="6"/>
  <c r="AK100" i="6"/>
  <c r="AJ100" i="6"/>
  <c r="AW99" i="6"/>
  <c r="AV99" i="6"/>
  <c r="AU99" i="6"/>
  <c r="AT99" i="6"/>
  <c r="AS99" i="6"/>
  <c r="AR99" i="6"/>
  <c r="AQ99" i="6"/>
  <c r="AI99" i="6"/>
  <c r="AP99" i="6"/>
  <c r="AO99" i="6"/>
  <c r="AN99" i="6"/>
  <c r="AM99" i="6"/>
  <c r="AK99" i="6"/>
  <c r="AJ99" i="6"/>
  <c r="AW98" i="6"/>
  <c r="AV98" i="6"/>
  <c r="AU98" i="6"/>
  <c r="AT98" i="6"/>
  <c r="AS98" i="6"/>
  <c r="AR98" i="6"/>
  <c r="AQ98" i="6"/>
  <c r="AI98" i="6"/>
  <c r="AP98" i="6"/>
  <c r="AO98" i="6"/>
  <c r="AN98" i="6"/>
  <c r="AM98" i="6"/>
  <c r="AK98" i="6"/>
  <c r="AJ98" i="6"/>
  <c r="AW97" i="6"/>
  <c r="AV97" i="6"/>
  <c r="AU97" i="6"/>
  <c r="AT97" i="6"/>
  <c r="AS97" i="6"/>
  <c r="AR97" i="6"/>
  <c r="AQ97" i="6"/>
  <c r="AI97" i="6"/>
  <c r="AP97" i="6"/>
  <c r="AO97" i="6"/>
  <c r="AN97" i="6"/>
  <c r="AM97" i="6"/>
  <c r="AK97" i="6"/>
  <c r="AJ97" i="6"/>
  <c r="AW96" i="6"/>
  <c r="AV96" i="6"/>
  <c r="AU96" i="6"/>
  <c r="AT96" i="6"/>
  <c r="AS96" i="6"/>
  <c r="AR96" i="6"/>
  <c r="AQ96" i="6"/>
  <c r="AI96" i="6"/>
  <c r="AP96" i="6"/>
  <c r="AO96" i="6"/>
  <c r="AN96" i="6"/>
  <c r="AM96" i="6"/>
  <c r="AK96" i="6"/>
  <c r="AJ96" i="6"/>
  <c r="AW95" i="6"/>
  <c r="AV95" i="6"/>
  <c r="AU95" i="6"/>
  <c r="AT95" i="6"/>
  <c r="AS95" i="6"/>
  <c r="AR95" i="6"/>
  <c r="AQ95" i="6"/>
  <c r="AI95" i="6"/>
  <c r="AP95" i="6"/>
  <c r="AO95" i="6"/>
  <c r="AN95" i="6"/>
  <c r="AM95" i="6"/>
  <c r="AK95" i="6"/>
  <c r="AJ95" i="6"/>
  <c r="AW94" i="6"/>
  <c r="AV94" i="6"/>
  <c r="AU94" i="6"/>
  <c r="AT94" i="6"/>
  <c r="AS94" i="6"/>
  <c r="AR94" i="6"/>
  <c r="AQ94" i="6"/>
  <c r="AI94" i="6"/>
  <c r="AP94" i="6"/>
  <c r="AO94" i="6"/>
  <c r="AN94" i="6"/>
  <c r="AM94" i="6"/>
  <c r="AK94" i="6"/>
  <c r="AJ94" i="6"/>
  <c r="AW93" i="6"/>
  <c r="AV93" i="6"/>
  <c r="AU93" i="6"/>
  <c r="AT93" i="6"/>
  <c r="AS93" i="6"/>
  <c r="AR93" i="6"/>
  <c r="AQ93" i="6"/>
  <c r="AI93" i="6"/>
  <c r="AP93" i="6"/>
  <c r="AO93" i="6"/>
  <c r="AN93" i="6"/>
  <c r="AM93" i="6"/>
  <c r="AK93" i="6"/>
  <c r="AJ93" i="6"/>
  <c r="AW13" i="6"/>
  <c r="AV13" i="6"/>
  <c r="AU13" i="6"/>
  <c r="AT13" i="6"/>
  <c r="AS13" i="6"/>
  <c r="AR13" i="6"/>
  <c r="AQ13" i="6"/>
  <c r="AI13" i="6"/>
  <c r="AP13" i="6"/>
  <c r="AO13" i="6"/>
  <c r="AN13" i="6"/>
  <c r="AM13" i="6"/>
  <c r="AK13" i="6"/>
  <c r="AJ13" i="6"/>
  <c r="AW92" i="6"/>
  <c r="AV92" i="6"/>
  <c r="AU92" i="6"/>
  <c r="AT92" i="6"/>
  <c r="AS92" i="6"/>
  <c r="AR92" i="6"/>
  <c r="AQ92" i="6"/>
  <c r="AI92" i="6"/>
  <c r="AP92" i="6"/>
  <c r="AO92" i="6"/>
  <c r="AN92" i="6"/>
  <c r="AM92" i="6"/>
  <c r="AK92" i="6"/>
  <c r="AJ92" i="6"/>
  <c r="AW91" i="6"/>
  <c r="AV91" i="6"/>
  <c r="AU91" i="6"/>
  <c r="AT91" i="6"/>
  <c r="AS91" i="6"/>
  <c r="AR91" i="6"/>
  <c r="AQ91" i="6"/>
  <c r="AI91" i="6"/>
  <c r="AP91" i="6"/>
  <c r="AO91" i="6"/>
  <c r="AN91" i="6"/>
  <c r="AM91" i="6"/>
  <c r="AK91" i="6"/>
  <c r="AJ91" i="6"/>
  <c r="AW12" i="6"/>
  <c r="AV12" i="6"/>
  <c r="AU12" i="6"/>
  <c r="AT12" i="6"/>
  <c r="AS12" i="6"/>
  <c r="AR12" i="6"/>
  <c r="AQ12" i="6"/>
  <c r="AI12" i="6"/>
  <c r="AP12" i="6"/>
  <c r="AO12" i="6"/>
  <c r="AN12" i="6"/>
  <c r="AM12" i="6"/>
  <c r="AK12" i="6"/>
  <c r="AJ12" i="6"/>
  <c r="AW21" i="6"/>
  <c r="AV21" i="6"/>
  <c r="AU21" i="6"/>
  <c r="AT21" i="6"/>
  <c r="AS21" i="6"/>
  <c r="AR21" i="6"/>
  <c r="AQ21" i="6"/>
  <c r="AI21" i="6"/>
  <c r="AP21" i="6"/>
  <c r="AO21" i="6"/>
  <c r="AN21" i="6"/>
  <c r="AM21" i="6"/>
  <c r="AK21" i="6"/>
  <c r="AJ21" i="6"/>
  <c r="AW20" i="6"/>
  <c r="AV20" i="6"/>
  <c r="AU20" i="6"/>
  <c r="AT20" i="6"/>
  <c r="AS20" i="6"/>
  <c r="AR20" i="6"/>
  <c r="AQ20" i="6"/>
  <c r="AI20" i="6"/>
  <c r="AP20" i="6"/>
  <c r="AO20" i="6"/>
  <c r="AN20" i="6"/>
  <c r="AM20" i="6"/>
  <c r="AK20" i="6"/>
  <c r="AJ20" i="6"/>
  <c r="AW35" i="6"/>
  <c r="AV35" i="6"/>
  <c r="AU35" i="6"/>
  <c r="AT35" i="6"/>
  <c r="AS35" i="6"/>
  <c r="AR35" i="6"/>
  <c r="AQ35" i="6"/>
  <c r="AI35" i="6"/>
  <c r="AP35" i="6"/>
  <c r="AO35" i="6"/>
  <c r="AN35" i="6"/>
  <c r="AM35" i="6"/>
  <c r="AK35" i="6"/>
  <c r="AJ35" i="6"/>
  <c r="AW34" i="6"/>
  <c r="AV34" i="6"/>
  <c r="AU34" i="6"/>
  <c r="AT34" i="6"/>
  <c r="AS34" i="6"/>
  <c r="AR34" i="6"/>
  <c r="AQ34" i="6"/>
  <c r="AI34" i="6"/>
  <c r="AP34" i="6"/>
  <c r="AO34" i="6"/>
  <c r="AN34" i="6"/>
  <c r="AM34" i="6"/>
  <c r="AK34" i="6"/>
  <c r="AJ34" i="6"/>
  <c r="AW5" i="6"/>
  <c r="AV5" i="6"/>
  <c r="AU5" i="6"/>
  <c r="AT5" i="6"/>
  <c r="AS5" i="6"/>
  <c r="AR5" i="6"/>
  <c r="AQ5" i="6"/>
  <c r="AI5" i="6"/>
  <c r="AP5" i="6"/>
  <c r="AO5" i="6"/>
  <c r="AN5" i="6"/>
  <c r="AM5" i="6"/>
  <c r="AK5" i="6"/>
  <c r="AJ5" i="6"/>
  <c r="AW50" i="6"/>
  <c r="AV50" i="6"/>
  <c r="AU50" i="6"/>
  <c r="AT50" i="6"/>
  <c r="AS50" i="6"/>
  <c r="AR50" i="6"/>
  <c r="AQ50" i="6"/>
  <c r="AI50" i="6"/>
  <c r="AP50" i="6"/>
  <c r="AO50" i="6"/>
  <c r="AN50" i="6"/>
  <c r="AM50" i="6"/>
  <c r="AK50" i="6"/>
  <c r="AJ50" i="6"/>
  <c r="AW10" i="6"/>
  <c r="AV10" i="6"/>
  <c r="AU10" i="6"/>
  <c r="AT10" i="6"/>
  <c r="AS10" i="6"/>
  <c r="AR10" i="6"/>
  <c r="AQ10" i="6"/>
  <c r="AI10" i="6"/>
  <c r="AP10" i="6"/>
  <c r="AO10" i="6"/>
  <c r="AN10" i="6"/>
  <c r="AM10" i="6"/>
  <c r="AK10" i="6"/>
  <c r="AJ10" i="6"/>
  <c r="AW9" i="6"/>
  <c r="AV9" i="6"/>
  <c r="AU9" i="6"/>
  <c r="AT9" i="6"/>
  <c r="AS9" i="6"/>
  <c r="AR9" i="6"/>
  <c r="AQ9" i="6"/>
  <c r="AI9" i="6"/>
  <c r="AP9" i="6"/>
  <c r="AO9" i="6"/>
  <c r="AN9" i="6"/>
  <c r="AM9" i="6"/>
  <c r="AK9" i="6"/>
  <c r="AJ9" i="6"/>
  <c r="AW23" i="6"/>
  <c r="AV23" i="6"/>
  <c r="AU23" i="6"/>
  <c r="AT23" i="6"/>
  <c r="AS23" i="6"/>
  <c r="AR23" i="6"/>
  <c r="AQ23" i="6"/>
  <c r="AI23" i="6"/>
  <c r="AP23" i="6"/>
  <c r="AO23" i="6"/>
  <c r="AN23" i="6"/>
  <c r="AM23" i="6"/>
  <c r="AK23" i="6"/>
  <c r="AJ23" i="6"/>
  <c r="AW90" i="6"/>
  <c r="AV90" i="6"/>
  <c r="AU90" i="6"/>
  <c r="AT90" i="6"/>
  <c r="AS90" i="6"/>
  <c r="AR90" i="6"/>
  <c r="AQ90" i="6"/>
  <c r="AI90" i="6"/>
  <c r="AP90" i="6"/>
  <c r="AO90" i="6"/>
  <c r="AN90" i="6"/>
  <c r="AM90" i="6"/>
  <c r="AK90" i="6"/>
  <c r="AJ90" i="6"/>
  <c r="AW11" i="6"/>
  <c r="AV11" i="6"/>
  <c r="AU11" i="6"/>
  <c r="AT11" i="6"/>
  <c r="AS11" i="6"/>
  <c r="AR11" i="6"/>
  <c r="AQ11" i="6"/>
  <c r="AI11" i="6"/>
  <c r="AP11" i="6"/>
  <c r="AO11" i="6"/>
  <c r="AN11" i="6"/>
  <c r="AM11" i="6"/>
  <c r="AK11" i="6"/>
  <c r="AJ11" i="6"/>
  <c r="AW68" i="6"/>
  <c r="AV68" i="6"/>
  <c r="AU68" i="6"/>
  <c r="AT68" i="6"/>
  <c r="AS68" i="6"/>
  <c r="AR68" i="6"/>
  <c r="AQ68" i="6"/>
  <c r="AI68" i="6"/>
  <c r="AP68" i="6"/>
  <c r="AO68" i="6"/>
  <c r="AN68" i="6"/>
  <c r="AM68" i="6"/>
  <c r="AK68" i="6"/>
  <c r="AJ68" i="6"/>
  <c r="AW54" i="6"/>
  <c r="AV54" i="6"/>
  <c r="AU54" i="6"/>
  <c r="AT54" i="6"/>
  <c r="AS54" i="6"/>
  <c r="AR54" i="6"/>
  <c r="AQ54" i="6"/>
  <c r="AI54" i="6"/>
  <c r="AP54" i="6"/>
  <c r="AO54" i="6"/>
  <c r="AN54" i="6"/>
  <c r="AM54" i="6"/>
  <c r="AK54" i="6"/>
  <c r="AJ54" i="6"/>
  <c r="AW42" i="6"/>
  <c r="AV42" i="6"/>
  <c r="AU42" i="6"/>
  <c r="AT42" i="6"/>
  <c r="AS42" i="6"/>
  <c r="AR42" i="6"/>
  <c r="AQ42" i="6"/>
  <c r="AI42" i="6"/>
  <c r="AP42" i="6"/>
  <c r="AO42" i="6"/>
  <c r="AN42" i="6"/>
  <c r="AM42" i="6"/>
  <c r="AK42" i="6"/>
  <c r="AJ42" i="6"/>
  <c r="AW41" i="6"/>
  <c r="AV41" i="6"/>
  <c r="AU41" i="6"/>
  <c r="AT41" i="6"/>
  <c r="AS41" i="6"/>
  <c r="AR41" i="6"/>
  <c r="AQ41" i="6"/>
  <c r="AI41" i="6"/>
  <c r="AP41" i="6"/>
  <c r="AO41" i="6"/>
  <c r="AN41" i="6"/>
  <c r="AM41" i="6"/>
  <c r="AK41" i="6"/>
  <c r="AJ41" i="6"/>
  <c r="AW40" i="6"/>
  <c r="AV40" i="6"/>
  <c r="AU40" i="6"/>
  <c r="AT40" i="6"/>
  <c r="AS40" i="6"/>
  <c r="AR40" i="6"/>
  <c r="AQ40" i="6"/>
  <c r="AI40" i="6"/>
  <c r="AP40" i="6"/>
  <c r="AO40" i="6"/>
  <c r="AN40" i="6"/>
  <c r="AM40" i="6"/>
  <c r="AK40" i="6"/>
  <c r="AJ40" i="6"/>
  <c r="AW39" i="6"/>
  <c r="AV39" i="6"/>
  <c r="AU39" i="6"/>
  <c r="AT39" i="6"/>
  <c r="AS39" i="6"/>
  <c r="AR39" i="6"/>
  <c r="AQ39" i="6"/>
  <c r="AI39" i="6"/>
  <c r="AP39" i="6"/>
  <c r="AO39" i="6"/>
  <c r="AN39" i="6"/>
  <c r="AM39" i="6"/>
  <c r="AK39" i="6"/>
  <c r="AJ39" i="6"/>
  <c r="AW89" i="6"/>
  <c r="AV89" i="6"/>
  <c r="AU89" i="6"/>
  <c r="AT89" i="6"/>
  <c r="AS89" i="6"/>
  <c r="AR89" i="6"/>
  <c r="AQ89" i="6"/>
  <c r="AI89" i="6"/>
  <c r="AP89" i="6"/>
  <c r="AO89" i="6"/>
  <c r="AN89" i="6"/>
  <c r="AM89" i="6"/>
  <c r="AK89" i="6"/>
  <c r="AJ89" i="6"/>
  <c r="AW46" i="6"/>
  <c r="AV46" i="6"/>
  <c r="AU46" i="6"/>
  <c r="AT46" i="6"/>
  <c r="AS46" i="6"/>
  <c r="AR46" i="6"/>
  <c r="AQ46" i="6"/>
  <c r="AI46" i="6"/>
  <c r="AP46" i="6"/>
  <c r="AO46" i="6"/>
  <c r="AN46" i="6"/>
  <c r="AM46" i="6"/>
  <c r="AK46" i="6"/>
  <c r="AJ46" i="6"/>
  <c r="AW88" i="6"/>
  <c r="AV88" i="6"/>
  <c r="AU88" i="6"/>
  <c r="AT88" i="6"/>
  <c r="AS88" i="6"/>
  <c r="AR88" i="6"/>
  <c r="AQ88" i="6"/>
  <c r="AI88" i="6"/>
  <c r="AP88" i="6"/>
  <c r="AO88" i="6"/>
  <c r="AN88" i="6"/>
  <c r="AM88" i="6"/>
  <c r="AK88" i="6"/>
  <c r="AJ88" i="6"/>
  <c r="AW87" i="6"/>
  <c r="AV87" i="6"/>
  <c r="AU87" i="6"/>
  <c r="AT87" i="6"/>
  <c r="AS87" i="6"/>
  <c r="AR87" i="6"/>
  <c r="AQ87" i="6"/>
  <c r="AI87" i="6"/>
  <c r="AP87" i="6"/>
  <c r="AO87" i="6"/>
  <c r="AN87" i="6"/>
  <c r="AM87" i="6"/>
  <c r="AK87" i="6"/>
  <c r="AJ87" i="6"/>
  <c r="AW86" i="6"/>
  <c r="AV86" i="6"/>
  <c r="AU86" i="6"/>
  <c r="AT86" i="6"/>
  <c r="AS86" i="6"/>
  <c r="AR86" i="6"/>
  <c r="AQ86" i="6"/>
  <c r="AI86" i="6"/>
  <c r="AP86" i="6"/>
  <c r="AO86" i="6"/>
  <c r="AN86" i="6"/>
  <c r="AM86" i="6"/>
  <c r="AK86" i="6"/>
  <c r="AJ86" i="6"/>
  <c r="AW28" i="6"/>
  <c r="AV28" i="6"/>
  <c r="AU28" i="6"/>
  <c r="AT28" i="6"/>
  <c r="AS28" i="6"/>
  <c r="AR28" i="6"/>
  <c r="AQ28" i="6"/>
  <c r="AI28" i="6"/>
  <c r="AP28" i="6"/>
  <c r="AO28" i="6"/>
  <c r="AN28" i="6"/>
  <c r="AM28" i="6"/>
  <c r="AK28" i="6"/>
  <c r="AJ28" i="6"/>
  <c r="AW85" i="6"/>
  <c r="AV85" i="6"/>
  <c r="AU85" i="6"/>
  <c r="AT85" i="6"/>
  <c r="AS85" i="6"/>
  <c r="AR85" i="6"/>
  <c r="AQ85" i="6"/>
  <c r="AI85" i="6"/>
  <c r="AP85" i="6"/>
  <c r="AO85" i="6"/>
  <c r="AN85" i="6"/>
  <c r="AM85" i="6"/>
  <c r="AK85" i="6"/>
  <c r="AJ85" i="6"/>
  <c r="AW84" i="6"/>
  <c r="AV84" i="6"/>
  <c r="AU84" i="6"/>
  <c r="AT84" i="6"/>
  <c r="AS84" i="6"/>
  <c r="AR84" i="6"/>
  <c r="AQ84" i="6"/>
  <c r="AI84" i="6"/>
  <c r="AP84" i="6"/>
  <c r="AO84" i="6"/>
  <c r="AN84" i="6"/>
  <c r="AM84" i="6"/>
  <c r="AK84" i="6"/>
  <c r="AJ84" i="6"/>
  <c r="AW30" i="6"/>
  <c r="AV30" i="6"/>
  <c r="AU30" i="6"/>
  <c r="AT30" i="6"/>
  <c r="AS30" i="6"/>
  <c r="AR30" i="6"/>
  <c r="AQ30" i="6"/>
  <c r="AI30" i="6"/>
  <c r="AP30" i="6"/>
  <c r="AO30" i="6"/>
  <c r="AN30" i="6"/>
  <c r="AM30" i="6"/>
  <c r="AK30" i="6"/>
  <c r="AJ30" i="6"/>
  <c r="AW53" i="6"/>
  <c r="AV53" i="6"/>
  <c r="AU53" i="6"/>
  <c r="AT53" i="6"/>
  <c r="AS53" i="6"/>
  <c r="AR53" i="6"/>
  <c r="AQ53" i="6"/>
  <c r="AI53" i="6"/>
  <c r="AP53" i="6"/>
  <c r="AO53" i="6"/>
  <c r="AN53" i="6"/>
  <c r="AM53" i="6"/>
  <c r="AK53" i="6"/>
  <c r="AJ53" i="6"/>
  <c r="AW83" i="6"/>
  <c r="AV83" i="6"/>
  <c r="AU83" i="6"/>
  <c r="AT83" i="6"/>
  <c r="AS83" i="6"/>
  <c r="AR83" i="6"/>
  <c r="AQ83" i="6"/>
  <c r="AI83" i="6"/>
  <c r="AP83" i="6"/>
  <c r="AO83" i="6"/>
  <c r="AN83" i="6"/>
  <c r="AM83" i="6"/>
  <c r="AK83" i="6"/>
  <c r="AJ83" i="6"/>
  <c r="AW52" i="6"/>
  <c r="AV52" i="6"/>
  <c r="AU52" i="6"/>
  <c r="AT52" i="6"/>
  <c r="AS52" i="6"/>
  <c r="AR52" i="6"/>
  <c r="AQ52" i="6"/>
  <c r="AI52" i="6"/>
  <c r="AP52" i="6"/>
  <c r="AO52" i="6"/>
  <c r="AN52" i="6"/>
  <c r="AM52" i="6"/>
  <c r="AK52" i="6"/>
  <c r="AJ52" i="6"/>
  <c r="AW82" i="6"/>
  <c r="AV82" i="6"/>
  <c r="AU82" i="6"/>
  <c r="AT82" i="6"/>
  <c r="AS82" i="6"/>
  <c r="AR82" i="6"/>
  <c r="AQ82" i="6"/>
  <c r="AI82" i="6"/>
  <c r="AP82" i="6"/>
  <c r="AO82" i="6"/>
  <c r="AN82" i="6"/>
  <c r="AM82" i="6"/>
  <c r="AK82" i="6"/>
  <c r="AJ82" i="6"/>
  <c r="AW45" i="6"/>
  <c r="AV45" i="6"/>
  <c r="AU45" i="6"/>
  <c r="AT45" i="6"/>
  <c r="AS45" i="6"/>
  <c r="AR45" i="6"/>
  <c r="AQ45" i="6"/>
  <c r="AI45" i="6"/>
  <c r="AP45" i="6"/>
  <c r="AO45" i="6"/>
  <c r="AN45" i="6"/>
  <c r="AM45" i="6"/>
  <c r="AK45" i="6"/>
  <c r="AJ45" i="6"/>
  <c r="AW44" i="6"/>
  <c r="AV44" i="6"/>
  <c r="AU44" i="6"/>
  <c r="AT44" i="6"/>
  <c r="AS44" i="6"/>
  <c r="AR44" i="6"/>
  <c r="AQ44" i="6"/>
  <c r="AI44" i="6"/>
  <c r="AP44" i="6"/>
  <c r="AO44" i="6"/>
  <c r="AN44" i="6"/>
  <c r="AM44" i="6"/>
  <c r="AK44" i="6"/>
  <c r="AJ44" i="6"/>
  <c r="AW81" i="6"/>
  <c r="AV81" i="6"/>
  <c r="AU81" i="6"/>
  <c r="AT81" i="6"/>
  <c r="AS81" i="6"/>
  <c r="AR81" i="6"/>
  <c r="AQ81" i="6"/>
  <c r="AI81" i="6"/>
  <c r="AP81" i="6"/>
  <c r="AO81" i="6"/>
  <c r="AN81" i="6"/>
  <c r="AM81" i="6"/>
  <c r="AK81" i="6"/>
  <c r="AJ81" i="6"/>
  <c r="AW27" i="6"/>
  <c r="AV27" i="6"/>
  <c r="AU27" i="6"/>
  <c r="AT27" i="6"/>
  <c r="AS27" i="6"/>
  <c r="AR27" i="6"/>
  <c r="AQ27" i="6"/>
  <c r="AI27" i="6"/>
  <c r="AP27" i="6"/>
  <c r="AO27" i="6"/>
  <c r="AN27" i="6"/>
  <c r="AM27" i="6"/>
  <c r="AK27" i="6"/>
  <c r="AJ27" i="6"/>
  <c r="AW26" i="6"/>
  <c r="AV26" i="6"/>
  <c r="AU26" i="6"/>
  <c r="AT26" i="6"/>
  <c r="AS26" i="6"/>
  <c r="AR26" i="6"/>
  <c r="AQ26" i="6"/>
  <c r="AI26" i="6"/>
  <c r="AP26" i="6"/>
  <c r="AO26" i="6"/>
  <c r="AN26" i="6"/>
  <c r="AM26" i="6"/>
  <c r="AK26" i="6"/>
  <c r="AJ26" i="6"/>
  <c r="U6" i="3"/>
  <c r="V6" i="3"/>
  <c r="W6" i="3"/>
  <c r="X6" i="3"/>
  <c r="Y6" i="3"/>
  <c r="Z6" i="3"/>
  <c r="U7" i="3"/>
  <c r="V7" i="3"/>
  <c r="W7" i="3"/>
  <c r="X7" i="3"/>
  <c r="Y7" i="3"/>
  <c r="Z7" i="3"/>
  <c r="U8" i="3"/>
  <c r="V8" i="3"/>
  <c r="W8" i="3"/>
  <c r="X8" i="3"/>
  <c r="Y8" i="3"/>
  <c r="Z8" i="3"/>
  <c r="U9" i="3"/>
  <c r="V9" i="3"/>
  <c r="W9" i="3"/>
  <c r="X9" i="3"/>
  <c r="Y9" i="3"/>
  <c r="Z9" i="3"/>
  <c r="U10" i="3"/>
  <c r="V10" i="3"/>
  <c r="W10" i="3"/>
  <c r="X10" i="3"/>
  <c r="Y10" i="3"/>
  <c r="Z10" i="3"/>
  <c r="U11" i="3"/>
  <c r="V11" i="3"/>
  <c r="W11" i="3"/>
  <c r="X11" i="3"/>
  <c r="Y11" i="3"/>
  <c r="Z11" i="3"/>
  <c r="U12" i="3"/>
  <c r="V12" i="3"/>
  <c r="W12" i="3"/>
  <c r="X12" i="3"/>
  <c r="Y12" i="3"/>
  <c r="Z12" i="3"/>
  <c r="U13" i="3"/>
  <c r="V13" i="3"/>
  <c r="W13" i="3"/>
  <c r="X13" i="3"/>
  <c r="Y13" i="3"/>
  <c r="Z13" i="3"/>
  <c r="U14" i="3"/>
  <c r="V14" i="3"/>
  <c r="W14" i="3"/>
  <c r="X14" i="3"/>
  <c r="Y14" i="3"/>
  <c r="Z14" i="3"/>
  <c r="U15" i="3"/>
  <c r="V15" i="3"/>
  <c r="W15" i="3"/>
  <c r="X15" i="3"/>
  <c r="Y15" i="3"/>
  <c r="Z15" i="3"/>
  <c r="U16" i="3"/>
  <c r="V16" i="3"/>
  <c r="W16" i="3"/>
  <c r="X16" i="3"/>
  <c r="Y16" i="3"/>
  <c r="Z16" i="3"/>
  <c r="U17" i="3"/>
  <c r="V17" i="3"/>
  <c r="W17" i="3"/>
  <c r="X17" i="3"/>
  <c r="Y17" i="3"/>
  <c r="Z17" i="3"/>
  <c r="U18" i="3"/>
  <c r="V18" i="3"/>
  <c r="W18" i="3"/>
  <c r="X18" i="3"/>
  <c r="Y18" i="3"/>
  <c r="Z18" i="3"/>
  <c r="U19" i="3"/>
  <c r="V19" i="3"/>
  <c r="W19" i="3"/>
  <c r="X19" i="3"/>
  <c r="Y19" i="3"/>
  <c r="Z19" i="3"/>
  <c r="U20" i="3"/>
  <c r="V20" i="3"/>
  <c r="W20" i="3"/>
  <c r="X20" i="3"/>
  <c r="Y20" i="3"/>
  <c r="Z20" i="3"/>
  <c r="U21" i="3"/>
  <c r="V21" i="3"/>
  <c r="W21" i="3"/>
  <c r="X21" i="3"/>
  <c r="Y21" i="3"/>
  <c r="Z21" i="3"/>
  <c r="U22" i="3"/>
  <c r="V22" i="3"/>
  <c r="W22" i="3"/>
  <c r="X22" i="3"/>
  <c r="Y22" i="3"/>
  <c r="Z22" i="3"/>
  <c r="U23" i="3"/>
  <c r="V23" i="3"/>
  <c r="W23" i="3"/>
  <c r="X23" i="3"/>
  <c r="Y23" i="3"/>
  <c r="Z23" i="3"/>
  <c r="U24" i="3"/>
  <c r="V24" i="3"/>
  <c r="W24" i="3"/>
  <c r="X24" i="3"/>
  <c r="Y24" i="3"/>
  <c r="Z24" i="3"/>
  <c r="U25" i="3"/>
  <c r="V25" i="3"/>
  <c r="W25" i="3"/>
  <c r="X25" i="3"/>
  <c r="Y25" i="3"/>
  <c r="Z25" i="3"/>
  <c r="U26" i="3"/>
  <c r="V26" i="3"/>
  <c r="W26" i="3"/>
  <c r="X26" i="3"/>
  <c r="Y26" i="3"/>
  <c r="Z26" i="3"/>
  <c r="U27" i="3"/>
  <c r="V27" i="3"/>
  <c r="W27" i="3"/>
  <c r="X27" i="3"/>
  <c r="Y27" i="3"/>
  <c r="Z27" i="3"/>
  <c r="U28" i="3"/>
  <c r="V28" i="3"/>
  <c r="W28" i="3"/>
  <c r="X28" i="3"/>
  <c r="Y28" i="3"/>
  <c r="Z28" i="3"/>
  <c r="U29" i="3"/>
  <c r="V29" i="3"/>
  <c r="W29" i="3"/>
  <c r="X29" i="3"/>
  <c r="Y29" i="3"/>
  <c r="Z29" i="3"/>
  <c r="U30" i="3"/>
  <c r="V30" i="3"/>
  <c r="W30" i="3"/>
  <c r="X30" i="3"/>
  <c r="Y30" i="3"/>
  <c r="Z30" i="3"/>
  <c r="U31" i="3"/>
  <c r="V31" i="3"/>
  <c r="W31" i="3"/>
  <c r="X31" i="3"/>
  <c r="Y31" i="3"/>
  <c r="Z31" i="3"/>
  <c r="U32" i="3"/>
  <c r="V32" i="3"/>
  <c r="W32" i="3"/>
  <c r="X32" i="3"/>
  <c r="Y32" i="3"/>
  <c r="Z32" i="3"/>
  <c r="U33" i="3"/>
  <c r="V33" i="3"/>
  <c r="W33" i="3"/>
  <c r="X33" i="3"/>
  <c r="Y33" i="3"/>
  <c r="Z33" i="3"/>
  <c r="U34" i="3"/>
  <c r="V34" i="3"/>
  <c r="W34" i="3"/>
  <c r="X34" i="3"/>
  <c r="Y34" i="3"/>
  <c r="Z34" i="3"/>
  <c r="U35" i="3"/>
  <c r="V35" i="3"/>
  <c r="W35" i="3"/>
  <c r="X35" i="3"/>
  <c r="Y35" i="3"/>
  <c r="Z35" i="3"/>
  <c r="U36" i="3"/>
  <c r="V36" i="3"/>
  <c r="W36" i="3"/>
  <c r="X36" i="3"/>
  <c r="Y36" i="3"/>
  <c r="Z36" i="3"/>
  <c r="U37" i="3"/>
  <c r="V37" i="3"/>
  <c r="W37" i="3"/>
  <c r="X37" i="3"/>
  <c r="Y37" i="3"/>
  <c r="Z37" i="3"/>
  <c r="U38" i="3"/>
  <c r="V38" i="3"/>
  <c r="W38" i="3"/>
  <c r="X38" i="3"/>
  <c r="Y38" i="3"/>
  <c r="Z38" i="3"/>
  <c r="U39" i="3"/>
  <c r="V39" i="3"/>
  <c r="W39" i="3"/>
  <c r="X39" i="3"/>
  <c r="Y39" i="3"/>
  <c r="Z39" i="3"/>
  <c r="U40" i="3"/>
  <c r="V40" i="3"/>
  <c r="W40" i="3"/>
  <c r="X40" i="3"/>
  <c r="Y40" i="3"/>
  <c r="Z40" i="3"/>
  <c r="U41" i="3"/>
  <c r="V41" i="3"/>
  <c r="W41" i="3"/>
  <c r="X41" i="3"/>
  <c r="Y41" i="3"/>
  <c r="Z41" i="3"/>
  <c r="U42" i="3"/>
  <c r="V42" i="3"/>
  <c r="W42" i="3"/>
  <c r="X42" i="3"/>
  <c r="Y42" i="3"/>
  <c r="Z42" i="3"/>
  <c r="U43" i="3"/>
  <c r="V43" i="3"/>
  <c r="W43" i="3"/>
  <c r="X43" i="3"/>
  <c r="Y43" i="3"/>
  <c r="Z43" i="3"/>
  <c r="U44" i="3"/>
  <c r="V44" i="3"/>
  <c r="W44" i="3"/>
  <c r="X44" i="3"/>
  <c r="Y44" i="3"/>
  <c r="Z44" i="3"/>
  <c r="U45" i="3"/>
  <c r="V45" i="3"/>
  <c r="W45" i="3"/>
  <c r="X45" i="3"/>
  <c r="Y45" i="3"/>
  <c r="Z45" i="3"/>
  <c r="U46" i="3"/>
  <c r="V46" i="3"/>
  <c r="W46" i="3"/>
  <c r="X46" i="3"/>
  <c r="Y46" i="3"/>
  <c r="Z46" i="3"/>
  <c r="U47" i="3"/>
  <c r="V47" i="3"/>
  <c r="W47" i="3"/>
  <c r="X47" i="3"/>
  <c r="Y47" i="3"/>
  <c r="Z47" i="3"/>
  <c r="U48" i="3"/>
  <c r="V48" i="3"/>
  <c r="W48" i="3"/>
  <c r="X48" i="3"/>
  <c r="Y48" i="3"/>
  <c r="Z48" i="3"/>
  <c r="U49" i="3"/>
  <c r="V49" i="3"/>
  <c r="W49" i="3"/>
  <c r="X49" i="3"/>
  <c r="Y49" i="3"/>
  <c r="Z49" i="3"/>
  <c r="U50" i="3"/>
  <c r="V50" i="3"/>
  <c r="W50" i="3"/>
  <c r="X50" i="3"/>
  <c r="Y50" i="3"/>
  <c r="Z50" i="3"/>
  <c r="U51" i="3"/>
  <c r="V51" i="3"/>
  <c r="W51" i="3"/>
  <c r="X51" i="3"/>
  <c r="Y51" i="3"/>
  <c r="Z51" i="3"/>
  <c r="U52" i="3"/>
  <c r="V52" i="3"/>
  <c r="W52" i="3"/>
  <c r="X52" i="3"/>
  <c r="Y52" i="3"/>
  <c r="Z52" i="3"/>
  <c r="U53" i="3"/>
  <c r="V53" i="3"/>
  <c r="W53" i="3"/>
  <c r="X53" i="3"/>
  <c r="Y53" i="3"/>
  <c r="Z53" i="3"/>
  <c r="U54" i="3"/>
  <c r="V54" i="3"/>
  <c r="W54" i="3"/>
  <c r="X54" i="3"/>
  <c r="Y54" i="3"/>
  <c r="Z54" i="3"/>
  <c r="U55" i="3"/>
  <c r="V55" i="3"/>
  <c r="W55" i="3"/>
  <c r="X55" i="3"/>
  <c r="Y55" i="3"/>
  <c r="Z55" i="3"/>
  <c r="U56" i="3"/>
  <c r="V56" i="3"/>
  <c r="W56" i="3"/>
  <c r="X56" i="3"/>
  <c r="Y56" i="3"/>
  <c r="Z56" i="3"/>
  <c r="U57" i="3"/>
  <c r="V57" i="3"/>
  <c r="W57" i="3"/>
  <c r="X57" i="3"/>
  <c r="Y57" i="3"/>
  <c r="Z57" i="3"/>
  <c r="U58" i="3"/>
  <c r="V58" i="3"/>
  <c r="W58" i="3"/>
  <c r="X58" i="3"/>
  <c r="Y58" i="3"/>
  <c r="Z58" i="3"/>
  <c r="U59" i="3"/>
  <c r="V59" i="3"/>
  <c r="W59" i="3"/>
  <c r="X59" i="3"/>
  <c r="Y59" i="3"/>
  <c r="Z59" i="3"/>
  <c r="U60" i="3"/>
  <c r="V60" i="3"/>
  <c r="W60" i="3"/>
  <c r="X60" i="3"/>
  <c r="Y60" i="3"/>
  <c r="Z60" i="3"/>
  <c r="U61" i="3"/>
  <c r="V61" i="3"/>
  <c r="W61" i="3"/>
  <c r="X61" i="3"/>
  <c r="Y61" i="3"/>
  <c r="Z61" i="3"/>
  <c r="U62" i="3"/>
  <c r="V62" i="3"/>
  <c r="W62" i="3"/>
  <c r="X62" i="3"/>
  <c r="Y62" i="3"/>
  <c r="Z62" i="3"/>
  <c r="U63" i="3"/>
  <c r="V63" i="3"/>
  <c r="W63" i="3"/>
  <c r="X63" i="3"/>
  <c r="Y63" i="3"/>
  <c r="Z63" i="3"/>
  <c r="U64" i="3"/>
  <c r="V64" i="3"/>
  <c r="W64" i="3"/>
  <c r="X64" i="3"/>
  <c r="Y64" i="3"/>
  <c r="Z64" i="3"/>
  <c r="U65" i="3"/>
  <c r="V65" i="3"/>
  <c r="W65" i="3"/>
  <c r="X65" i="3"/>
  <c r="Y65" i="3"/>
  <c r="Z65" i="3"/>
  <c r="U66" i="3"/>
  <c r="V66" i="3"/>
  <c r="W66" i="3"/>
  <c r="X66" i="3"/>
  <c r="Y66" i="3"/>
  <c r="Z66" i="3"/>
  <c r="U67" i="3"/>
  <c r="V67" i="3"/>
  <c r="W67" i="3"/>
  <c r="X67" i="3"/>
  <c r="Y67" i="3"/>
  <c r="Z67" i="3"/>
  <c r="U68" i="3"/>
  <c r="V68" i="3"/>
  <c r="W68" i="3"/>
  <c r="X68" i="3"/>
  <c r="Y68" i="3"/>
  <c r="Z68" i="3"/>
  <c r="U69" i="3"/>
  <c r="V69" i="3"/>
  <c r="W69" i="3"/>
  <c r="X69" i="3"/>
  <c r="Y69" i="3"/>
  <c r="Z69" i="3"/>
  <c r="U70" i="3"/>
  <c r="V70" i="3"/>
  <c r="W70" i="3"/>
  <c r="X70" i="3"/>
  <c r="Y70" i="3"/>
  <c r="Z70" i="3"/>
  <c r="U71" i="3"/>
  <c r="V71" i="3"/>
  <c r="W71" i="3"/>
  <c r="X71" i="3"/>
  <c r="Y71" i="3"/>
  <c r="Z71" i="3"/>
  <c r="U72" i="3"/>
  <c r="V72" i="3"/>
  <c r="W72" i="3"/>
  <c r="X72" i="3"/>
  <c r="Y72" i="3"/>
  <c r="Z72" i="3"/>
  <c r="U73" i="3"/>
  <c r="V73" i="3"/>
  <c r="W73" i="3"/>
  <c r="X73" i="3"/>
  <c r="Y73" i="3"/>
  <c r="Z73" i="3"/>
  <c r="U74" i="3"/>
  <c r="V74" i="3"/>
  <c r="W74" i="3"/>
  <c r="X74" i="3"/>
  <c r="Y74" i="3"/>
  <c r="Z74" i="3"/>
  <c r="U75" i="3"/>
  <c r="V75" i="3"/>
  <c r="W75" i="3"/>
  <c r="X75" i="3"/>
  <c r="Y75" i="3"/>
  <c r="Z75" i="3"/>
  <c r="U76" i="3"/>
  <c r="V76" i="3"/>
  <c r="W76" i="3"/>
  <c r="X76" i="3"/>
  <c r="Y76" i="3"/>
  <c r="Z76" i="3"/>
  <c r="U77" i="3"/>
  <c r="V77" i="3"/>
  <c r="W77" i="3"/>
  <c r="X77" i="3"/>
  <c r="Y77" i="3"/>
  <c r="Z77" i="3"/>
  <c r="U78" i="3"/>
  <c r="V78" i="3"/>
  <c r="W78" i="3"/>
  <c r="X78" i="3"/>
  <c r="Y78" i="3"/>
  <c r="Z78" i="3"/>
  <c r="U79" i="3"/>
  <c r="V79" i="3"/>
  <c r="W79" i="3"/>
  <c r="X79" i="3"/>
  <c r="Y79" i="3"/>
  <c r="Z79" i="3"/>
  <c r="U80" i="3"/>
  <c r="V80" i="3"/>
  <c r="W80" i="3"/>
  <c r="X80" i="3"/>
  <c r="Y80" i="3"/>
  <c r="Z80" i="3"/>
  <c r="U81" i="3"/>
  <c r="V81" i="3"/>
  <c r="W81" i="3"/>
  <c r="X81" i="3"/>
  <c r="Y81" i="3"/>
  <c r="Z81" i="3"/>
  <c r="U82" i="3"/>
  <c r="V82" i="3"/>
  <c r="W82" i="3"/>
  <c r="X82" i="3"/>
  <c r="Y82" i="3"/>
  <c r="Z82" i="3"/>
  <c r="U83" i="3"/>
  <c r="V83" i="3"/>
  <c r="W83" i="3"/>
  <c r="X83" i="3"/>
  <c r="Y83" i="3"/>
  <c r="Z83" i="3"/>
  <c r="U84" i="3"/>
  <c r="V84" i="3"/>
  <c r="W84" i="3"/>
  <c r="X84" i="3"/>
  <c r="Y84" i="3"/>
  <c r="Z84" i="3"/>
  <c r="U85" i="3"/>
  <c r="V85" i="3"/>
  <c r="W85" i="3"/>
  <c r="X85" i="3"/>
  <c r="Y85" i="3"/>
  <c r="Z85" i="3"/>
  <c r="U86" i="3"/>
  <c r="V86" i="3"/>
  <c r="W86" i="3"/>
  <c r="X86" i="3"/>
  <c r="Y86" i="3"/>
  <c r="Z86" i="3"/>
  <c r="U87" i="3"/>
  <c r="V87" i="3"/>
  <c r="W87" i="3"/>
  <c r="X87" i="3"/>
  <c r="Y87" i="3"/>
  <c r="Z87" i="3"/>
  <c r="U88" i="3"/>
  <c r="V88" i="3"/>
  <c r="W88" i="3"/>
  <c r="X88" i="3"/>
  <c r="Y88" i="3"/>
  <c r="Z88" i="3"/>
  <c r="U89" i="3"/>
  <c r="V89" i="3"/>
  <c r="W89" i="3"/>
  <c r="X89" i="3"/>
  <c r="Y89" i="3"/>
  <c r="Z89" i="3"/>
  <c r="U90" i="3"/>
  <c r="V90" i="3"/>
  <c r="W90" i="3"/>
  <c r="X90" i="3"/>
  <c r="Y90" i="3"/>
  <c r="Z90" i="3"/>
  <c r="U91" i="3"/>
  <c r="V91" i="3"/>
  <c r="W91" i="3"/>
  <c r="X91" i="3"/>
  <c r="Y91" i="3"/>
  <c r="Z91" i="3"/>
  <c r="U92" i="3"/>
  <c r="V92" i="3"/>
  <c r="W92" i="3"/>
  <c r="X92" i="3"/>
  <c r="Y92" i="3"/>
  <c r="Z92" i="3"/>
  <c r="U93" i="3"/>
  <c r="V93" i="3"/>
  <c r="W93" i="3"/>
  <c r="X93" i="3"/>
  <c r="Y93" i="3"/>
  <c r="Z93" i="3"/>
  <c r="U94" i="3"/>
  <c r="V94" i="3"/>
  <c r="W94" i="3"/>
  <c r="X94" i="3"/>
  <c r="Y94" i="3"/>
  <c r="Z94" i="3"/>
  <c r="U95" i="3"/>
  <c r="V95" i="3"/>
  <c r="W95" i="3"/>
  <c r="X95" i="3"/>
  <c r="Y95" i="3"/>
  <c r="Z95" i="3"/>
  <c r="U96" i="3"/>
  <c r="V96" i="3"/>
  <c r="W96" i="3"/>
  <c r="X96" i="3"/>
  <c r="Y96" i="3"/>
  <c r="Z96" i="3"/>
  <c r="U97" i="3"/>
  <c r="V97" i="3"/>
  <c r="W97" i="3"/>
  <c r="X97" i="3"/>
  <c r="Y97" i="3"/>
  <c r="Z97" i="3"/>
  <c r="U98" i="3"/>
  <c r="V98" i="3"/>
  <c r="W98" i="3"/>
  <c r="X98" i="3"/>
  <c r="Y98" i="3"/>
  <c r="Z98" i="3"/>
  <c r="U99" i="3"/>
  <c r="V99" i="3"/>
  <c r="W99" i="3"/>
  <c r="X99" i="3"/>
  <c r="Y99" i="3"/>
  <c r="Z99" i="3"/>
  <c r="U100" i="3"/>
  <c r="V100" i="3"/>
  <c r="W100" i="3"/>
  <c r="X100" i="3"/>
  <c r="Y100" i="3"/>
  <c r="Z100" i="3"/>
  <c r="U101" i="3"/>
  <c r="V101" i="3"/>
  <c r="W101" i="3"/>
  <c r="X101" i="3"/>
  <c r="Y101" i="3"/>
  <c r="Z101" i="3"/>
  <c r="U102" i="3"/>
  <c r="V102" i="3"/>
  <c r="W102" i="3"/>
  <c r="X102" i="3"/>
  <c r="Y102" i="3"/>
  <c r="Z102" i="3"/>
  <c r="U103" i="3"/>
  <c r="V103" i="3"/>
  <c r="W103" i="3"/>
  <c r="X103" i="3"/>
  <c r="Y103" i="3"/>
  <c r="Z103" i="3"/>
  <c r="U104" i="3"/>
  <c r="V104" i="3"/>
  <c r="W104" i="3"/>
  <c r="X104" i="3"/>
  <c r="Y104" i="3"/>
  <c r="Z104" i="3"/>
  <c r="U105" i="3"/>
  <c r="V105" i="3"/>
  <c r="W105" i="3"/>
  <c r="X105" i="3"/>
  <c r="Y105" i="3"/>
  <c r="Z105" i="3"/>
  <c r="U106" i="3"/>
  <c r="V106" i="3"/>
  <c r="W106" i="3"/>
  <c r="X106" i="3"/>
  <c r="Y106" i="3"/>
  <c r="Z106" i="3"/>
  <c r="U107" i="3"/>
  <c r="V107" i="3"/>
  <c r="W107" i="3"/>
  <c r="X107" i="3"/>
  <c r="Y107" i="3"/>
  <c r="Z107" i="3"/>
  <c r="U108" i="3"/>
  <c r="V108" i="3"/>
  <c r="W108" i="3"/>
  <c r="X108" i="3"/>
  <c r="Y108" i="3"/>
  <c r="Z108" i="3"/>
  <c r="U109" i="3"/>
  <c r="V109" i="3"/>
  <c r="W109" i="3"/>
  <c r="X109" i="3"/>
  <c r="Y109" i="3"/>
  <c r="Z109" i="3"/>
  <c r="U110" i="3"/>
  <c r="V110" i="3"/>
  <c r="W110" i="3"/>
  <c r="X110" i="3"/>
  <c r="Y110" i="3"/>
  <c r="Z110" i="3"/>
  <c r="U111" i="3"/>
  <c r="V111" i="3"/>
  <c r="W111" i="3"/>
  <c r="X111" i="3"/>
  <c r="Y111" i="3"/>
  <c r="Z111" i="3"/>
  <c r="U112" i="3"/>
  <c r="V112" i="3"/>
  <c r="W112" i="3"/>
  <c r="X112" i="3"/>
  <c r="Y112" i="3"/>
  <c r="Z112" i="3"/>
  <c r="U113" i="3"/>
  <c r="V113" i="3"/>
  <c r="W113" i="3"/>
  <c r="X113" i="3"/>
  <c r="Y113" i="3"/>
  <c r="Z113" i="3"/>
  <c r="U114" i="3"/>
  <c r="V114" i="3"/>
  <c r="W114" i="3"/>
  <c r="X114" i="3"/>
  <c r="Y114" i="3"/>
  <c r="Z114" i="3"/>
  <c r="U115" i="3"/>
  <c r="V115" i="3"/>
  <c r="W115" i="3"/>
  <c r="X115" i="3"/>
  <c r="Y115" i="3"/>
  <c r="Z115" i="3"/>
  <c r="Z5" i="3"/>
  <c r="V5" i="3"/>
  <c r="W5" i="3"/>
  <c r="X5" i="3"/>
  <c r="Y5" i="3"/>
  <c r="AA6" i="3"/>
  <c r="AB6" i="3"/>
  <c r="AC6" i="3"/>
  <c r="AD6" i="3"/>
  <c r="AE6" i="3"/>
  <c r="AF6" i="3"/>
  <c r="AG6" i="3"/>
  <c r="AH6" i="3"/>
  <c r="AA7" i="3"/>
  <c r="AB7" i="3"/>
  <c r="AC7" i="3"/>
  <c r="AD7" i="3"/>
  <c r="AE7" i="3"/>
  <c r="AF7" i="3"/>
  <c r="AG7" i="3"/>
  <c r="AH7" i="3"/>
  <c r="AA8" i="3"/>
  <c r="AB8" i="3"/>
  <c r="AC8" i="3"/>
  <c r="AD8" i="3"/>
  <c r="AE8" i="3"/>
  <c r="AF8" i="3"/>
  <c r="AG8" i="3"/>
  <c r="AH8" i="3"/>
  <c r="AA9" i="3"/>
  <c r="AB9" i="3"/>
  <c r="AC9" i="3"/>
  <c r="AD9" i="3"/>
  <c r="AE9" i="3"/>
  <c r="AF9" i="3"/>
  <c r="AG9" i="3"/>
  <c r="AH9" i="3"/>
  <c r="AA10" i="3"/>
  <c r="AB10" i="3"/>
  <c r="AC10" i="3"/>
  <c r="AD10" i="3"/>
  <c r="AE10" i="3"/>
  <c r="AF10" i="3"/>
  <c r="AG10" i="3"/>
  <c r="AH10" i="3"/>
  <c r="AA11" i="3"/>
  <c r="AB11" i="3"/>
  <c r="AC11" i="3"/>
  <c r="AD11" i="3"/>
  <c r="AE11" i="3"/>
  <c r="AF11" i="3"/>
  <c r="AG11" i="3"/>
  <c r="AH11" i="3"/>
  <c r="AA12" i="3"/>
  <c r="AB12" i="3"/>
  <c r="AC12" i="3"/>
  <c r="AD12" i="3"/>
  <c r="AE12" i="3"/>
  <c r="AF12" i="3"/>
  <c r="AG12" i="3"/>
  <c r="AH12" i="3"/>
  <c r="AA13" i="3"/>
  <c r="AB13" i="3"/>
  <c r="AC13" i="3"/>
  <c r="AD13" i="3"/>
  <c r="AE13" i="3"/>
  <c r="AF13" i="3"/>
  <c r="AG13" i="3"/>
  <c r="AH13" i="3"/>
  <c r="AA14" i="3"/>
  <c r="AB14" i="3"/>
  <c r="AC14" i="3"/>
  <c r="AD14" i="3"/>
  <c r="AE14" i="3"/>
  <c r="AF14" i="3"/>
  <c r="AG14" i="3"/>
  <c r="AH14" i="3"/>
  <c r="AA15" i="3"/>
  <c r="AB15" i="3"/>
  <c r="AC15" i="3"/>
  <c r="AD15" i="3"/>
  <c r="AE15" i="3"/>
  <c r="AF15" i="3"/>
  <c r="AG15" i="3"/>
  <c r="AH15" i="3"/>
  <c r="AA16" i="3"/>
  <c r="AB16" i="3"/>
  <c r="AC16" i="3"/>
  <c r="AD16" i="3"/>
  <c r="AE16" i="3"/>
  <c r="AF16" i="3"/>
  <c r="AG16" i="3"/>
  <c r="AH16" i="3"/>
  <c r="AA17" i="3"/>
  <c r="AB17" i="3"/>
  <c r="AC17" i="3"/>
  <c r="AD17" i="3"/>
  <c r="AE17" i="3"/>
  <c r="AF17" i="3"/>
  <c r="AG17" i="3"/>
  <c r="AH17" i="3"/>
  <c r="AA18" i="3"/>
  <c r="AB18" i="3"/>
  <c r="AC18" i="3"/>
  <c r="AD18" i="3"/>
  <c r="AE18" i="3"/>
  <c r="AF18" i="3"/>
  <c r="AG18" i="3"/>
  <c r="AH18" i="3"/>
  <c r="AA19" i="3"/>
  <c r="AB19" i="3"/>
  <c r="AC19" i="3"/>
  <c r="AD19" i="3"/>
  <c r="AE19" i="3"/>
  <c r="AF19" i="3"/>
  <c r="AG19" i="3"/>
  <c r="AH19" i="3"/>
  <c r="AA20" i="3"/>
  <c r="AB20" i="3"/>
  <c r="AC20" i="3"/>
  <c r="AD20" i="3"/>
  <c r="AE20" i="3"/>
  <c r="AF20" i="3"/>
  <c r="AG20" i="3"/>
  <c r="AH20" i="3"/>
  <c r="AA21" i="3"/>
  <c r="AB21" i="3"/>
  <c r="AC21" i="3"/>
  <c r="AD21" i="3"/>
  <c r="AE21" i="3"/>
  <c r="AF21" i="3"/>
  <c r="AG21" i="3"/>
  <c r="AH21" i="3"/>
  <c r="AA22" i="3"/>
  <c r="AB22" i="3"/>
  <c r="AC22" i="3"/>
  <c r="AD22" i="3"/>
  <c r="AE22" i="3"/>
  <c r="AF22" i="3"/>
  <c r="AG22" i="3"/>
  <c r="AH22" i="3"/>
  <c r="AA23" i="3"/>
  <c r="AB23" i="3"/>
  <c r="AC23" i="3"/>
  <c r="AD23" i="3"/>
  <c r="AE23" i="3"/>
  <c r="AF23" i="3"/>
  <c r="AG23" i="3"/>
  <c r="AH23" i="3"/>
  <c r="AA24" i="3"/>
  <c r="AB24" i="3"/>
  <c r="AC24" i="3"/>
  <c r="AD24" i="3"/>
  <c r="AE24" i="3"/>
  <c r="AF24" i="3"/>
  <c r="AG24" i="3"/>
  <c r="AH24" i="3"/>
  <c r="AA25" i="3"/>
  <c r="AB25" i="3"/>
  <c r="AC25" i="3"/>
  <c r="AD25" i="3"/>
  <c r="AE25" i="3"/>
  <c r="AF25" i="3"/>
  <c r="AG25" i="3"/>
  <c r="AH25" i="3"/>
  <c r="AA26" i="3"/>
  <c r="AB26" i="3"/>
  <c r="AC26" i="3"/>
  <c r="AD26" i="3"/>
  <c r="AE26" i="3"/>
  <c r="AF26" i="3"/>
  <c r="AG26" i="3"/>
  <c r="AH26" i="3"/>
  <c r="AA27" i="3"/>
  <c r="AB27" i="3"/>
  <c r="AC27" i="3"/>
  <c r="AD27" i="3"/>
  <c r="AE27" i="3"/>
  <c r="AF27" i="3"/>
  <c r="AG27" i="3"/>
  <c r="AH27" i="3"/>
  <c r="AA28" i="3"/>
  <c r="AB28" i="3"/>
  <c r="AC28" i="3"/>
  <c r="AD28" i="3"/>
  <c r="AE28" i="3"/>
  <c r="AF28" i="3"/>
  <c r="AG28" i="3"/>
  <c r="AH28" i="3"/>
  <c r="AA29" i="3"/>
  <c r="AB29" i="3"/>
  <c r="AC29" i="3"/>
  <c r="AD29" i="3"/>
  <c r="AE29" i="3"/>
  <c r="AF29" i="3"/>
  <c r="AG29" i="3"/>
  <c r="AH29" i="3"/>
  <c r="AA30" i="3"/>
  <c r="AB30" i="3"/>
  <c r="AC30" i="3"/>
  <c r="AD30" i="3"/>
  <c r="AE30" i="3"/>
  <c r="AF30" i="3"/>
  <c r="AG30" i="3"/>
  <c r="AH30" i="3"/>
  <c r="AA31" i="3"/>
  <c r="AB31" i="3"/>
  <c r="AC31" i="3"/>
  <c r="AD31" i="3"/>
  <c r="AE31" i="3"/>
  <c r="AF31" i="3"/>
  <c r="AG31" i="3"/>
  <c r="AH31" i="3"/>
  <c r="AA32" i="3"/>
  <c r="AB32" i="3"/>
  <c r="AC32" i="3"/>
  <c r="AD32" i="3"/>
  <c r="AE32" i="3"/>
  <c r="AF32" i="3"/>
  <c r="AG32" i="3"/>
  <c r="AH32" i="3"/>
  <c r="AA33" i="3"/>
  <c r="AB33" i="3"/>
  <c r="AC33" i="3"/>
  <c r="AD33" i="3"/>
  <c r="AE33" i="3"/>
  <c r="AF33" i="3"/>
  <c r="AG33" i="3"/>
  <c r="AH33" i="3"/>
  <c r="AA34" i="3"/>
  <c r="AB34" i="3"/>
  <c r="AC34" i="3"/>
  <c r="AD34" i="3"/>
  <c r="AE34" i="3"/>
  <c r="AF34" i="3"/>
  <c r="AG34" i="3"/>
  <c r="AH34" i="3"/>
  <c r="AA35" i="3"/>
  <c r="AB35" i="3"/>
  <c r="AC35" i="3"/>
  <c r="AD35" i="3"/>
  <c r="AE35" i="3"/>
  <c r="AF35" i="3"/>
  <c r="AG35" i="3"/>
  <c r="AH35" i="3"/>
  <c r="AA36" i="3"/>
  <c r="AB36" i="3"/>
  <c r="AC36" i="3"/>
  <c r="AD36" i="3"/>
  <c r="AE36" i="3"/>
  <c r="AF36" i="3"/>
  <c r="AG36" i="3"/>
  <c r="AH36" i="3"/>
  <c r="AA37" i="3"/>
  <c r="AB37" i="3"/>
  <c r="AC37" i="3"/>
  <c r="AD37" i="3"/>
  <c r="AE37" i="3"/>
  <c r="AF37" i="3"/>
  <c r="AG37" i="3"/>
  <c r="AH37" i="3"/>
  <c r="AA38" i="3"/>
  <c r="AB38" i="3"/>
  <c r="AC38" i="3"/>
  <c r="AD38" i="3"/>
  <c r="AE38" i="3"/>
  <c r="AF38" i="3"/>
  <c r="AG38" i="3"/>
  <c r="AH38" i="3"/>
  <c r="AA39" i="3"/>
  <c r="AB39" i="3"/>
  <c r="AC39" i="3"/>
  <c r="AD39" i="3"/>
  <c r="AE39" i="3"/>
  <c r="AF39" i="3"/>
  <c r="AG39" i="3"/>
  <c r="AH39" i="3"/>
  <c r="AA40" i="3"/>
  <c r="AB40" i="3"/>
  <c r="AC40" i="3"/>
  <c r="AD40" i="3"/>
  <c r="AE40" i="3"/>
  <c r="AF40" i="3"/>
  <c r="AG40" i="3"/>
  <c r="AH40" i="3"/>
  <c r="AA41" i="3"/>
  <c r="AB41" i="3"/>
  <c r="AC41" i="3"/>
  <c r="AD41" i="3"/>
  <c r="AE41" i="3"/>
  <c r="AF41" i="3"/>
  <c r="AG41" i="3"/>
  <c r="AH41" i="3"/>
  <c r="AA42" i="3"/>
  <c r="AB42" i="3"/>
  <c r="AC42" i="3"/>
  <c r="AD42" i="3"/>
  <c r="AE42" i="3"/>
  <c r="AF42" i="3"/>
  <c r="AG42" i="3"/>
  <c r="AH42" i="3"/>
  <c r="AA43" i="3"/>
  <c r="AB43" i="3"/>
  <c r="AC43" i="3"/>
  <c r="AD43" i="3"/>
  <c r="AE43" i="3"/>
  <c r="AF43" i="3"/>
  <c r="AG43" i="3"/>
  <c r="AH43" i="3"/>
  <c r="AA44" i="3"/>
  <c r="AB44" i="3"/>
  <c r="AC44" i="3"/>
  <c r="AD44" i="3"/>
  <c r="AE44" i="3"/>
  <c r="AF44" i="3"/>
  <c r="AG44" i="3"/>
  <c r="AH44" i="3"/>
  <c r="AA45" i="3"/>
  <c r="AB45" i="3"/>
  <c r="AC45" i="3"/>
  <c r="AD45" i="3"/>
  <c r="AE45" i="3"/>
  <c r="AF45" i="3"/>
  <c r="AG45" i="3"/>
  <c r="AH45" i="3"/>
  <c r="AA46" i="3"/>
  <c r="AB46" i="3"/>
  <c r="AC46" i="3"/>
  <c r="AD46" i="3"/>
  <c r="AE46" i="3"/>
  <c r="AF46" i="3"/>
  <c r="AG46" i="3"/>
  <c r="AH46" i="3"/>
  <c r="AA47" i="3"/>
  <c r="AB47" i="3"/>
  <c r="AC47" i="3"/>
  <c r="AD47" i="3"/>
  <c r="AE47" i="3"/>
  <c r="AF47" i="3"/>
  <c r="AG47" i="3"/>
  <c r="AH47" i="3"/>
  <c r="AA48" i="3"/>
  <c r="AB48" i="3"/>
  <c r="AC48" i="3"/>
  <c r="AD48" i="3"/>
  <c r="AE48" i="3"/>
  <c r="AF48" i="3"/>
  <c r="AG48" i="3"/>
  <c r="AH48" i="3"/>
  <c r="AA49" i="3"/>
  <c r="AB49" i="3"/>
  <c r="AC49" i="3"/>
  <c r="AD49" i="3"/>
  <c r="AE49" i="3"/>
  <c r="AF49" i="3"/>
  <c r="AG49" i="3"/>
  <c r="AH49" i="3"/>
  <c r="AA50" i="3"/>
  <c r="AB50" i="3"/>
  <c r="AC50" i="3"/>
  <c r="AD50" i="3"/>
  <c r="AE50" i="3"/>
  <c r="AF50" i="3"/>
  <c r="AG50" i="3"/>
  <c r="AH50" i="3"/>
  <c r="AA51" i="3"/>
  <c r="AB51" i="3"/>
  <c r="AC51" i="3"/>
  <c r="AD51" i="3"/>
  <c r="AE51" i="3"/>
  <c r="AF51" i="3"/>
  <c r="AG51" i="3"/>
  <c r="AH51" i="3"/>
  <c r="AA52" i="3"/>
  <c r="AB52" i="3"/>
  <c r="AC52" i="3"/>
  <c r="AD52" i="3"/>
  <c r="AE52" i="3"/>
  <c r="AF52" i="3"/>
  <c r="AG52" i="3"/>
  <c r="AH52" i="3"/>
  <c r="AA53" i="3"/>
  <c r="AB53" i="3"/>
  <c r="AC53" i="3"/>
  <c r="AD53" i="3"/>
  <c r="AE53" i="3"/>
  <c r="AF53" i="3"/>
  <c r="AG53" i="3"/>
  <c r="AH53" i="3"/>
  <c r="AA54" i="3"/>
  <c r="AB54" i="3"/>
  <c r="AC54" i="3"/>
  <c r="AD54" i="3"/>
  <c r="AE54" i="3"/>
  <c r="AF54" i="3"/>
  <c r="AG54" i="3"/>
  <c r="AH54" i="3"/>
  <c r="AA55" i="3"/>
  <c r="AB55" i="3"/>
  <c r="AC55" i="3"/>
  <c r="AD55" i="3"/>
  <c r="AE55" i="3"/>
  <c r="AF55" i="3"/>
  <c r="AG55" i="3"/>
  <c r="AH55" i="3"/>
  <c r="AA56" i="3"/>
  <c r="AB56" i="3"/>
  <c r="AC56" i="3"/>
  <c r="AD56" i="3"/>
  <c r="AE56" i="3"/>
  <c r="AF56" i="3"/>
  <c r="AG56" i="3"/>
  <c r="AH56" i="3"/>
  <c r="AA57" i="3"/>
  <c r="AB57" i="3"/>
  <c r="AC57" i="3"/>
  <c r="AD57" i="3"/>
  <c r="AE57" i="3"/>
  <c r="AF57" i="3"/>
  <c r="AG57" i="3"/>
  <c r="AH57" i="3"/>
  <c r="AA58" i="3"/>
  <c r="AB58" i="3"/>
  <c r="AC58" i="3"/>
  <c r="AD58" i="3"/>
  <c r="AE58" i="3"/>
  <c r="AF58" i="3"/>
  <c r="AG58" i="3"/>
  <c r="AH58" i="3"/>
  <c r="AA59" i="3"/>
  <c r="AB59" i="3"/>
  <c r="AC59" i="3"/>
  <c r="AD59" i="3"/>
  <c r="AE59" i="3"/>
  <c r="AF59" i="3"/>
  <c r="AG59" i="3"/>
  <c r="AH59" i="3"/>
  <c r="AA60" i="3"/>
  <c r="AB60" i="3"/>
  <c r="AC60" i="3"/>
  <c r="AD60" i="3"/>
  <c r="AE60" i="3"/>
  <c r="AF60" i="3"/>
  <c r="AG60" i="3"/>
  <c r="AH60" i="3"/>
  <c r="AA61" i="3"/>
  <c r="AB61" i="3"/>
  <c r="AC61" i="3"/>
  <c r="AD61" i="3"/>
  <c r="AE61" i="3"/>
  <c r="AF61" i="3"/>
  <c r="AG61" i="3"/>
  <c r="AH61" i="3"/>
  <c r="AA62" i="3"/>
  <c r="AB62" i="3"/>
  <c r="AC62" i="3"/>
  <c r="AD62" i="3"/>
  <c r="AE62" i="3"/>
  <c r="AF62" i="3"/>
  <c r="AG62" i="3"/>
  <c r="AH62" i="3"/>
  <c r="AA63" i="3"/>
  <c r="AB63" i="3"/>
  <c r="AC63" i="3"/>
  <c r="AD63" i="3"/>
  <c r="AE63" i="3"/>
  <c r="AF63" i="3"/>
  <c r="AG63" i="3"/>
  <c r="AH63" i="3"/>
  <c r="AA64" i="3"/>
  <c r="AB64" i="3"/>
  <c r="AC64" i="3"/>
  <c r="AD64" i="3"/>
  <c r="AE64" i="3"/>
  <c r="AF64" i="3"/>
  <c r="AG64" i="3"/>
  <c r="AH64" i="3"/>
  <c r="AA65" i="3"/>
  <c r="AB65" i="3"/>
  <c r="AC65" i="3"/>
  <c r="AD65" i="3"/>
  <c r="AE65" i="3"/>
  <c r="AF65" i="3"/>
  <c r="AG65" i="3"/>
  <c r="AH65" i="3"/>
  <c r="AA66" i="3"/>
  <c r="AB66" i="3"/>
  <c r="AC66" i="3"/>
  <c r="AD66" i="3"/>
  <c r="AE66" i="3"/>
  <c r="AF66" i="3"/>
  <c r="AG66" i="3"/>
  <c r="AH66" i="3"/>
  <c r="AA67" i="3"/>
  <c r="AB67" i="3"/>
  <c r="AC67" i="3"/>
  <c r="AD67" i="3"/>
  <c r="AE67" i="3"/>
  <c r="AF67" i="3"/>
  <c r="AG67" i="3"/>
  <c r="AH67" i="3"/>
  <c r="AA68" i="3"/>
  <c r="AB68" i="3"/>
  <c r="AC68" i="3"/>
  <c r="AD68" i="3"/>
  <c r="AE68" i="3"/>
  <c r="AF68" i="3"/>
  <c r="AG68" i="3"/>
  <c r="AH68" i="3"/>
  <c r="AA69" i="3"/>
  <c r="AB69" i="3"/>
  <c r="AC69" i="3"/>
  <c r="AD69" i="3"/>
  <c r="AE69" i="3"/>
  <c r="AF69" i="3"/>
  <c r="AG69" i="3"/>
  <c r="AH69" i="3"/>
  <c r="AA70" i="3"/>
  <c r="AB70" i="3"/>
  <c r="AC70" i="3"/>
  <c r="AD70" i="3"/>
  <c r="AE70" i="3"/>
  <c r="AF70" i="3"/>
  <c r="AG70" i="3"/>
  <c r="AH70" i="3"/>
  <c r="AA71" i="3"/>
  <c r="AB71" i="3"/>
  <c r="AC71" i="3"/>
  <c r="AD71" i="3"/>
  <c r="AE71" i="3"/>
  <c r="AF71" i="3"/>
  <c r="AG71" i="3"/>
  <c r="AH71" i="3"/>
  <c r="AA72" i="3"/>
  <c r="AB72" i="3"/>
  <c r="AC72" i="3"/>
  <c r="AD72" i="3"/>
  <c r="AE72" i="3"/>
  <c r="AF72" i="3"/>
  <c r="AG72" i="3"/>
  <c r="AH72" i="3"/>
  <c r="AA73" i="3"/>
  <c r="AB73" i="3"/>
  <c r="AC73" i="3"/>
  <c r="AD73" i="3"/>
  <c r="AE73" i="3"/>
  <c r="AF73" i="3"/>
  <c r="AG73" i="3"/>
  <c r="AH73" i="3"/>
  <c r="AA74" i="3"/>
  <c r="AB74" i="3"/>
  <c r="AC74" i="3"/>
  <c r="AD74" i="3"/>
  <c r="AE74" i="3"/>
  <c r="AF74" i="3"/>
  <c r="AG74" i="3"/>
  <c r="AH74" i="3"/>
  <c r="AA75" i="3"/>
  <c r="AB75" i="3"/>
  <c r="AC75" i="3"/>
  <c r="AD75" i="3"/>
  <c r="AE75" i="3"/>
  <c r="AF75" i="3"/>
  <c r="AG75" i="3"/>
  <c r="AH75" i="3"/>
  <c r="AA76" i="3"/>
  <c r="AB76" i="3"/>
  <c r="AC76" i="3"/>
  <c r="AD76" i="3"/>
  <c r="AE76" i="3"/>
  <c r="AF76" i="3"/>
  <c r="AG76" i="3"/>
  <c r="AH76" i="3"/>
  <c r="AA77" i="3"/>
  <c r="AB77" i="3"/>
  <c r="AC77" i="3"/>
  <c r="AD77" i="3"/>
  <c r="AE77" i="3"/>
  <c r="AF77" i="3"/>
  <c r="AG77" i="3"/>
  <c r="AH77" i="3"/>
  <c r="AA78" i="3"/>
  <c r="AB78" i="3"/>
  <c r="AC78" i="3"/>
  <c r="AD78" i="3"/>
  <c r="AE78" i="3"/>
  <c r="AF78" i="3"/>
  <c r="AG78" i="3"/>
  <c r="AH78" i="3"/>
  <c r="AA79" i="3"/>
  <c r="AB79" i="3"/>
  <c r="AC79" i="3"/>
  <c r="AD79" i="3"/>
  <c r="AE79" i="3"/>
  <c r="AF79" i="3"/>
  <c r="AG79" i="3"/>
  <c r="AH79" i="3"/>
  <c r="AA80" i="3"/>
  <c r="AB80" i="3"/>
  <c r="AC80" i="3"/>
  <c r="AD80" i="3"/>
  <c r="AE80" i="3"/>
  <c r="AF80" i="3"/>
  <c r="AG80" i="3"/>
  <c r="AH80" i="3"/>
  <c r="AA81" i="3"/>
  <c r="AB81" i="3"/>
  <c r="AC81" i="3"/>
  <c r="AD81" i="3"/>
  <c r="AE81" i="3"/>
  <c r="AF81" i="3"/>
  <c r="AG81" i="3"/>
  <c r="AH81" i="3"/>
  <c r="AA82" i="3"/>
  <c r="AB82" i="3"/>
  <c r="AC82" i="3"/>
  <c r="AD82" i="3"/>
  <c r="AE82" i="3"/>
  <c r="AF82" i="3"/>
  <c r="AG82" i="3"/>
  <c r="AH82" i="3"/>
  <c r="AA83" i="3"/>
  <c r="AB83" i="3"/>
  <c r="AC83" i="3"/>
  <c r="AD83" i="3"/>
  <c r="AE83" i="3"/>
  <c r="AF83" i="3"/>
  <c r="AG83" i="3"/>
  <c r="AH83" i="3"/>
  <c r="AA84" i="3"/>
  <c r="AB84" i="3"/>
  <c r="AC84" i="3"/>
  <c r="AD84" i="3"/>
  <c r="AE84" i="3"/>
  <c r="AF84" i="3"/>
  <c r="AG84" i="3"/>
  <c r="AH84" i="3"/>
  <c r="AA85" i="3"/>
  <c r="AB85" i="3"/>
  <c r="AC85" i="3"/>
  <c r="AD85" i="3"/>
  <c r="AE85" i="3"/>
  <c r="AF85" i="3"/>
  <c r="AG85" i="3"/>
  <c r="AH85" i="3"/>
  <c r="AA86" i="3"/>
  <c r="AB86" i="3"/>
  <c r="AC86" i="3"/>
  <c r="AD86" i="3"/>
  <c r="AE86" i="3"/>
  <c r="AF86" i="3"/>
  <c r="AG86" i="3"/>
  <c r="AH86" i="3"/>
  <c r="AA87" i="3"/>
  <c r="AB87" i="3"/>
  <c r="AC87" i="3"/>
  <c r="AD87" i="3"/>
  <c r="AE87" i="3"/>
  <c r="AF87" i="3"/>
  <c r="AG87" i="3"/>
  <c r="AH87" i="3"/>
  <c r="AA88" i="3"/>
  <c r="AB88" i="3"/>
  <c r="AC88" i="3"/>
  <c r="AD88" i="3"/>
  <c r="AE88" i="3"/>
  <c r="AF88" i="3"/>
  <c r="AG88" i="3"/>
  <c r="AH88" i="3"/>
  <c r="AA89" i="3"/>
  <c r="AB89" i="3"/>
  <c r="AC89" i="3"/>
  <c r="AD89" i="3"/>
  <c r="AE89" i="3"/>
  <c r="AF89" i="3"/>
  <c r="AG89" i="3"/>
  <c r="AH89" i="3"/>
  <c r="AA90" i="3"/>
  <c r="AB90" i="3"/>
  <c r="AC90" i="3"/>
  <c r="AD90" i="3"/>
  <c r="AE90" i="3"/>
  <c r="AF90" i="3"/>
  <c r="AG90" i="3"/>
  <c r="AH90" i="3"/>
  <c r="AA91" i="3"/>
  <c r="AB91" i="3"/>
  <c r="AC91" i="3"/>
  <c r="AD91" i="3"/>
  <c r="AE91" i="3"/>
  <c r="AF91" i="3"/>
  <c r="AG91" i="3"/>
  <c r="AH91" i="3"/>
  <c r="AA92" i="3"/>
  <c r="AB92" i="3"/>
  <c r="AC92" i="3"/>
  <c r="AD92" i="3"/>
  <c r="AE92" i="3"/>
  <c r="AF92" i="3"/>
  <c r="AG92" i="3"/>
  <c r="AH92" i="3"/>
  <c r="AA93" i="3"/>
  <c r="AB93" i="3"/>
  <c r="AC93" i="3"/>
  <c r="AD93" i="3"/>
  <c r="AE93" i="3"/>
  <c r="AF93" i="3"/>
  <c r="AG93" i="3"/>
  <c r="AH93" i="3"/>
  <c r="AA94" i="3"/>
  <c r="AB94" i="3"/>
  <c r="AC94" i="3"/>
  <c r="AD94" i="3"/>
  <c r="AE94" i="3"/>
  <c r="AF94" i="3"/>
  <c r="AG94" i="3"/>
  <c r="AH94" i="3"/>
  <c r="AA95" i="3"/>
  <c r="AB95" i="3"/>
  <c r="AC95" i="3"/>
  <c r="AD95" i="3"/>
  <c r="AE95" i="3"/>
  <c r="AF95" i="3"/>
  <c r="AG95" i="3"/>
  <c r="AH95" i="3"/>
  <c r="AA96" i="3"/>
  <c r="AB96" i="3"/>
  <c r="AC96" i="3"/>
  <c r="AD96" i="3"/>
  <c r="AE96" i="3"/>
  <c r="AF96" i="3"/>
  <c r="AG96" i="3"/>
  <c r="AH96" i="3"/>
  <c r="AA97" i="3"/>
  <c r="AB97" i="3"/>
  <c r="AC97" i="3"/>
  <c r="AD97" i="3"/>
  <c r="AE97" i="3"/>
  <c r="AF97" i="3"/>
  <c r="AG97" i="3"/>
  <c r="AH97" i="3"/>
  <c r="AA98" i="3"/>
  <c r="AB98" i="3"/>
  <c r="AC98" i="3"/>
  <c r="AD98" i="3"/>
  <c r="AE98" i="3"/>
  <c r="AF98" i="3"/>
  <c r="AG98" i="3"/>
  <c r="AH98" i="3"/>
  <c r="AA99" i="3"/>
  <c r="AB99" i="3"/>
  <c r="AC99" i="3"/>
  <c r="AD99" i="3"/>
  <c r="AE99" i="3"/>
  <c r="AF99" i="3"/>
  <c r="AG99" i="3"/>
  <c r="AH99" i="3"/>
  <c r="AA100" i="3"/>
  <c r="AB100" i="3"/>
  <c r="AC100" i="3"/>
  <c r="AD100" i="3"/>
  <c r="AE100" i="3"/>
  <c r="AF100" i="3"/>
  <c r="AG100" i="3"/>
  <c r="AH100" i="3"/>
  <c r="AA101" i="3"/>
  <c r="AB101" i="3"/>
  <c r="AC101" i="3"/>
  <c r="AD101" i="3"/>
  <c r="AE101" i="3"/>
  <c r="AF101" i="3"/>
  <c r="AG101" i="3"/>
  <c r="AH101" i="3"/>
  <c r="AA102" i="3"/>
  <c r="AB102" i="3"/>
  <c r="AC102" i="3"/>
  <c r="AD102" i="3"/>
  <c r="AE102" i="3"/>
  <c r="AF102" i="3"/>
  <c r="AG102" i="3"/>
  <c r="AH102" i="3"/>
  <c r="AA103" i="3"/>
  <c r="AB103" i="3"/>
  <c r="AC103" i="3"/>
  <c r="AD103" i="3"/>
  <c r="AE103" i="3"/>
  <c r="AF103" i="3"/>
  <c r="AG103" i="3"/>
  <c r="AH103" i="3"/>
  <c r="AA104" i="3"/>
  <c r="AB104" i="3"/>
  <c r="AC104" i="3"/>
  <c r="AD104" i="3"/>
  <c r="AE104" i="3"/>
  <c r="AF104" i="3"/>
  <c r="AG104" i="3"/>
  <c r="AH104" i="3"/>
  <c r="AA105" i="3"/>
  <c r="AB105" i="3"/>
  <c r="AC105" i="3"/>
  <c r="AD105" i="3"/>
  <c r="AE105" i="3"/>
  <c r="AF105" i="3"/>
  <c r="AG105" i="3"/>
  <c r="AH105" i="3"/>
  <c r="AA106" i="3"/>
  <c r="AB106" i="3"/>
  <c r="AC106" i="3"/>
  <c r="AD106" i="3"/>
  <c r="AE106" i="3"/>
  <c r="AF106" i="3"/>
  <c r="AG106" i="3"/>
  <c r="AH106" i="3"/>
  <c r="AA107" i="3"/>
  <c r="AB107" i="3"/>
  <c r="AC107" i="3"/>
  <c r="AD107" i="3"/>
  <c r="AE107" i="3"/>
  <c r="AF107" i="3"/>
  <c r="AG107" i="3"/>
  <c r="AH107" i="3"/>
  <c r="AA108" i="3"/>
  <c r="AB108" i="3"/>
  <c r="AC108" i="3"/>
  <c r="AD108" i="3"/>
  <c r="AE108" i="3"/>
  <c r="AF108" i="3"/>
  <c r="AG108" i="3"/>
  <c r="AH108" i="3"/>
  <c r="AA109" i="3"/>
  <c r="AB109" i="3"/>
  <c r="AC109" i="3"/>
  <c r="AD109" i="3"/>
  <c r="AE109" i="3"/>
  <c r="AF109" i="3"/>
  <c r="AG109" i="3"/>
  <c r="AH109" i="3"/>
  <c r="AA110" i="3"/>
  <c r="AB110" i="3"/>
  <c r="AC110" i="3"/>
  <c r="AD110" i="3"/>
  <c r="AE110" i="3"/>
  <c r="AF110" i="3"/>
  <c r="AG110" i="3"/>
  <c r="AH110" i="3"/>
  <c r="AA111" i="3"/>
  <c r="AB111" i="3"/>
  <c r="AC111" i="3"/>
  <c r="AD111" i="3"/>
  <c r="AE111" i="3"/>
  <c r="AF111" i="3"/>
  <c r="AG111" i="3"/>
  <c r="AH111" i="3"/>
  <c r="AA112" i="3"/>
  <c r="AB112" i="3"/>
  <c r="AC112" i="3"/>
  <c r="AD112" i="3"/>
  <c r="AE112" i="3"/>
  <c r="AF112" i="3"/>
  <c r="AG112" i="3"/>
  <c r="AH112" i="3"/>
  <c r="AA113" i="3"/>
  <c r="AB113" i="3"/>
  <c r="AC113" i="3"/>
  <c r="AD113" i="3"/>
  <c r="AE113" i="3"/>
  <c r="AF113" i="3"/>
  <c r="AG113" i="3"/>
  <c r="AH113" i="3"/>
  <c r="AA114" i="3"/>
  <c r="AB114" i="3"/>
  <c r="AC114" i="3"/>
  <c r="AD114" i="3"/>
  <c r="AE114" i="3"/>
  <c r="AF114" i="3"/>
  <c r="AG114" i="3"/>
  <c r="AH114" i="3"/>
  <c r="AA115" i="3"/>
  <c r="AB115" i="3"/>
  <c r="AC115" i="3"/>
  <c r="AD115" i="3"/>
  <c r="AE115" i="3"/>
  <c r="AF115" i="3"/>
  <c r="AG115" i="3"/>
  <c r="AH115" i="3"/>
  <c r="AA5" i="3"/>
  <c r="AB5" i="3"/>
  <c r="AC5" i="3"/>
  <c r="AD5" i="3"/>
  <c r="AE5" i="3"/>
  <c r="AF5" i="3"/>
  <c r="AG5" i="3"/>
  <c r="AH5" i="3"/>
  <c r="U5" i="3"/>
  <c r="AY182" i="5"/>
  <c r="AX182" i="5"/>
  <c r="BF182" i="5"/>
  <c r="AW182" i="5"/>
  <c r="AV182" i="5"/>
  <c r="AU182" i="5"/>
  <c r="AT182" i="5"/>
  <c r="AS182" i="5"/>
  <c r="AR182" i="5"/>
  <c r="AQ182" i="5"/>
  <c r="AP182" i="5"/>
  <c r="AO182" i="5"/>
  <c r="BD182" i="5"/>
  <c r="AN182" i="5"/>
  <c r="AM182" i="5"/>
  <c r="AL182" i="5"/>
  <c r="AK182" i="5"/>
  <c r="AJ182" i="5"/>
  <c r="AI182" i="5"/>
  <c r="AH182" i="5"/>
  <c r="AG182" i="5"/>
  <c r="AF182" i="5"/>
  <c r="AE182" i="5"/>
  <c r="AD182" i="5"/>
  <c r="AC182" i="5"/>
  <c r="AB182" i="5"/>
  <c r="AA182" i="5"/>
  <c r="Z182" i="5"/>
  <c r="Y182" i="5"/>
  <c r="X182" i="5"/>
  <c r="W182" i="5"/>
  <c r="V182" i="5"/>
  <c r="U182" i="5"/>
  <c r="T182" i="5"/>
  <c r="S182" i="5"/>
  <c r="R182" i="5"/>
  <c r="Q182" i="5"/>
  <c r="P182" i="5"/>
  <c r="BB182" i="5"/>
  <c r="O182" i="5"/>
  <c r="N182" i="5"/>
  <c r="M182" i="5"/>
  <c r="L182" i="5"/>
  <c r="K182" i="5"/>
  <c r="J182" i="5"/>
  <c r="I182" i="5"/>
  <c r="H182" i="5"/>
  <c r="G182" i="5"/>
  <c r="F182" i="5"/>
  <c r="E182" i="5"/>
  <c r="AY181" i="5"/>
  <c r="AX181" i="5"/>
  <c r="AW181" i="5"/>
  <c r="AV181" i="5"/>
  <c r="AU181" i="5"/>
  <c r="AT181" i="5"/>
  <c r="AS181" i="5"/>
  <c r="BE181" i="5"/>
  <c r="AR181" i="5"/>
  <c r="AQ181" i="5"/>
  <c r="AP181" i="5"/>
  <c r="AO181" i="5"/>
  <c r="AN181" i="5"/>
  <c r="AM181" i="5"/>
  <c r="AL181" i="5"/>
  <c r="AK181" i="5"/>
  <c r="AJ181" i="5"/>
  <c r="AI181" i="5"/>
  <c r="AH181" i="5"/>
  <c r="AG181" i="5"/>
  <c r="AF181" i="5"/>
  <c r="AE181" i="5"/>
  <c r="AD181" i="5"/>
  <c r="AC181" i="5"/>
  <c r="AB181" i="5"/>
  <c r="AA181" i="5"/>
  <c r="Z181" i="5"/>
  <c r="Y181" i="5"/>
  <c r="X181" i="5"/>
  <c r="W181" i="5"/>
  <c r="V181" i="5"/>
  <c r="U181" i="5"/>
  <c r="T181" i="5"/>
  <c r="S181" i="5"/>
  <c r="R181" i="5"/>
  <c r="Q181" i="5"/>
  <c r="P181" i="5"/>
  <c r="O181" i="5"/>
  <c r="N181" i="5"/>
  <c r="M181" i="5"/>
  <c r="L181" i="5"/>
  <c r="K181" i="5"/>
  <c r="J181" i="5"/>
  <c r="I181" i="5"/>
  <c r="H181" i="5"/>
  <c r="G181" i="5"/>
  <c r="F181" i="5"/>
  <c r="E181" i="5"/>
  <c r="AY180" i="5"/>
  <c r="AX180" i="5"/>
  <c r="BF180" i="5"/>
  <c r="AW180" i="5"/>
  <c r="AV180" i="5"/>
  <c r="AU180" i="5"/>
  <c r="AT180" i="5"/>
  <c r="AS180" i="5"/>
  <c r="AR180" i="5"/>
  <c r="AQ180" i="5"/>
  <c r="AP180" i="5"/>
  <c r="AO180" i="5"/>
  <c r="AN180" i="5"/>
  <c r="AM180" i="5"/>
  <c r="AL180" i="5"/>
  <c r="AK180" i="5"/>
  <c r="AJ180" i="5"/>
  <c r="AI180" i="5"/>
  <c r="AH180" i="5"/>
  <c r="AG180" i="5"/>
  <c r="AF180" i="5"/>
  <c r="AE180" i="5"/>
  <c r="AD180" i="5"/>
  <c r="AC180" i="5"/>
  <c r="AB180" i="5"/>
  <c r="AA180" i="5"/>
  <c r="Z180" i="5"/>
  <c r="Y180" i="5"/>
  <c r="X180" i="5"/>
  <c r="W180" i="5"/>
  <c r="V180" i="5"/>
  <c r="U180" i="5"/>
  <c r="T180" i="5"/>
  <c r="S180" i="5"/>
  <c r="R180" i="5"/>
  <c r="Q180" i="5"/>
  <c r="P180" i="5"/>
  <c r="O180" i="5"/>
  <c r="N180" i="5"/>
  <c r="M180" i="5"/>
  <c r="L180" i="5"/>
  <c r="K180" i="5"/>
  <c r="J180" i="5"/>
  <c r="I180" i="5"/>
  <c r="H180" i="5"/>
  <c r="G180" i="5"/>
  <c r="F180" i="5"/>
  <c r="E180" i="5"/>
  <c r="AY179" i="5"/>
  <c r="AX179" i="5"/>
  <c r="BF179" i="5"/>
  <c r="AW179" i="5"/>
  <c r="AV179" i="5"/>
  <c r="AU179" i="5"/>
  <c r="AT179" i="5"/>
  <c r="AS179" i="5"/>
  <c r="AR179" i="5"/>
  <c r="AQ179" i="5"/>
  <c r="AP179" i="5"/>
  <c r="AO179" i="5"/>
  <c r="AN179" i="5"/>
  <c r="AM179" i="5"/>
  <c r="AL179" i="5"/>
  <c r="AK179" i="5"/>
  <c r="AJ179" i="5"/>
  <c r="AI179" i="5"/>
  <c r="AH179" i="5"/>
  <c r="AG179" i="5"/>
  <c r="AF179" i="5"/>
  <c r="AE179" i="5"/>
  <c r="AD179" i="5"/>
  <c r="AC179" i="5"/>
  <c r="AB179" i="5"/>
  <c r="AA179" i="5"/>
  <c r="Z179" i="5"/>
  <c r="Y179" i="5"/>
  <c r="X179" i="5"/>
  <c r="W179" i="5"/>
  <c r="V179" i="5"/>
  <c r="U179" i="5"/>
  <c r="T179" i="5"/>
  <c r="S179" i="5"/>
  <c r="R179" i="5"/>
  <c r="Q179" i="5"/>
  <c r="P179" i="5"/>
  <c r="O179" i="5"/>
  <c r="N179" i="5"/>
  <c r="M179" i="5"/>
  <c r="L179" i="5"/>
  <c r="K179" i="5"/>
  <c r="J179" i="5"/>
  <c r="I179" i="5"/>
  <c r="H179" i="5"/>
  <c r="G179" i="5"/>
  <c r="F179" i="5"/>
  <c r="E179" i="5"/>
  <c r="AY178" i="5"/>
  <c r="AX178" i="5"/>
  <c r="BF178" i="5"/>
  <c r="AW178" i="5"/>
  <c r="AV178" i="5"/>
  <c r="AU178" i="5"/>
  <c r="AT178" i="5"/>
  <c r="AS178" i="5"/>
  <c r="AR178" i="5"/>
  <c r="AQ178" i="5"/>
  <c r="AP178" i="5"/>
  <c r="AO178" i="5"/>
  <c r="AN178" i="5"/>
  <c r="AM178" i="5"/>
  <c r="AL178" i="5"/>
  <c r="AK178" i="5"/>
  <c r="AJ178" i="5"/>
  <c r="BC178" i="5"/>
  <c r="AI178" i="5"/>
  <c r="AH178" i="5"/>
  <c r="AG178" i="5"/>
  <c r="AF178" i="5"/>
  <c r="AE178" i="5"/>
  <c r="AD178" i="5"/>
  <c r="AC178" i="5"/>
  <c r="AB178" i="5"/>
  <c r="AA178" i="5"/>
  <c r="Z178" i="5"/>
  <c r="Y178" i="5"/>
  <c r="X178" i="5"/>
  <c r="W178" i="5"/>
  <c r="V178" i="5"/>
  <c r="U178" i="5"/>
  <c r="T178" i="5"/>
  <c r="S178" i="5"/>
  <c r="R178" i="5"/>
  <c r="Q178" i="5"/>
  <c r="P178" i="5"/>
  <c r="O178" i="5"/>
  <c r="N178" i="5"/>
  <c r="M178" i="5"/>
  <c r="L178" i="5"/>
  <c r="K178" i="5"/>
  <c r="J178" i="5"/>
  <c r="I178" i="5"/>
  <c r="H178" i="5"/>
  <c r="G178" i="5"/>
  <c r="F178" i="5"/>
  <c r="E178" i="5"/>
  <c r="AY177" i="5"/>
  <c r="AX177" i="5"/>
  <c r="AW177" i="5"/>
  <c r="AV177" i="5"/>
  <c r="AU177" i="5"/>
  <c r="AT177" i="5"/>
  <c r="AS177" i="5"/>
  <c r="AR177" i="5"/>
  <c r="AQ177" i="5"/>
  <c r="AP177" i="5"/>
  <c r="AO177" i="5"/>
  <c r="BD177" i="5"/>
  <c r="AN177" i="5"/>
  <c r="AM177" i="5"/>
  <c r="AL177" i="5"/>
  <c r="AK177" i="5"/>
  <c r="AJ177" i="5"/>
  <c r="AI177" i="5"/>
  <c r="AH177" i="5"/>
  <c r="AG177" i="5"/>
  <c r="AF177" i="5"/>
  <c r="AE177" i="5"/>
  <c r="AD177" i="5"/>
  <c r="AC177" i="5"/>
  <c r="AB177" i="5"/>
  <c r="AA177" i="5"/>
  <c r="Z177" i="5"/>
  <c r="Y177" i="5"/>
  <c r="X177" i="5"/>
  <c r="W177" i="5"/>
  <c r="V177" i="5"/>
  <c r="U177" i="5"/>
  <c r="T177" i="5"/>
  <c r="S177" i="5"/>
  <c r="R177" i="5"/>
  <c r="Q177" i="5"/>
  <c r="P177" i="5"/>
  <c r="O177" i="5"/>
  <c r="N177" i="5"/>
  <c r="M177" i="5"/>
  <c r="L177" i="5"/>
  <c r="K177" i="5"/>
  <c r="J177" i="5"/>
  <c r="I177" i="5"/>
  <c r="H177" i="5"/>
  <c r="G177" i="5"/>
  <c r="F177" i="5"/>
  <c r="E177" i="5"/>
  <c r="AY176" i="5"/>
  <c r="AX176" i="5"/>
  <c r="BF176" i="5"/>
  <c r="AW176" i="5"/>
  <c r="AV176" i="5"/>
  <c r="AU176" i="5"/>
  <c r="AT176" i="5"/>
  <c r="AS176" i="5"/>
  <c r="AR176" i="5"/>
  <c r="AQ176" i="5"/>
  <c r="AP176" i="5"/>
  <c r="AO176" i="5"/>
  <c r="AN176" i="5"/>
  <c r="AM176" i="5"/>
  <c r="AL176" i="5"/>
  <c r="AK176" i="5"/>
  <c r="AJ176" i="5"/>
  <c r="AI176" i="5"/>
  <c r="AH176" i="5"/>
  <c r="AG176" i="5"/>
  <c r="AF176" i="5"/>
  <c r="AE176" i="5"/>
  <c r="AD176" i="5"/>
  <c r="AC176" i="5"/>
  <c r="AB176" i="5"/>
  <c r="AA176" i="5"/>
  <c r="Z176" i="5"/>
  <c r="Y176" i="5"/>
  <c r="X176" i="5"/>
  <c r="W176" i="5"/>
  <c r="V176" i="5"/>
  <c r="U176" i="5"/>
  <c r="T176" i="5"/>
  <c r="S176" i="5"/>
  <c r="R176" i="5"/>
  <c r="Q176" i="5"/>
  <c r="P176" i="5"/>
  <c r="O176" i="5"/>
  <c r="N176" i="5"/>
  <c r="M176" i="5"/>
  <c r="L176" i="5"/>
  <c r="K176" i="5"/>
  <c r="J176" i="5"/>
  <c r="I176" i="5"/>
  <c r="H176" i="5"/>
  <c r="G176" i="5"/>
  <c r="F176" i="5"/>
  <c r="E176" i="5"/>
  <c r="BF173" i="5"/>
  <c r="BE173" i="5"/>
  <c r="BD173" i="5"/>
  <c r="BC173" i="5"/>
  <c r="BB173" i="5"/>
  <c r="BA173" i="5"/>
  <c r="AZ173" i="5"/>
  <c r="BF172" i="5"/>
  <c r="BE172" i="5"/>
  <c r="BD172" i="5"/>
  <c r="BC172" i="5"/>
  <c r="BB172" i="5"/>
  <c r="BA172" i="5"/>
  <c r="AZ172" i="5"/>
  <c r="BF171" i="5"/>
  <c r="BE171" i="5"/>
  <c r="BD171" i="5"/>
  <c r="BC171" i="5"/>
  <c r="BB171" i="5"/>
  <c r="BA171" i="5"/>
  <c r="AZ171" i="5"/>
  <c r="BF170" i="5"/>
  <c r="BE170" i="5"/>
  <c r="BD170" i="5"/>
  <c r="BC170" i="5"/>
  <c r="BB170" i="5"/>
  <c r="BA170" i="5"/>
  <c r="AZ170" i="5"/>
  <c r="BF169" i="5"/>
  <c r="BE169" i="5"/>
  <c r="BD169" i="5"/>
  <c r="BC169" i="5"/>
  <c r="BB169" i="5"/>
  <c r="BA169" i="5"/>
  <c r="AZ169" i="5"/>
  <c r="BF168" i="5"/>
  <c r="BE168" i="5"/>
  <c r="BD168" i="5"/>
  <c r="BC168" i="5"/>
  <c r="BB168" i="5"/>
  <c r="BA168" i="5"/>
  <c r="AZ168" i="5"/>
  <c r="BF167" i="5"/>
  <c r="BE167" i="5"/>
  <c r="BD167" i="5"/>
  <c r="BC167" i="5"/>
  <c r="BB167" i="5"/>
  <c r="BA167" i="5"/>
  <c r="AZ167" i="5"/>
  <c r="BF166" i="5"/>
  <c r="BE166" i="5"/>
  <c r="BD166" i="5"/>
  <c r="BC166" i="5"/>
  <c r="BB166" i="5"/>
  <c r="BA166" i="5"/>
  <c r="AZ166" i="5"/>
  <c r="BF165" i="5"/>
  <c r="BE165" i="5"/>
  <c r="BD165" i="5"/>
  <c r="BC165" i="5"/>
  <c r="BB165" i="5"/>
  <c r="BA165" i="5"/>
  <c r="AZ165" i="5"/>
  <c r="BF164" i="5"/>
  <c r="BE164" i="5"/>
  <c r="BD164" i="5"/>
  <c r="BC164" i="5"/>
  <c r="BB164" i="5"/>
  <c r="BA164" i="5"/>
  <c r="AZ164" i="5"/>
  <c r="BF163" i="5"/>
  <c r="BE163" i="5"/>
  <c r="BD163" i="5"/>
  <c r="BC163" i="5"/>
  <c r="BB163" i="5"/>
  <c r="BA163" i="5"/>
  <c r="AZ163" i="5"/>
  <c r="BF162" i="5"/>
  <c r="BE162" i="5"/>
  <c r="BD162" i="5"/>
  <c r="BC162" i="5"/>
  <c r="BB162" i="5"/>
  <c r="BA162" i="5"/>
  <c r="AZ162" i="5"/>
  <c r="BF161" i="5"/>
  <c r="BE161" i="5"/>
  <c r="BD161" i="5"/>
  <c r="BC161" i="5"/>
  <c r="BB161" i="5"/>
  <c r="BA161" i="5"/>
  <c r="AZ161" i="5"/>
  <c r="BF160" i="5"/>
  <c r="BE160" i="5"/>
  <c r="BD160" i="5"/>
  <c r="BC160" i="5"/>
  <c r="BB160" i="5"/>
  <c r="BA160" i="5"/>
  <c r="AZ160" i="5"/>
  <c r="BF159" i="5"/>
  <c r="BE159" i="5"/>
  <c r="BD159" i="5"/>
  <c r="BC159" i="5"/>
  <c r="BB159" i="5"/>
  <c r="BA159" i="5"/>
  <c r="AZ159" i="5"/>
  <c r="BF158" i="5"/>
  <c r="BE158" i="5"/>
  <c r="BD158" i="5"/>
  <c r="BC158" i="5"/>
  <c r="BB158" i="5"/>
  <c r="BA158" i="5"/>
  <c r="AZ158" i="5"/>
  <c r="BF157" i="5"/>
  <c r="BE157" i="5"/>
  <c r="BD157" i="5"/>
  <c r="BC157" i="5"/>
  <c r="BB157" i="5"/>
  <c r="BA157" i="5"/>
  <c r="AZ157" i="5"/>
  <c r="BF156" i="5"/>
  <c r="BE156" i="5"/>
  <c r="BD156" i="5"/>
  <c r="BC156" i="5"/>
  <c r="BB156" i="5"/>
  <c r="BA156" i="5"/>
  <c r="AZ156" i="5"/>
  <c r="BF155" i="5"/>
  <c r="BE155" i="5"/>
  <c r="BD155" i="5"/>
  <c r="BC155" i="5"/>
  <c r="BB155" i="5"/>
  <c r="BA155" i="5"/>
  <c r="AZ155" i="5"/>
  <c r="BF154" i="5"/>
  <c r="BE154" i="5"/>
  <c r="BD154" i="5"/>
  <c r="BC154" i="5"/>
  <c r="BB154" i="5"/>
  <c r="BA154" i="5"/>
  <c r="AZ154" i="5"/>
  <c r="BF153" i="5"/>
  <c r="BE153" i="5"/>
  <c r="BD153" i="5"/>
  <c r="BC153" i="5"/>
  <c r="BB153" i="5"/>
  <c r="BA153" i="5"/>
  <c r="AZ153" i="5"/>
  <c r="BF152" i="5"/>
  <c r="BE152" i="5"/>
  <c r="BD152" i="5"/>
  <c r="BC152" i="5"/>
  <c r="BB152" i="5"/>
  <c r="BA152" i="5"/>
  <c r="AZ152" i="5"/>
  <c r="BF151" i="5"/>
  <c r="BE151" i="5"/>
  <c r="BD151" i="5"/>
  <c r="BC151" i="5"/>
  <c r="BB151" i="5"/>
  <c r="BA151" i="5"/>
  <c r="AZ151" i="5"/>
  <c r="BF150" i="5"/>
  <c r="BE150" i="5"/>
  <c r="BD150" i="5"/>
  <c r="BC150" i="5"/>
  <c r="BB150" i="5"/>
  <c r="BA150" i="5"/>
  <c r="AZ150" i="5"/>
  <c r="BF149" i="5"/>
  <c r="BE149" i="5"/>
  <c r="BD149" i="5"/>
  <c r="BC149" i="5"/>
  <c r="BB149" i="5"/>
  <c r="BA149" i="5"/>
  <c r="AZ149" i="5"/>
  <c r="BF148" i="5"/>
  <c r="BE148" i="5"/>
  <c r="BD148" i="5"/>
  <c r="BC148" i="5"/>
  <c r="BB148" i="5"/>
  <c r="BA148" i="5"/>
  <c r="AZ148" i="5"/>
  <c r="BF147" i="5"/>
  <c r="BE147" i="5"/>
  <c r="BD147" i="5"/>
  <c r="BC147" i="5"/>
  <c r="BB147" i="5"/>
  <c r="BA147" i="5"/>
  <c r="AZ147" i="5"/>
  <c r="BF146" i="5"/>
  <c r="BE146" i="5"/>
  <c r="BD146" i="5"/>
  <c r="BC146" i="5"/>
  <c r="BB146" i="5"/>
  <c r="BA146" i="5"/>
  <c r="AZ146" i="5"/>
  <c r="BF145" i="5"/>
  <c r="BE145" i="5"/>
  <c r="BD145" i="5"/>
  <c r="BC145" i="5"/>
  <c r="BB145" i="5"/>
  <c r="BA145" i="5"/>
  <c r="AZ145" i="5"/>
  <c r="BF144" i="5"/>
  <c r="BE144" i="5"/>
  <c r="BD144" i="5"/>
  <c r="BC144" i="5"/>
  <c r="BB144" i="5"/>
  <c r="BA144" i="5"/>
  <c r="AZ144" i="5"/>
  <c r="BF143" i="5"/>
  <c r="BE143" i="5"/>
  <c r="BD143" i="5"/>
  <c r="BC143" i="5"/>
  <c r="BB143" i="5"/>
  <c r="BA143" i="5"/>
  <c r="AZ143" i="5"/>
  <c r="BF142" i="5"/>
  <c r="BE142" i="5"/>
  <c r="BD142" i="5"/>
  <c r="BC142" i="5"/>
  <c r="BB142" i="5"/>
  <c r="BA142" i="5"/>
  <c r="AZ142" i="5"/>
  <c r="BF141" i="5"/>
  <c r="BE141" i="5"/>
  <c r="BD141" i="5"/>
  <c r="BC141" i="5"/>
  <c r="BB141" i="5"/>
  <c r="BA141" i="5"/>
  <c r="AZ141" i="5"/>
  <c r="BF140" i="5"/>
  <c r="BE140" i="5"/>
  <c r="BD140" i="5"/>
  <c r="BC140" i="5"/>
  <c r="BB140" i="5"/>
  <c r="BA140" i="5"/>
  <c r="AZ140" i="5"/>
  <c r="BF139" i="5"/>
  <c r="BE139" i="5"/>
  <c r="BD139" i="5"/>
  <c r="BC139" i="5"/>
  <c r="BB139" i="5"/>
  <c r="BA139" i="5"/>
  <c r="AZ139" i="5"/>
  <c r="BF138" i="5"/>
  <c r="BE138" i="5"/>
  <c r="BD138" i="5"/>
  <c r="BC138" i="5"/>
  <c r="BB138" i="5"/>
  <c r="BA138" i="5"/>
  <c r="AZ138" i="5"/>
  <c r="BF137" i="5"/>
  <c r="BE137" i="5"/>
  <c r="BD137" i="5"/>
  <c r="BC137" i="5"/>
  <c r="BB137" i="5"/>
  <c r="BA137" i="5"/>
  <c r="AZ137" i="5"/>
  <c r="BF136" i="5"/>
  <c r="BE136" i="5"/>
  <c r="BD136" i="5"/>
  <c r="BC136" i="5"/>
  <c r="BB136" i="5"/>
  <c r="BA136" i="5"/>
  <c r="AZ136" i="5"/>
  <c r="BF135" i="5"/>
  <c r="BE135" i="5"/>
  <c r="BD135" i="5"/>
  <c r="BC135" i="5"/>
  <c r="BB135" i="5"/>
  <c r="BA135" i="5"/>
  <c r="AZ135" i="5"/>
  <c r="BF134" i="5"/>
  <c r="BE134" i="5"/>
  <c r="BD134" i="5"/>
  <c r="BC134" i="5"/>
  <c r="BB134" i="5"/>
  <c r="BA134" i="5"/>
  <c r="AZ134" i="5"/>
  <c r="BF133" i="5"/>
  <c r="BE133" i="5"/>
  <c r="BD133" i="5"/>
  <c r="BC133" i="5"/>
  <c r="BB133" i="5"/>
  <c r="BA133" i="5"/>
  <c r="AZ133" i="5"/>
  <c r="BF132" i="5"/>
  <c r="BE132" i="5"/>
  <c r="BD132" i="5"/>
  <c r="BC132" i="5"/>
  <c r="BB132" i="5"/>
  <c r="BA132" i="5"/>
  <c r="AZ132" i="5"/>
  <c r="BF131" i="5"/>
  <c r="BE131" i="5"/>
  <c r="BD131" i="5"/>
  <c r="BC131" i="5"/>
  <c r="BB131" i="5"/>
  <c r="BA131" i="5"/>
  <c r="AZ131" i="5"/>
  <c r="BF130" i="5"/>
  <c r="BE130" i="5"/>
  <c r="BD130" i="5"/>
  <c r="BC130" i="5"/>
  <c r="BB130" i="5"/>
  <c r="BA130" i="5"/>
  <c r="AZ130" i="5"/>
  <c r="BF129" i="5"/>
  <c r="BE129" i="5"/>
  <c r="BD129" i="5"/>
  <c r="BC129" i="5"/>
  <c r="BB129" i="5"/>
  <c r="BA129" i="5"/>
  <c r="AZ129" i="5"/>
  <c r="BF128" i="5"/>
  <c r="BE128" i="5"/>
  <c r="BD128" i="5"/>
  <c r="BC128" i="5"/>
  <c r="BB128" i="5"/>
  <c r="BA128" i="5"/>
  <c r="AZ128" i="5"/>
  <c r="BF127" i="5"/>
  <c r="BE127" i="5"/>
  <c r="BD127" i="5"/>
  <c r="BC127" i="5"/>
  <c r="BB127" i="5"/>
  <c r="BA127" i="5"/>
  <c r="AZ127" i="5"/>
  <c r="BF126" i="5"/>
  <c r="BE126" i="5"/>
  <c r="BD126" i="5"/>
  <c r="BC126" i="5"/>
  <c r="BB126" i="5"/>
  <c r="BA126" i="5"/>
  <c r="AZ126" i="5"/>
  <c r="BF125" i="5"/>
  <c r="BE125" i="5"/>
  <c r="BD125" i="5"/>
  <c r="BC125" i="5"/>
  <c r="BB125" i="5"/>
  <c r="BA125" i="5"/>
  <c r="AZ125" i="5"/>
  <c r="BF124" i="5"/>
  <c r="BE124" i="5"/>
  <c r="BD124" i="5"/>
  <c r="BC124" i="5"/>
  <c r="BB124" i="5"/>
  <c r="BA124" i="5"/>
  <c r="AZ124" i="5"/>
  <c r="BF123" i="5"/>
  <c r="BE123" i="5"/>
  <c r="BD123" i="5"/>
  <c r="BC123" i="5"/>
  <c r="BB123" i="5"/>
  <c r="BA123" i="5"/>
  <c r="AZ123" i="5"/>
  <c r="BF122" i="5"/>
  <c r="BE122" i="5"/>
  <c r="BD122" i="5"/>
  <c r="BC122" i="5"/>
  <c r="BB122" i="5"/>
  <c r="BA122" i="5"/>
  <c r="AZ122" i="5"/>
  <c r="BF121" i="5"/>
  <c r="BE121" i="5"/>
  <c r="BD121" i="5"/>
  <c r="BC121" i="5"/>
  <c r="BB121" i="5"/>
  <c r="BA121" i="5"/>
  <c r="AZ121" i="5"/>
  <c r="BF120" i="5"/>
  <c r="BE120" i="5"/>
  <c r="BD120" i="5"/>
  <c r="BC120" i="5"/>
  <c r="BB120" i="5"/>
  <c r="BA120" i="5"/>
  <c r="AZ120" i="5"/>
  <c r="BF119" i="5"/>
  <c r="BE119" i="5"/>
  <c r="BD119" i="5"/>
  <c r="BC119" i="5"/>
  <c r="BB119" i="5"/>
  <c r="BA119" i="5"/>
  <c r="AZ119" i="5"/>
  <c r="BF118" i="5"/>
  <c r="BE118" i="5"/>
  <c r="BD118" i="5"/>
  <c r="BC118" i="5"/>
  <c r="BB118" i="5"/>
  <c r="BA118" i="5"/>
  <c r="AZ118" i="5"/>
  <c r="BF117" i="5"/>
  <c r="BE117" i="5"/>
  <c r="BD117" i="5"/>
  <c r="BC117" i="5"/>
  <c r="BB117" i="5"/>
  <c r="BA117" i="5"/>
  <c r="AZ117" i="5"/>
  <c r="BF116" i="5"/>
  <c r="BE116" i="5"/>
  <c r="BD116" i="5"/>
  <c r="BC116" i="5"/>
  <c r="BB116" i="5"/>
  <c r="BA116" i="5"/>
  <c r="AZ116" i="5"/>
  <c r="BF115" i="5"/>
  <c r="BE115" i="5"/>
  <c r="BD115" i="5"/>
  <c r="BC115" i="5"/>
  <c r="BB115" i="5"/>
  <c r="BA115" i="5"/>
  <c r="AZ115" i="5"/>
  <c r="BF114" i="5"/>
  <c r="BE114" i="5"/>
  <c r="BD114" i="5"/>
  <c r="BC114" i="5"/>
  <c r="BB114" i="5"/>
  <c r="BA114" i="5"/>
  <c r="AZ114" i="5"/>
  <c r="BF113" i="5"/>
  <c r="BE113" i="5"/>
  <c r="BD113" i="5"/>
  <c r="BC113" i="5"/>
  <c r="BB113" i="5"/>
  <c r="BA113" i="5"/>
  <c r="AZ113" i="5"/>
  <c r="BF112" i="5"/>
  <c r="BE112" i="5"/>
  <c r="BD112" i="5"/>
  <c r="BC112" i="5"/>
  <c r="BB112" i="5"/>
  <c r="BA112" i="5"/>
  <c r="AZ112" i="5"/>
  <c r="BF111" i="5"/>
  <c r="BE111" i="5"/>
  <c r="BD111" i="5"/>
  <c r="BC111" i="5"/>
  <c r="BB111" i="5"/>
  <c r="BA111" i="5"/>
  <c r="AZ111" i="5"/>
  <c r="BF110" i="5"/>
  <c r="BE110" i="5"/>
  <c r="BD110" i="5"/>
  <c r="BC110" i="5"/>
  <c r="BB110" i="5"/>
  <c r="BA110" i="5"/>
  <c r="AZ110" i="5"/>
  <c r="BF109" i="5"/>
  <c r="BE109" i="5"/>
  <c r="BD109" i="5"/>
  <c r="BC109" i="5"/>
  <c r="BB109" i="5"/>
  <c r="BA109" i="5"/>
  <c r="AZ109" i="5"/>
  <c r="BF108" i="5"/>
  <c r="BE108" i="5"/>
  <c r="BD108" i="5"/>
  <c r="BC108" i="5"/>
  <c r="BB108" i="5"/>
  <c r="BA108" i="5"/>
  <c r="AZ108" i="5"/>
  <c r="BF107" i="5"/>
  <c r="BE107" i="5"/>
  <c r="BD107" i="5"/>
  <c r="BC107" i="5"/>
  <c r="BB107" i="5"/>
  <c r="BA107" i="5"/>
  <c r="AZ107" i="5"/>
  <c r="BF106" i="5"/>
  <c r="BE106" i="5"/>
  <c r="BD106" i="5"/>
  <c r="BC106" i="5"/>
  <c r="BB106" i="5"/>
  <c r="BA106" i="5"/>
  <c r="AZ106" i="5"/>
  <c r="BF105" i="5"/>
  <c r="BE105" i="5"/>
  <c r="BD105" i="5"/>
  <c r="BC105" i="5"/>
  <c r="BB105" i="5"/>
  <c r="BA105" i="5"/>
  <c r="AZ105" i="5"/>
  <c r="BF104" i="5"/>
  <c r="BE104" i="5"/>
  <c r="BD104" i="5"/>
  <c r="BC104" i="5"/>
  <c r="BB104" i="5"/>
  <c r="BA104" i="5"/>
  <c r="AZ104" i="5"/>
  <c r="BF103" i="5"/>
  <c r="BE103" i="5"/>
  <c r="BD103" i="5"/>
  <c r="BC103" i="5"/>
  <c r="BB103" i="5"/>
  <c r="BA103" i="5"/>
  <c r="AZ103" i="5"/>
  <c r="BF102" i="5"/>
  <c r="BE102" i="5"/>
  <c r="BD102" i="5"/>
  <c r="BC102" i="5"/>
  <c r="BB102" i="5"/>
  <c r="BA102" i="5"/>
  <c r="AZ102" i="5"/>
  <c r="BF101" i="5"/>
  <c r="BE101" i="5"/>
  <c r="BD101" i="5"/>
  <c r="BC101" i="5"/>
  <c r="BB101" i="5"/>
  <c r="BA101" i="5"/>
  <c r="AZ101" i="5"/>
  <c r="BF100" i="5"/>
  <c r="BE100" i="5"/>
  <c r="BD100" i="5"/>
  <c r="BC100" i="5"/>
  <c r="BB100" i="5"/>
  <c r="BA100" i="5"/>
  <c r="AZ100" i="5"/>
  <c r="BF99" i="5"/>
  <c r="BE99" i="5"/>
  <c r="BD99" i="5"/>
  <c r="BC99" i="5"/>
  <c r="BB99" i="5"/>
  <c r="BA99" i="5"/>
  <c r="AZ99" i="5"/>
  <c r="BF98" i="5"/>
  <c r="BE98" i="5"/>
  <c r="BD98" i="5"/>
  <c r="BC98" i="5"/>
  <c r="BB98" i="5"/>
  <c r="BA98" i="5"/>
  <c r="AZ98" i="5"/>
  <c r="BF97" i="5"/>
  <c r="BE97" i="5"/>
  <c r="BD97" i="5"/>
  <c r="BC97" i="5"/>
  <c r="BB97" i="5"/>
  <c r="BA97" i="5"/>
  <c r="AZ97" i="5"/>
  <c r="BF96" i="5"/>
  <c r="BE96" i="5"/>
  <c r="BD96" i="5"/>
  <c r="BC96" i="5"/>
  <c r="BB96" i="5"/>
  <c r="BA96" i="5"/>
  <c r="AZ96" i="5"/>
  <c r="BF95" i="5"/>
  <c r="BE95" i="5"/>
  <c r="BD95" i="5"/>
  <c r="BC95" i="5"/>
  <c r="BB95" i="5"/>
  <c r="BA95" i="5"/>
  <c r="AZ95" i="5"/>
  <c r="BF94" i="5"/>
  <c r="BE94" i="5"/>
  <c r="BD94" i="5"/>
  <c r="BC94" i="5"/>
  <c r="BB94" i="5"/>
  <c r="BA94" i="5"/>
  <c r="AZ94" i="5"/>
  <c r="BF93" i="5"/>
  <c r="BE93" i="5"/>
  <c r="BD93" i="5"/>
  <c r="BC93" i="5"/>
  <c r="BB93" i="5"/>
  <c r="BA93" i="5"/>
  <c r="AZ93" i="5"/>
  <c r="BF92" i="5"/>
  <c r="BE92" i="5"/>
  <c r="BD92" i="5"/>
  <c r="BC92" i="5"/>
  <c r="BB92" i="5"/>
  <c r="BA92" i="5"/>
  <c r="AZ92" i="5"/>
  <c r="BF91" i="5"/>
  <c r="BE91" i="5"/>
  <c r="BD91" i="5"/>
  <c r="BC91" i="5"/>
  <c r="BB91" i="5"/>
  <c r="BA91" i="5"/>
  <c r="AZ91" i="5"/>
  <c r="BF90" i="5"/>
  <c r="BE90" i="5"/>
  <c r="BD90" i="5"/>
  <c r="BC90" i="5"/>
  <c r="BB90" i="5"/>
  <c r="BA90" i="5"/>
  <c r="AZ90" i="5"/>
  <c r="BF89" i="5"/>
  <c r="BE89" i="5"/>
  <c r="BD89" i="5"/>
  <c r="BC89" i="5"/>
  <c r="BB89" i="5"/>
  <c r="BA89" i="5"/>
  <c r="AZ89" i="5"/>
  <c r="BF88" i="5"/>
  <c r="BE88" i="5"/>
  <c r="BD88" i="5"/>
  <c r="BC88" i="5"/>
  <c r="BB88" i="5"/>
  <c r="BA88" i="5"/>
  <c r="AZ88" i="5"/>
  <c r="BF87" i="5"/>
  <c r="BE87" i="5"/>
  <c r="BD87" i="5"/>
  <c r="BC87" i="5"/>
  <c r="BB87" i="5"/>
  <c r="BA87" i="5"/>
  <c r="AZ87" i="5"/>
  <c r="BF86" i="5"/>
  <c r="BE86" i="5"/>
  <c r="BD86" i="5"/>
  <c r="BC86" i="5"/>
  <c r="BB86" i="5"/>
  <c r="BA86" i="5"/>
  <c r="AZ86" i="5"/>
  <c r="BF85" i="5"/>
  <c r="BE85" i="5"/>
  <c r="BD85" i="5"/>
  <c r="BC85" i="5"/>
  <c r="BB85" i="5"/>
  <c r="BA85" i="5"/>
  <c r="AZ85" i="5"/>
  <c r="BF84" i="5"/>
  <c r="BE84" i="5"/>
  <c r="BD84" i="5"/>
  <c r="BC84" i="5"/>
  <c r="BB84" i="5"/>
  <c r="BA84" i="5"/>
  <c r="AZ84" i="5"/>
  <c r="BF83" i="5"/>
  <c r="BE83" i="5"/>
  <c r="BD83" i="5"/>
  <c r="BC83" i="5"/>
  <c r="BB83" i="5"/>
  <c r="BA83" i="5"/>
  <c r="AZ83" i="5"/>
  <c r="BF82" i="5"/>
  <c r="BE82" i="5"/>
  <c r="BD82" i="5"/>
  <c r="BC82" i="5"/>
  <c r="BB82" i="5"/>
  <c r="BA82" i="5"/>
  <c r="AZ82" i="5"/>
  <c r="BF81" i="5"/>
  <c r="BE81" i="5"/>
  <c r="BD81" i="5"/>
  <c r="BC81" i="5"/>
  <c r="BB81" i="5"/>
  <c r="BA81" i="5"/>
  <c r="AZ81" i="5"/>
  <c r="BF80" i="5"/>
  <c r="BE80" i="5"/>
  <c r="BD80" i="5"/>
  <c r="BC80" i="5"/>
  <c r="BB80" i="5"/>
  <c r="BA80" i="5"/>
  <c r="AZ80" i="5"/>
  <c r="BF79" i="5"/>
  <c r="BE79" i="5"/>
  <c r="BD79" i="5"/>
  <c r="BC79" i="5"/>
  <c r="BB79" i="5"/>
  <c r="BA79" i="5"/>
  <c r="AZ79" i="5"/>
  <c r="BF78" i="5"/>
  <c r="BE78" i="5"/>
  <c r="BD78" i="5"/>
  <c r="BC78" i="5"/>
  <c r="BB78" i="5"/>
  <c r="BA78" i="5"/>
  <c r="AZ78" i="5"/>
  <c r="BF77" i="5"/>
  <c r="BE77" i="5"/>
  <c r="BD77" i="5"/>
  <c r="BC77" i="5"/>
  <c r="BB77" i="5"/>
  <c r="BA77" i="5"/>
  <c r="AZ77" i="5"/>
  <c r="BF76" i="5"/>
  <c r="BE76" i="5"/>
  <c r="BD76" i="5"/>
  <c r="BC76" i="5"/>
  <c r="BB76" i="5"/>
  <c r="BA76" i="5"/>
  <c r="AZ76" i="5"/>
  <c r="BF75" i="5"/>
  <c r="BE75" i="5"/>
  <c r="BD75" i="5"/>
  <c r="BC75" i="5"/>
  <c r="BB75" i="5"/>
  <c r="BA75" i="5"/>
  <c r="AZ75" i="5"/>
  <c r="BF74" i="5"/>
  <c r="BE74" i="5"/>
  <c r="BD74" i="5"/>
  <c r="BC74" i="5"/>
  <c r="BB74" i="5"/>
  <c r="BA74" i="5"/>
  <c r="AZ74" i="5"/>
  <c r="BF73" i="5"/>
  <c r="BE73" i="5"/>
  <c r="BD73" i="5"/>
  <c r="BC73" i="5"/>
  <c r="BB73" i="5"/>
  <c r="BA73" i="5"/>
  <c r="AZ73" i="5"/>
  <c r="BF72" i="5"/>
  <c r="BE72" i="5"/>
  <c r="BD72" i="5"/>
  <c r="BC72" i="5"/>
  <c r="BB72" i="5"/>
  <c r="BA72" i="5"/>
  <c r="AZ72" i="5"/>
  <c r="BF71" i="5"/>
  <c r="BE71" i="5"/>
  <c r="BD71" i="5"/>
  <c r="BC71" i="5"/>
  <c r="BB71" i="5"/>
  <c r="BA71" i="5"/>
  <c r="AZ71" i="5"/>
  <c r="BF70" i="5"/>
  <c r="BE70" i="5"/>
  <c r="BD70" i="5"/>
  <c r="BC70" i="5"/>
  <c r="BB70" i="5"/>
  <c r="BA70" i="5"/>
  <c r="AZ70" i="5"/>
  <c r="BF69" i="5"/>
  <c r="BE69" i="5"/>
  <c r="BD69" i="5"/>
  <c r="BC69" i="5"/>
  <c r="BB69" i="5"/>
  <c r="BA69" i="5"/>
  <c r="AZ69" i="5"/>
  <c r="BF68" i="5"/>
  <c r="BE68" i="5"/>
  <c r="BD68" i="5"/>
  <c r="BC68" i="5"/>
  <c r="BB68" i="5"/>
  <c r="BA68" i="5"/>
  <c r="AZ68" i="5"/>
  <c r="BF67" i="5"/>
  <c r="BE67" i="5"/>
  <c r="BD67" i="5"/>
  <c r="BC67" i="5"/>
  <c r="BB67" i="5"/>
  <c r="BA67" i="5"/>
  <c r="AZ67" i="5"/>
  <c r="BF66" i="5"/>
  <c r="BE66" i="5"/>
  <c r="BD66" i="5"/>
  <c r="BC66" i="5"/>
  <c r="BB66" i="5"/>
  <c r="BA66" i="5"/>
  <c r="AZ66" i="5"/>
  <c r="BF65" i="5"/>
  <c r="BE65" i="5"/>
  <c r="BD65" i="5"/>
  <c r="BC65" i="5"/>
  <c r="BB65" i="5"/>
  <c r="BA65" i="5"/>
  <c r="AZ65" i="5"/>
  <c r="BF64" i="5"/>
  <c r="BE64" i="5"/>
  <c r="BD64" i="5"/>
  <c r="BC64" i="5"/>
  <c r="BB64" i="5"/>
  <c r="BA64" i="5"/>
  <c r="AZ64" i="5"/>
  <c r="BF63" i="5"/>
  <c r="BE63" i="5"/>
  <c r="BD63" i="5"/>
  <c r="BC63" i="5"/>
  <c r="BB63" i="5"/>
  <c r="BA63" i="5"/>
  <c r="AZ63" i="5"/>
  <c r="BF62" i="5"/>
  <c r="BE62" i="5"/>
  <c r="BD62" i="5"/>
  <c r="BC62" i="5"/>
  <c r="BB62" i="5"/>
  <c r="BA62" i="5"/>
  <c r="AZ62" i="5"/>
  <c r="BF61" i="5"/>
  <c r="BE61" i="5"/>
  <c r="BD61" i="5"/>
  <c r="BC61" i="5"/>
  <c r="BB61" i="5"/>
  <c r="BA61" i="5"/>
  <c r="AZ61" i="5"/>
  <c r="BF60" i="5"/>
  <c r="BE60" i="5"/>
  <c r="BD60" i="5"/>
  <c r="BC60" i="5"/>
  <c r="BB60" i="5"/>
  <c r="BA60" i="5"/>
  <c r="AZ60" i="5"/>
  <c r="BF59" i="5"/>
  <c r="BE59" i="5"/>
  <c r="BD59" i="5"/>
  <c r="BC59" i="5"/>
  <c r="BB59" i="5"/>
  <c r="BA59" i="5"/>
  <c r="AZ59" i="5"/>
  <c r="BF58" i="5"/>
  <c r="BE58" i="5"/>
  <c r="BD58" i="5"/>
  <c r="BC58" i="5"/>
  <c r="BB58" i="5"/>
  <c r="BA58" i="5"/>
  <c r="AZ58" i="5"/>
  <c r="BF57" i="5"/>
  <c r="BE57" i="5"/>
  <c r="BD57" i="5"/>
  <c r="BC57" i="5"/>
  <c r="BB57" i="5"/>
  <c r="BA57" i="5"/>
  <c r="AZ57" i="5"/>
  <c r="BF56" i="5"/>
  <c r="BE56" i="5"/>
  <c r="BD56" i="5"/>
  <c r="BC56" i="5"/>
  <c r="BB56" i="5"/>
  <c r="BA56" i="5"/>
  <c r="AZ56" i="5"/>
  <c r="BF55" i="5"/>
  <c r="BE55" i="5"/>
  <c r="BD55" i="5"/>
  <c r="BC55" i="5"/>
  <c r="BB55" i="5"/>
  <c r="BA55" i="5"/>
  <c r="AZ55" i="5"/>
  <c r="BF54" i="5"/>
  <c r="BE54" i="5"/>
  <c r="BD54" i="5"/>
  <c r="BC54" i="5"/>
  <c r="BB54" i="5"/>
  <c r="BA54" i="5"/>
  <c r="AZ54" i="5"/>
  <c r="BF53" i="5"/>
  <c r="BE53" i="5"/>
  <c r="BD53" i="5"/>
  <c r="BC53" i="5"/>
  <c r="BB53" i="5"/>
  <c r="BA53" i="5"/>
  <c r="AZ53" i="5"/>
  <c r="BF52" i="5"/>
  <c r="BE52" i="5"/>
  <c r="BD52" i="5"/>
  <c r="BC52" i="5"/>
  <c r="BB52" i="5"/>
  <c r="BA52" i="5"/>
  <c r="AZ52" i="5"/>
  <c r="BF51" i="5"/>
  <c r="BE51" i="5"/>
  <c r="BD51" i="5"/>
  <c r="BC51" i="5"/>
  <c r="BB51" i="5"/>
  <c r="BA51" i="5"/>
  <c r="AZ51" i="5"/>
  <c r="BF50" i="5"/>
  <c r="BE50" i="5"/>
  <c r="BD50" i="5"/>
  <c r="BC50" i="5"/>
  <c r="BB50" i="5"/>
  <c r="BA50" i="5"/>
  <c r="AZ50" i="5"/>
  <c r="BF49" i="5"/>
  <c r="BE49" i="5"/>
  <c r="BD49" i="5"/>
  <c r="BC49" i="5"/>
  <c r="BB49" i="5"/>
  <c r="BA49" i="5"/>
  <c r="AZ49" i="5"/>
  <c r="BF48" i="5"/>
  <c r="BE48" i="5"/>
  <c r="BD48" i="5"/>
  <c r="BC48" i="5"/>
  <c r="BB48" i="5"/>
  <c r="BA48" i="5"/>
  <c r="AZ48" i="5"/>
  <c r="BF47" i="5"/>
  <c r="BE47" i="5"/>
  <c r="BD47" i="5"/>
  <c r="BC47" i="5"/>
  <c r="BB47" i="5"/>
  <c r="BA47" i="5"/>
  <c r="AZ47" i="5"/>
  <c r="BF46" i="5"/>
  <c r="BE46" i="5"/>
  <c r="BD46" i="5"/>
  <c r="BC46" i="5"/>
  <c r="BB46" i="5"/>
  <c r="BA46" i="5"/>
  <c r="AZ46" i="5"/>
  <c r="BF45" i="5"/>
  <c r="BE45" i="5"/>
  <c r="BD45" i="5"/>
  <c r="BC45" i="5"/>
  <c r="BB45" i="5"/>
  <c r="BA45" i="5"/>
  <c r="AZ45" i="5"/>
  <c r="BF44" i="5"/>
  <c r="BE44" i="5"/>
  <c r="BD44" i="5"/>
  <c r="BC44" i="5"/>
  <c r="BB44" i="5"/>
  <c r="BA44" i="5"/>
  <c r="AZ44" i="5"/>
  <c r="BF43" i="5"/>
  <c r="BE43" i="5"/>
  <c r="BD43" i="5"/>
  <c r="BC43" i="5"/>
  <c r="BB43" i="5"/>
  <c r="BA43" i="5"/>
  <c r="AZ43" i="5"/>
  <c r="BF42" i="5"/>
  <c r="BE42" i="5"/>
  <c r="BD42" i="5"/>
  <c r="BC42" i="5"/>
  <c r="BB42" i="5"/>
  <c r="BA42" i="5"/>
  <c r="AZ42" i="5"/>
  <c r="BF41" i="5"/>
  <c r="BE41" i="5"/>
  <c r="BD41" i="5"/>
  <c r="BC41" i="5"/>
  <c r="BB41" i="5"/>
  <c r="BA41" i="5"/>
  <c r="AZ41" i="5"/>
  <c r="BF40" i="5"/>
  <c r="BE40" i="5"/>
  <c r="BD40" i="5"/>
  <c r="BC40" i="5"/>
  <c r="BB40" i="5"/>
  <c r="BA40" i="5"/>
  <c r="AZ40" i="5"/>
  <c r="BF39" i="5"/>
  <c r="BE39" i="5"/>
  <c r="BD39" i="5"/>
  <c r="BC39" i="5"/>
  <c r="BB39" i="5"/>
  <c r="BA39" i="5"/>
  <c r="AZ39" i="5"/>
  <c r="BF38" i="5"/>
  <c r="BE38" i="5"/>
  <c r="BD38" i="5"/>
  <c r="BC38" i="5"/>
  <c r="BB38" i="5"/>
  <c r="BA38" i="5"/>
  <c r="AZ38" i="5"/>
  <c r="BF37" i="5"/>
  <c r="BE37" i="5"/>
  <c r="BD37" i="5"/>
  <c r="BC37" i="5"/>
  <c r="BB37" i="5"/>
  <c r="BA37" i="5"/>
  <c r="AZ37" i="5"/>
  <c r="BF36" i="5"/>
  <c r="BE36" i="5"/>
  <c r="BD36" i="5"/>
  <c r="BC36" i="5"/>
  <c r="BB36" i="5"/>
  <c r="BA36" i="5"/>
  <c r="AZ36" i="5"/>
  <c r="BF35" i="5"/>
  <c r="BE35" i="5"/>
  <c r="BD35" i="5"/>
  <c r="BC35" i="5"/>
  <c r="BB35" i="5"/>
  <c r="BA35" i="5"/>
  <c r="AZ35" i="5"/>
  <c r="BF34" i="5"/>
  <c r="BE34" i="5"/>
  <c r="BD34" i="5"/>
  <c r="BC34" i="5"/>
  <c r="BB34" i="5"/>
  <c r="BA34" i="5"/>
  <c r="AZ34" i="5"/>
  <c r="BF33" i="5"/>
  <c r="BE33" i="5"/>
  <c r="BD33" i="5"/>
  <c r="BC33" i="5"/>
  <c r="BB33" i="5"/>
  <c r="BA33" i="5"/>
  <c r="AZ33" i="5"/>
  <c r="BF32" i="5"/>
  <c r="BE32" i="5"/>
  <c r="BD32" i="5"/>
  <c r="BC32" i="5"/>
  <c r="BB32" i="5"/>
  <c r="BA32" i="5"/>
  <c r="AZ32" i="5"/>
  <c r="BF31" i="5"/>
  <c r="BE31" i="5"/>
  <c r="BD31" i="5"/>
  <c r="BC31" i="5"/>
  <c r="BB31" i="5"/>
  <c r="BA31" i="5"/>
  <c r="AZ31" i="5"/>
  <c r="BF30" i="5"/>
  <c r="BE30" i="5"/>
  <c r="BD30" i="5"/>
  <c r="BC30" i="5"/>
  <c r="BB30" i="5"/>
  <c r="BA30" i="5"/>
  <c r="AZ30" i="5"/>
  <c r="BF29" i="5"/>
  <c r="BE29" i="5"/>
  <c r="BD29" i="5"/>
  <c r="BC29" i="5"/>
  <c r="BB29" i="5"/>
  <c r="BA29" i="5"/>
  <c r="AZ29" i="5"/>
  <c r="BF28" i="5"/>
  <c r="BE28" i="5"/>
  <c r="BD28" i="5"/>
  <c r="BC28" i="5"/>
  <c r="BB28" i="5"/>
  <c r="BA28" i="5"/>
  <c r="AZ28" i="5"/>
  <c r="BF27" i="5"/>
  <c r="BE27" i="5"/>
  <c r="BD27" i="5"/>
  <c r="BC27" i="5"/>
  <c r="BB27" i="5"/>
  <c r="BA27" i="5"/>
  <c r="AZ27" i="5"/>
  <c r="BF26" i="5"/>
  <c r="BE26" i="5"/>
  <c r="BD26" i="5"/>
  <c r="BC26" i="5"/>
  <c r="BB26" i="5"/>
  <c r="BA26" i="5"/>
  <c r="AZ26" i="5"/>
  <c r="BF25" i="5"/>
  <c r="BE25" i="5"/>
  <c r="BD25" i="5"/>
  <c r="BC25" i="5"/>
  <c r="BB25" i="5"/>
  <c r="BA25" i="5"/>
  <c r="AZ25" i="5"/>
  <c r="BF24" i="5"/>
  <c r="BE24" i="5"/>
  <c r="BD24" i="5"/>
  <c r="BC24" i="5"/>
  <c r="BB24" i="5"/>
  <c r="BA24" i="5"/>
  <c r="AZ24" i="5"/>
  <c r="BF23" i="5"/>
  <c r="BE23" i="5"/>
  <c r="BD23" i="5"/>
  <c r="BC23" i="5"/>
  <c r="BB23" i="5"/>
  <c r="BA23" i="5"/>
  <c r="AZ23" i="5"/>
  <c r="BF22" i="5"/>
  <c r="BE22" i="5"/>
  <c r="BD22" i="5"/>
  <c r="BC22" i="5"/>
  <c r="BB22" i="5"/>
  <c r="BA22" i="5"/>
  <c r="AZ22" i="5"/>
  <c r="BF21" i="5"/>
  <c r="BE21" i="5"/>
  <c r="BD21" i="5"/>
  <c r="BC21" i="5"/>
  <c r="BB21" i="5"/>
  <c r="BA21" i="5"/>
  <c r="AZ21" i="5"/>
  <c r="BF20" i="5"/>
  <c r="BE20" i="5"/>
  <c r="BD20" i="5"/>
  <c r="BC20" i="5"/>
  <c r="BB20" i="5"/>
  <c r="BA20" i="5"/>
  <c r="AZ20" i="5"/>
  <c r="BF19" i="5"/>
  <c r="BE19" i="5"/>
  <c r="BD19" i="5"/>
  <c r="BC19" i="5"/>
  <c r="BB19" i="5"/>
  <c r="BA19" i="5"/>
  <c r="AZ19" i="5"/>
  <c r="BF18" i="5"/>
  <c r="BE18" i="5"/>
  <c r="BD18" i="5"/>
  <c r="BC18" i="5"/>
  <c r="BB18" i="5"/>
  <c r="BA18" i="5"/>
  <c r="AZ18" i="5"/>
  <c r="BF17" i="5"/>
  <c r="BE17" i="5"/>
  <c r="BD17" i="5"/>
  <c r="BC17" i="5"/>
  <c r="BB17" i="5"/>
  <c r="BA17" i="5"/>
  <c r="AZ17" i="5"/>
  <c r="BF16" i="5"/>
  <c r="BE16" i="5"/>
  <c r="BD16" i="5"/>
  <c r="BC16" i="5"/>
  <c r="BB16" i="5"/>
  <c r="BA16" i="5"/>
  <c r="AZ16" i="5"/>
  <c r="BF15" i="5"/>
  <c r="BE15" i="5"/>
  <c r="BD15" i="5"/>
  <c r="BC15" i="5"/>
  <c r="BB15" i="5"/>
  <c r="BA15" i="5"/>
  <c r="AZ15" i="5"/>
  <c r="BF14" i="5"/>
  <c r="BE14" i="5"/>
  <c r="BD14" i="5"/>
  <c r="BC14" i="5"/>
  <c r="BB14" i="5"/>
  <c r="BA14" i="5"/>
  <c r="AZ14" i="5"/>
  <c r="BF13" i="5"/>
  <c r="BE13" i="5"/>
  <c r="BD13" i="5"/>
  <c r="BC13" i="5"/>
  <c r="BB13" i="5"/>
  <c r="BA13" i="5"/>
  <c r="AZ13" i="5"/>
  <c r="BF12" i="5"/>
  <c r="BE12" i="5"/>
  <c r="BD12" i="5"/>
  <c r="BC12" i="5"/>
  <c r="BB12" i="5"/>
  <c r="BA12" i="5"/>
  <c r="AZ12" i="5"/>
  <c r="BF11" i="5"/>
  <c r="BE11" i="5"/>
  <c r="BD11" i="5"/>
  <c r="BC11" i="5"/>
  <c r="BB11" i="5"/>
  <c r="BA11" i="5"/>
  <c r="AZ11" i="5"/>
  <c r="BF10" i="5"/>
  <c r="BE10" i="5"/>
  <c r="BD10" i="5"/>
  <c r="BC10" i="5"/>
  <c r="BB10" i="5"/>
  <c r="BA10" i="5"/>
  <c r="AZ10" i="5"/>
  <c r="BF9" i="5"/>
  <c r="BE9" i="5"/>
  <c r="BD9" i="5"/>
  <c r="BC9" i="5"/>
  <c r="BB9" i="5"/>
  <c r="BA9" i="5"/>
  <c r="AZ9" i="5"/>
  <c r="BF8" i="5"/>
  <c r="BE8" i="5"/>
  <c r="BD8" i="5"/>
  <c r="BC8" i="5"/>
  <c r="BC2" i="5"/>
  <c r="BB8" i="5"/>
  <c r="BA8" i="5"/>
  <c r="AZ8" i="5"/>
  <c r="BF7" i="5"/>
  <c r="BE7" i="5"/>
  <c r="BD7" i="5"/>
  <c r="BC7" i="5"/>
  <c r="BB7" i="5"/>
  <c r="BA7" i="5"/>
  <c r="AZ7" i="5"/>
  <c r="BF6" i="5"/>
  <c r="BE6" i="5"/>
  <c r="BD6" i="5"/>
  <c r="BC6" i="5"/>
  <c r="BB6" i="5"/>
  <c r="BA6" i="5"/>
  <c r="AZ6" i="5"/>
  <c r="BF5" i="5"/>
  <c r="BE5" i="5"/>
  <c r="BD5" i="5"/>
  <c r="BC5" i="5"/>
  <c r="BB5" i="5"/>
  <c r="BA5" i="5"/>
  <c r="AZ5" i="5"/>
  <c r="BF4" i="5"/>
  <c r="BE4" i="5"/>
  <c r="BD4" i="5"/>
  <c r="BC4" i="5"/>
  <c r="BB4" i="5"/>
  <c r="BA4" i="5"/>
  <c r="AZ4" i="5"/>
  <c r="W119" i="6"/>
  <c r="AF5" i="6"/>
  <c r="AF79" i="6"/>
  <c r="AF64" i="6"/>
  <c r="AF66" i="6"/>
  <c r="AF40" i="6"/>
  <c r="AF29" i="6"/>
  <c r="AF19" i="6"/>
  <c r="AF7" i="6"/>
  <c r="AZ26" i="6"/>
  <c r="AZ52" i="6"/>
  <c r="AZ28" i="6"/>
  <c r="AZ39" i="6"/>
  <c r="AZ11" i="6"/>
  <c r="AZ5" i="6"/>
  <c r="AZ65" i="6"/>
  <c r="AZ57" i="6"/>
  <c r="AZ67" i="6"/>
  <c r="AZ29" i="6"/>
  <c r="AZ8" i="6"/>
  <c r="AZ51" i="6"/>
  <c r="AZ61" i="6"/>
  <c r="AZ63" i="6"/>
  <c r="AZ79" i="6"/>
  <c r="AZ74" i="6"/>
  <c r="AF77" i="6"/>
  <c r="W125" i="6"/>
  <c r="W124" i="6"/>
  <c r="W134" i="6"/>
  <c r="W132" i="6"/>
  <c r="AZ42" i="6"/>
  <c r="AZ9" i="6"/>
  <c r="AZ34" i="6"/>
  <c r="AZ20" i="6"/>
  <c r="AZ55" i="6"/>
  <c r="AZ25" i="6"/>
  <c r="AZ27" i="6"/>
  <c r="AZ40" i="6"/>
  <c r="AZ66" i="6"/>
  <c r="AZ69" i="6"/>
  <c r="AZ14" i="6"/>
  <c r="AZ59" i="6"/>
  <c r="AZ6" i="6"/>
  <c r="AZ43" i="6"/>
  <c r="AZ37" i="6"/>
  <c r="AZ64" i="6"/>
  <c r="AZ75" i="6"/>
  <c r="AF104" i="6"/>
  <c r="AF92" i="6"/>
  <c r="AF80" i="6"/>
  <c r="AF68" i="6"/>
  <c r="AF55" i="6"/>
  <c r="AF41" i="6"/>
  <c r="AF34" i="6"/>
  <c r="AF23" i="6"/>
  <c r="AZ53" i="6"/>
  <c r="AZ41" i="6"/>
  <c r="AZ23" i="6"/>
  <c r="AZ35" i="6"/>
  <c r="AZ13" i="6"/>
  <c r="AZ76" i="6"/>
  <c r="AZ58" i="6"/>
  <c r="AZ24" i="6"/>
  <c r="AZ60" i="6"/>
  <c r="AZ7" i="6"/>
  <c r="AZ48" i="6"/>
  <c r="AZ70" i="6"/>
  <c r="AZ78" i="6"/>
  <c r="AF114" i="6"/>
  <c r="AF102" i="6"/>
  <c r="AF90" i="6"/>
  <c r="AF78" i="6"/>
  <c r="AF63" i="6"/>
  <c r="AF65" i="6"/>
  <c r="AF39" i="6"/>
  <c r="AF31" i="6"/>
  <c r="AF18" i="6"/>
  <c r="AF6" i="6"/>
  <c r="AZ44" i="6"/>
  <c r="AZ30" i="6"/>
  <c r="AQ117" i="6"/>
  <c r="AQ118" i="6"/>
  <c r="AZ17" i="6"/>
  <c r="AZ49" i="6"/>
  <c r="AZ71" i="6"/>
  <c r="AZ72" i="6"/>
  <c r="AW117" i="6"/>
  <c r="AW118" i="6"/>
  <c r="AR118" i="6"/>
  <c r="AR117" i="6"/>
  <c r="AF111" i="6"/>
  <c r="AF99" i="6"/>
  <c r="AF87" i="6"/>
  <c r="AF75" i="6"/>
  <c r="AF51" i="6"/>
  <c r="AF52" i="6"/>
  <c r="AF44" i="6"/>
  <c r="AF27" i="6"/>
  <c r="AF14" i="6"/>
  <c r="AZ45" i="6"/>
  <c r="AZ46" i="6"/>
  <c r="AZ54" i="6"/>
  <c r="AZ10" i="6"/>
  <c r="AS118" i="6"/>
  <c r="AS117" i="6"/>
  <c r="AZ21" i="6"/>
  <c r="AZ56" i="6"/>
  <c r="AZ15" i="6"/>
  <c r="AZ16" i="6"/>
  <c r="AZ31" i="6"/>
  <c r="AZ36" i="6"/>
  <c r="AZ62" i="6"/>
  <c r="AZ38" i="6"/>
  <c r="AZ73" i="6"/>
  <c r="AF110" i="6"/>
  <c r="AF98" i="6"/>
  <c r="AF86" i="6"/>
  <c r="AF74" i="6"/>
  <c r="AF60" i="6"/>
  <c r="AF49" i="6"/>
  <c r="AF38" i="6"/>
  <c r="AF26" i="6"/>
  <c r="AF15" i="6"/>
  <c r="AT118" i="6"/>
  <c r="AT117" i="6"/>
  <c r="AZ68" i="6"/>
  <c r="AZ50" i="6"/>
  <c r="AU118" i="6"/>
  <c r="AU117" i="6"/>
  <c r="AZ12" i="6"/>
  <c r="AZ47" i="6"/>
  <c r="AZ22" i="6"/>
  <c r="AZ32" i="6"/>
  <c r="AZ18" i="6"/>
  <c r="AZ33" i="6"/>
  <c r="AZ19" i="6"/>
  <c r="AZ77" i="6"/>
  <c r="AV118" i="6"/>
  <c r="AV117" i="6"/>
  <c r="BH5" i="6"/>
  <c r="AF109" i="6"/>
  <c r="AF97" i="6"/>
  <c r="AF85" i="6"/>
  <c r="AF73" i="6"/>
  <c r="AF59" i="6"/>
  <c r="AF48" i="6"/>
  <c r="AF37" i="6"/>
  <c r="AF25" i="6"/>
  <c r="AF13" i="6"/>
  <c r="AF108" i="6"/>
  <c r="AF96" i="6"/>
  <c r="AF84" i="6"/>
  <c r="AF72" i="6"/>
  <c r="AF67" i="6"/>
  <c r="AF43" i="6"/>
  <c r="AF33" i="6"/>
  <c r="AF24" i="6"/>
  <c r="AF12" i="6"/>
  <c r="AF107" i="6"/>
  <c r="AF95" i="6"/>
  <c r="AF83" i="6"/>
  <c r="AF71" i="6"/>
  <c r="AF58" i="6"/>
  <c r="AF47" i="6"/>
  <c r="AF36" i="6"/>
  <c r="AF22" i="6"/>
  <c r="AF11" i="6"/>
  <c r="AF106" i="6"/>
  <c r="AF94" i="6"/>
  <c r="AF82" i="6"/>
  <c r="AF70" i="6"/>
  <c r="AF57" i="6"/>
  <c r="AF50" i="6"/>
  <c r="AF32" i="6"/>
  <c r="AF21" i="6"/>
  <c r="AF8" i="6"/>
  <c r="AF105" i="6"/>
  <c r="AF93" i="6"/>
  <c r="AF81" i="6"/>
  <c r="AF69" i="6"/>
  <c r="AF56" i="6"/>
  <c r="AF42" i="6"/>
  <c r="AF35" i="6"/>
  <c r="AF20" i="6"/>
  <c r="AF10" i="6"/>
  <c r="AF9" i="6"/>
  <c r="AF62" i="6"/>
  <c r="AF54" i="6"/>
  <c r="AF46" i="6"/>
  <c r="AF28" i="6"/>
  <c r="AF17" i="6"/>
  <c r="AF112" i="6"/>
  <c r="AF100" i="6"/>
  <c r="AF88" i="6"/>
  <c r="AF76" i="6"/>
  <c r="AF61" i="6"/>
  <c r="AF53" i="6"/>
  <c r="AF45" i="6"/>
  <c r="AF30" i="6"/>
  <c r="AF16" i="6"/>
  <c r="AI130" i="6"/>
  <c r="AJ134" i="6"/>
  <c r="AI122" i="6"/>
  <c r="AJ122" i="6"/>
  <c r="AI121" i="6"/>
  <c r="AI124" i="6"/>
  <c r="AJ133" i="6"/>
  <c r="AJ127" i="6"/>
  <c r="AJ121" i="6"/>
  <c r="AI128" i="6"/>
  <c r="AJ130" i="6"/>
  <c r="AI134" i="6"/>
  <c r="AI135" i="6"/>
  <c r="AI119" i="6"/>
  <c r="AJ126" i="6"/>
  <c r="AI127" i="6"/>
  <c r="AJ128" i="6"/>
  <c r="AJ135" i="6"/>
  <c r="AI126" i="6"/>
  <c r="AI133" i="6"/>
  <c r="AJ120" i="6"/>
  <c r="AJ124" i="6"/>
  <c r="AI125" i="6"/>
  <c r="AI132" i="6"/>
  <c r="AJ125" i="6"/>
  <c r="AJ132" i="6"/>
  <c r="AJ119" i="6"/>
  <c r="AI120" i="6"/>
  <c r="AH15" i="6"/>
  <c r="AY15" i="6"/>
  <c r="BA15" i="6"/>
  <c r="AH16" i="6"/>
  <c r="AY16" i="6"/>
  <c r="AH31" i="6"/>
  <c r="AY31" i="6"/>
  <c r="BA31" i="6"/>
  <c r="AH23" i="6"/>
  <c r="AY23" i="6"/>
  <c r="BA23" i="6"/>
  <c r="AH35" i="6"/>
  <c r="AY35" i="6"/>
  <c r="BA35" i="6"/>
  <c r="AH13" i="6"/>
  <c r="AY13" i="6"/>
  <c r="BA13" i="6"/>
  <c r="AH76" i="6"/>
  <c r="AY76" i="6"/>
  <c r="AH58" i="6"/>
  <c r="AY58" i="6"/>
  <c r="BA58" i="6"/>
  <c r="AH24" i="6"/>
  <c r="AY24" i="6"/>
  <c r="BA24" i="6"/>
  <c r="AH60" i="6"/>
  <c r="AY60" i="6"/>
  <c r="BA60" i="6"/>
  <c r="AH7" i="6"/>
  <c r="AY7" i="6"/>
  <c r="AH48" i="6"/>
  <c r="AY48" i="6"/>
  <c r="BA48" i="6"/>
  <c r="AH70" i="6"/>
  <c r="AY70" i="6"/>
  <c r="BA70" i="6"/>
  <c r="AH75" i="6"/>
  <c r="AY75" i="6"/>
  <c r="BA75" i="6"/>
  <c r="AH26" i="6"/>
  <c r="AY26" i="6"/>
  <c r="BA26" i="6"/>
  <c r="AH44" i="6"/>
  <c r="AY44" i="6"/>
  <c r="BA44" i="6"/>
  <c r="AH30" i="6"/>
  <c r="AY30" i="6"/>
  <c r="BA30" i="6"/>
  <c r="AH42" i="6"/>
  <c r="AY42" i="6"/>
  <c r="BA42" i="6"/>
  <c r="AH55" i="6"/>
  <c r="AY55" i="6"/>
  <c r="BA55" i="6"/>
  <c r="AH17" i="6"/>
  <c r="AY17" i="6"/>
  <c r="BA17" i="6"/>
  <c r="AH37" i="6"/>
  <c r="AY37" i="6"/>
  <c r="BA37" i="6"/>
  <c r="AH64" i="6"/>
  <c r="AY64" i="6"/>
  <c r="BA64" i="6"/>
  <c r="AH79" i="6"/>
  <c r="AY79" i="6"/>
  <c r="BA79" i="6"/>
  <c r="AH74" i="6"/>
  <c r="AY74" i="6"/>
  <c r="AH45" i="6"/>
  <c r="AY45" i="6"/>
  <c r="BA45" i="6"/>
  <c r="AH46" i="6"/>
  <c r="AY46" i="6"/>
  <c r="AH54" i="6"/>
  <c r="AY54" i="6"/>
  <c r="BA54" i="6"/>
  <c r="AH9" i="6"/>
  <c r="AY9" i="6"/>
  <c r="BA9" i="6"/>
  <c r="AH20" i="6"/>
  <c r="AY20" i="6"/>
  <c r="BA20" i="6"/>
  <c r="AH68" i="6"/>
  <c r="AY68" i="6"/>
  <c r="BA68" i="6"/>
  <c r="AH10" i="6"/>
  <c r="AY10" i="6"/>
  <c r="BA10" i="6"/>
  <c r="AH21" i="6"/>
  <c r="AY21" i="6"/>
  <c r="BA21" i="6"/>
  <c r="AH56" i="6"/>
  <c r="AY56" i="6"/>
  <c r="BA56" i="6"/>
  <c r="AH8" i="6"/>
  <c r="AY8" i="6"/>
  <c r="BA8" i="6"/>
  <c r="AH51" i="6"/>
  <c r="AY51" i="6"/>
  <c r="AH61" i="6"/>
  <c r="AY61" i="6"/>
  <c r="BA61" i="6"/>
  <c r="AH63" i="6"/>
  <c r="AY63" i="6"/>
  <c r="BA63" i="6"/>
  <c r="AH77" i="6"/>
  <c r="AY77" i="6"/>
  <c r="AH53" i="6"/>
  <c r="AY53" i="6"/>
  <c r="BA53" i="6"/>
  <c r="AH6" i="6"/>
  <c r="AY6" i="6"/>
  <c r="BA6" i="6"/>
  <c r="AH43" i="6"/>
  <c r="AY43" i="6"/>
  <c r="BA43" i="6"/>
  <c r="AH25" i="6"/>
  <c r="AY25" i="6"/>
  <c r="BA25" i="6"/>
  <c r="AH49" i="6"/>
  <c r="AY49" i="6"/>
  <c r="BA49" i="6"/>
  <c r="AH71" i="6"/>
  <c r="AY71" i="6"/>
  <c r="AH78" i="6"/>
  <c r="AY78" i="6"/>
  <c r="BA78" i="6"/>
  <c r="AH36" i="6"/>
  <c r="AY36" i="6"/>
  <c r="BA36" i="6"/>
  <c r="AH62" i="6"/>
  <c r="AY62" i="6"/>
  <c r="BA62" i="6"/>
  <c r="AH38" i="6"/>
  <c r="AY38" i="6"/>
  <c r="AH72" i="6"/>
  <c r="AY72" i="6"/>
  <c r="BA72" i="6"/>
  <c r="AH52" i="6"/>
  <c r="AY52" i="6"/>
  <c r="BA52" i="6"/>
  <c r="AH28" i="6"/>
  <c r="AY28" i="6"/>
  <c r="BA28" i="6"/>
  <c r="AH39" i="6"/>
  <c r="AY39" i="6"/>
  <c r="AH50" i="6"/>
  <c r="AY50" i="6"/>
  <c r="BA50" i="6"/>
  <c r="AH12" i="6"/>
  <c r="AY12" i="6"/>
  <c r="BA12" i="6"/>
  <c r="AH47" i="6"/>
  <c r="AY47" i="6"/>
  <c r="BA47" i="6"/>
  <c r="AH22" i="6"/>
  <c r="AY22" i="6"/>
  <c r="BA22" i="6"/>
  <c r="AH32" i="6"/>
  <c r="AY32" i="6"/>
  <c r="BA32" i="6"/>
  <c r="AH18" i="6"/>
  <c r="AY18" i="6"/>
  <c r="BA18" i="6"/>
  <c r="AH33" i="6"/>
  <c r="AY33" i="6"/>
  <c r="BA33" i="6"/>
  <c r="AH19" i="6"/>
  <c r="AY19" i="6"/>
  <c r="BA19" i="6"/>
  <c r="AH73" i="6"/>
  <c r="AY73" i="6"/>
  <c r="BA73" i="6"/>
  <c r="AH27" i="6"/>
  <c r="AY27" i="6"/>
  <c r="BA27" i="6"/>
  <c r="AH40" i="6"/>
  <c r="AY40" i="6"/>
  <c r="BA40" i="6"/>
  <c r="AH11" i="6"/>
  <c r="AY11" i="6"/>
  <c r="BA11" i="6"/>
  <c r="AH5" i="6"/>
  <c r="AY5" i="6"/>
  <c r="BA5" i="6"/>
  <c r="AH65" i="6"/>
  <c r="AY65" i="6"/>
  <c r="BA65" i="6"/>
  <c r="AH57" i="6"/>
  <c r="AY57" i="6"/>
  <c r="AH67" i="6"/>
  <c r="AY67" i="6"/>
  <c r="BA67" i="6"/>
  <c r="AH29" i="6"/>
  <c r="AY29" i="6"/>
  <c r="BA29" i="6"/>
  <c r="AH41" i="6"/>
  <c r="AY41" i="6"/>
  <c r="BA41" i="6"/>
  <c r="AH34" i="6"/>
  <c r="AY34" i="6"/>
  <c r="AH66" i="6"/>
  <c r="AY66" i="6"/>
  <c r="BA66" i="6"/>
  <c r="AH69" i="6"/>
  <c r="AY69" i="6"/>
  <c r="BA69" i="6"/>
  <c r="AH14" i="6"/>
  <c r="AY14" i="6"/>
  <c r="BA14" i="6"/>
  <c r="AH59" i="6"/>
  <c r="AY59" i="6"/>
  <c r="BA59" i="6"/>
  <c r="BA2" i="5"/>
  <c r="BF2" i="5"/>
  <c r="BD2" i="5"/>
  <c r="BC177" i="5"/>
  <c r="BB181" i="5"/>
  <c r="BA182" i="5"/>
  <c r="BC176" i="5"/>
  <c r="BB180" i="5"/>
  <c r="AZ181" i="5"/>
  <c r="BD181" i="5"/>
  <c r="BF177" i="5"/>
  <c r="BB179" i="5"/>
  <c r="BA180" i="5"/>
  <c r="BD180" i="5"/>
  <c r="BB178" i="5"/>
  <c r="AZ179" i="5"/>
  <c r="BD179" i="5"/>
  <c r="AZ2" i="5"/>
  <c r="BB177" i="5"/>
  <c r="BA178" i="5"/>
  <c r="BD178" i="5"/>
  <c r="BE182" i="5"/>
  <c r="BB176" i="5"/>
  <c r="AZ177" i="5"/>
  <c r="BB2" i="5"/>
  <c r="BA176" i="5"/>
  <c r="BD176" i="5"/>
  <c r="BE180" i="5"/>
  <c r="BE179" i="5"/>
  <c r="BC182" i="5"/>
  <c r="BE178" i="5"/>
  <c r="BC181" i="5"/>
  <c r="BE2" i="5"/>
  <c r="BE177" i="5"/>
  <c r="BC180" i="5"/>
  <c r="BE176" i="5"/>
  <c r="BC179" i="5"/>
  <c r="BF181" i="5"/>
  <c r="BA179" i="5"/>
  <c r="AZ176" i="5"/>
  <c r="AZ178" i="5"/>
  <c r="AZ180" i="5"/>
  <c r="AZ182" i="5"/>
  <c r="BA177" i="5"/>
  <c r="BA181" i="5"/>
  <c r="BA39" i="6"/>
  <c r="BA38" i="6"/>
  <c r="BA71" i="6"/>
  <c r="BA74" i="6"/>
  <c r="BA34" i="6"/>
  <c r="BA57" i="6"/>
  <c r="BA51" i="6"/>
  <c r="BA7" i="6"/>
  <c r="BA76" i="6"/>
  <c r="BA77" i="6"/>
  <c r="BA46" i="6"/>
  <c r="BA16" i="6"/>
  <c r="AH135" i="6"/>
  <c r="AH122" i="6"/>
  <c r="AH121" i="6"/>
  <c r="AH130" i="6"/>
  <c r="AH126" i="6"/>
  <c r="AH125" i="6"/>
  <c r="AH124" i="6"/>
  <c r="AH134" i="6"/>
  <c r="AH132" i="6"/>
  <c r="AH133" i="6"/>
  <c r="AH128" i="6"/>
  <c r="AH120" i="6"/>
  <c r="AH119" i="6"/>
  <c r="AH127" i="6"/>
  <c r="S132" i="6" l="1"/>
  <c r="Q13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tc={F483C330-ADC7-427F-B3D8-996D6D15F433}</author>
    <author>tc={4CDA2A5C-8C23-4131-9EB9-FF0215A96871}</author>
    <author>tc={8B41EE7A-A792-4473-95D4-344F315B01C7}</author>
    <author>tc={0B14C364-D1E2-4F9A-A0AD-71DEC120706F}</author>
    <author>tc={288D9822-059B-47A4-AF58-0A86701A350A}</author>
    <author>tc={5E55E4C9-C9BA-46A9-896E-C09E023D4103}</author>
    <author>tc={C388DBCC-E294-40C8-A1A2-324F5FB6606A}</author>
    <author>tc={E7B73406-978F-4384-9C08-FF4D5B48234A}</author>
    <author>tc={A5940EB0-6084-45D3-B0B1-506BC046F094}</author>
    <author>tc={BCF83E46-69D0-42D8-82A5-AA27E590CDD7}</author>
  </authors>
  <commentList>
    <comment ref="D2" authorId="0" shapeId="0" xr:uid="{F483C330-ADC7-427F-B3D8-996D6D15F433}">
      <text>
        <t>[Threaded comment]
Your version of Excel allows you to read this threaded comment; however, any edits to it will get removed if the file is opened in a newer version of Excel. Learn more: https://go.microsoft.com/fwlink/?linkid=870924
Comment:
    Indicates if existing funding program exists</t>
      </text>
    </comment>
    <comment ref="T2" authorId="1" shapeId="0" xr:uid="{4CDA2A5C-8C23-4131-9EB9-FF0215A96871}">
      <text>
        <t>[Threaded comment]
Your version of Excel allows you to read this threaded comment; however, any edits to it will get removed if the file is opened in a newer version of Excel. Learn more: https://go.microsoft.com/fwlink/?linkid=870924
Comment:
    Used for cost rates</t>
      </text>
    </comment>
    <comment ref="AI2" authorId="2" shapeId="0" xr:uid="{8B41EE7A-A792-4473-95D4-344F315B01C7}">
      <text>
        <t>[Threaded comment]
Your version of Excel allows you to read this threaded comment; however, any edits to it will get removed if the file is opened in a newer version of Excel. Learn more: https://go.microsoft.com/fwlink/?linkid=870924
Comment:
    Seems to be emissions reduction and sequestration</t>
      </text>
    </comment>
    <comment ref="AJ2" authorId="3" shapeId="0" xr:uid="{0B14C364-D1E2-4F9A-A0AD-71DEC120706F}">
      <text>
        <t>[Threaded comment]
Your version of Excel allows you to read this threaded comment; however, any edits to it will get removed if the file is opened in a newer version of Excel. Learn more: https://go.microsoft.com/fwlink/?linkid=870924
Comment:
    Seems to be carbon storage</t>
      </text>
    </comment>
    <comment ref="W3" authorId="4" shapeId="0" xr:uid="{288D9822-059B-47A4-AF58-0A86701A350A}">
      <text>
        <t>[Threaded comment]
Your version of Excel allows you to read this threaded comment; however, any edits to it will get removed if the file is opened in a newer version of Excel. Learn more: https://go.microsoft.com/fwlink/?linkid=870924
Comment:
    Revised to be based on unit listed only</t>
      </text>
    </comment>
    <comment ref="D15" authorId="5" shapeId="0" xr:uid="{5E55E4C9-C9BA-46A9-896E-C09E023D4103}">
      <text>
        <t>[Threaded comment]
Your version of Excel allows you to read this threaded comment; however, any edits to it will get removed if the file is opened in a newer version of Excel. Learn more: https://go.microsoft.com/fwlink/?linkid=870924
Comment:
    911VTAg</t>
      </text>
    </comment>
    <comment ref="B39" authorId="6" shapeId="0" xr:uid="{C388DBCC-E294-40C8-A1A2-324F5FB6606A}">
      <text>
        <t>[Threaded comment]
Your version of Excel allows you to read this threaded comment; however, any edits to it will get removed if the file is opened in a newer version of Excel. Learn more: https://go.microsoft.com/fwlink/?linkid=870924
Comment:
    I assume covered under Energy Sector, but listed here for reference</t>
      </text>
    </comment>
    <comment ref="D58" authorId="7" shapeId="0" xr:uid="{E7B73406-978F-4384-9C08-FF4D5B48234A}">
      <text>
        <t>[Threaded comment]
Your version of Excel allows you to read this threaded comment; however, any edits to it will get removed if the file is opened in a newer version of Excel. Learn more: https://go.microsoft.com/fwlink/?linkid=870924
Comment:
    918VTAg</t>
      </text>
    </comment>
    <comment ref="B102" authorId="8" shapeId="0" xr:uid="{A5940EB0-6084-45D3-B0B1-506BC046F094}">
      <text>
        <t>[Threaded comment]
Your version of Excel allows you to read this threaded comment; however, any edits to it will get removed if the file is opened in a newer version of Excel. Learn more: https://go.microsoft.com/fwlink/?linkid=870924
Comment:
    I think this is going to be an important adaptation strategy, maybe evaluate here?</t>
      </text>
    </comment>
    <comment ref="N142" authorId="9" shapeId="0" xr:uid="{BCF83E46-69D0-42D8-82A5-AA27E590CDD7}">
      <text>
        <t>[Threaded comment]
Your version of Excel allows you to read this threaded comment; however, any edits to it will get removed if the file is opened in a newer version of Excel. Learn more: https://go.microsoft.com/fwlink/?linkid=870924
Comment:
    Only 0.7 credit, but only if converting from cropland, not grassland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tc={5A77A255-E537-4C3C-A25D-7741A189223F}</author>
  </authors>
  <commentList>
    <comment ref="B10" authorId="0" shapeId="0" xr:uid="{5A77A255-E537-4C3C-A25D-7741A189223F}">
      <text>
        <t>[Threaded comment]
Your version of Excel allows you to read this threaded comment; however, any edits to it will get removed if the file is opened in a newer version of Excel. Learn more: https://go.microsoft.com/fwlink/?linkid=870924
Comment:
    Previously Forage &amp; Biomass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tc={7EEDE0D5-D04D-4CEB-8EC7-B654713A35A7}</author>
    <author>tc={38FCCED1-D172-4B71-B209-F07151DDA0DA}</author>
    <author>tc={C6BB14D1-E603-4923-9E65-59FCD0DF453F}</author>
    <author>tc={FB72F824-D4D4-46A8-9EBC-6BFB6677408B}</author>
    <author>tc={1CAF942D-08D0-44F9-8ABE-3406DCE9A02A}</author>
  </authors>
  <commentList>
    <comment ref="D2" authorId="0" shapeId="0" xr:uid="{7EEDE0D5-D04D-4CEB-8EC7-B654713A35A7}">
      <text>
        <t>[Threaded comment]
Your version of Excel allows you to read this threaded comment; however, any edits to it will get removed if the file is opened in a newer version of Excel. Learn more: https://go.microsoft.com/fwlink/?linkid=870924
Comment:
    Indicates if existing funding program exists</t>
      </text>
    </comment>
    <comment ref="AB2" authorId="1" shapeId="0" xr:uid="{38FCCED1-D172-4B71-B209-F07151DDA0DA}">
      <text>
        <t>[Threaded comment]
Your version of Excel allows you to read this threaded comment; however, any edits to it will get removed if the file is opened in a newer version of Excel. Learn more: https://go.microsoft.com/fwlink/?linkid=870924
Comment:
    Total of categories (soil, water, air, plants, habitat, energy)</t>
      </text>
    </comment>
    <comment ref="B23" authorId="2" shapeId="0" xr:uid="{C6BB14D1-E603-4923-9E65-59FCD0DF453F}">
      <text>
        <t>[Threaded comment]
Your version of Excel allows you to read this threaded comment; however, any edits to it will get removed if the file is opened in a newer version of Excel. Learn more: https://go.microsoft.com/fwlink/?linkid=870924
Comment:
    I assume covered under Energy Sector, but listed here for reference</t>
      </text>
    </comment>
    <comment ref="D64" authorId="3" shapeId="0" xr:uid="{FB72F824-D4D4-46A8-9EBC-6BFB6677408B}">
      <text>
        <t>[Threaded comment]
Your version of Excel allows you to read this threaded comment; however, any edits to it will get removed if the file is opened in a newer version of Excel. Learn more: https://go.microsoft.com/fwlink/?linkid=870924
Comment:
    911VTAg</t>
      </text>
    </comment>
    <comment ref="D68" authorId="4" shapeId="0" xr:uid="{1CAF942D-08D0-44F9-8ABE-3406DCE9A02A}">
      <text>
        <t>[Threaded comment]
Your version of Excel allows you to read this threaded comment; however, any edits to it will get removed if the file is opened in a newer version of Excel. Learn more: https://go.microsoft.com/fwlink/?linkid=870924
Comment:
    918VTAg</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tc={51EB5DDC-894E-40D5-A38A-668DC6687D27}</author>
  </authors>
  <commentList>
    <comment ref="C2" authorId="0" shapeId="0" xr:uid="{51EB5DDC-894E-40D5-A38A-668DC6687D27}">
      <text>
        <t>[Threaded comment]
Your version of Excel allows you to read this threaded comment; however, any edits to it will get removed if the file is opened in a newer version of Excel. Learn more: https://go.microsoft.com/fwlink/?linkid=870924
Comment:
    Based on NRCS classification</t>
      </text>
    </comment>
  </commentList>
</comments>
</file>

<file path=xl/sharedStrings.xml><?xml version="1.0" encoding="utf-8"?>
<sst xmlns="http://schemas.openxmlformats.org/spreadsheetml/2006/main" count="26134" uniqueCount="4776">
  <si>
    <t>Emission Sources</t>
  </si>
  <si>
    <t>Sequestration Sources</t>
  </si>
  <si>
    <t>GHG</t>
  </si>
  <si>
    <t>CH4</t>
  </si>
  <si>
    <t>Description/Factors</t>
  </si>
  <si>
    <t>Mitigation Strategy</t>
  </si>
  <si>
    <t>CO2</t>
  </si>
  <si>
    <t>Feed Management</t>
  </si>
  <si>
    <t>Grazing Animals</t>
  </si>
  <si>
    <t>Strategy Description/Explanation</t>
  </si>
  <si>
    <t>Research/Data Sources</t>
  </si>
  <si>
    <t>N2O</t>
  </si>
  <si>
    <t>Liquid Storage Cover</t>
  </si>
  <si>
    <t>Solid Storage</t>
  </si>
  <si>
    <t>Anaerobic Digestor</t>
  </si>
  <si>
    <t>Existing Programs</t>
  </si>
  <si>
    <t>Increase digestability of feed</t>
  </si>
  <si>
    <t>Increase quality of feed, increase digestability of feed, e.g. seaweed</t>
  </si>
  <si>
    <r>
      <t xml:space="preserve">Enteric Fermentation </t>
    </r>
    <r>
      <rPr>
        <sz val="11"/>
        <color theme="1"/>
        <rFont val="Calibri"/>
        <family val="2"/>
        <scheme val="minor"/>
      </rPr>
      <t>(animal emissions)</t>
    </r>
  </si>
  <si>
    <r>
      <t>Manure Management</t>
    </r>
    <r>
      <rPr>
        <sz val="11"/>
        <color theme="1"/>
        <rFont val="Calibri"/>
        <family val="2"/>
        <scheme val="minor"/>
      </rPr>
      <t xml:space="preserve"> (stored manure)</t>
    </r>
  </si>
  <si>
    <t>Capture emissions…</t>
  </si>
  <si>
    <t>Methane emissions from manure management are affected by storage type, duration, temperature, moisture and manure composition. Manure managed as a liquid will have different (higher) emission factors compared to manure managed as a solid or deposited on pasture. Feed intake, which varies by management, may also affect the manure output. Vermont’s climate may also affect emission factors compared to national averages. Does include emissions from poultry.</t>
  </si>
  <si>
    <r>
      <t xml:space="preserve">Emissions from enteric fermentation are affected by the amount and quality of feed intake, including feed digestibility and management, e.g. grass-fed animals on pasture may have different (lower) emissions factors compared to animals in feedlot fed on corn. The EPA uses the </t>
    </r>
    <r>
      <rPr>
        <i/>
        <sz val="11"/>
        <color theme="1"/>
        <rFont val="Calibri"/>
        <family val="2"/>
        <scheme val="minor"/>
      </rPr>
      <t>Cattle Enteric Fermentation Model</t>
    </r>
    <r>
      <rPr>
        <sz val="11"/>
        <color theme="1"/>
        <rFont val="Calibri"/>
        <family val="2"/>
        <scheme val="minor"/>
      </rPr>
      <t xml:space="preserve"> (CEFM) and the IPCC has an </t>
    </r>
    <r>
      <rPr>
        <i/>
        <sz val="11"/>
        <color theme="1"/>
        <rFont val="Calibri"/>
        <family val="2"/>
        <scheme val="minor"/>
      </rPr>
      <t>Emission Factor Database</t>
    </r>
    <r>
      <rPr>
        <sz val="11"/>
        <color theme="1"/>
        <rFont val="Calibri"/>
        <family val="2"/>
        <scheme val="minor"/>
      </rPr>
      <t xml:space="preserve"> (EFDB), either which may already have emission factors for different animal managements. Includes emissions from all livestock except poultry.</t>
    </r>
  </si>
  <si>
    <t>Lower emissions compared to liquid</t>
  </si>
  <si>
    <t>CH4, N2O</t>
  </si>
  <si>
    <t>Agriculture Soils Management</t>
  </si>
  <si>
    <t>Vermont is not listed as one of 13 states in the U.S. that grow rice according to USDA National Resources Inventory (NRI) survey data. Note that rice cultivation is assumed to be grown on flooded fields that create anaerobic conditions leading to CH4 production through a process known as methanogenesis. If rice is grown on non-flooded fields in Vermont, needs to be accounted differently.</t>
  </si>
  <si>
    <t xml:space="preserve">Histosols </t>
  </si>
  <si>
    <t>Do not drain and cultivate histosols</t>
  </si>
  <si>
    <t xml:space="preserve">Plant Residues &amp; Legumes </t>
  </si>
  <si>
    <t>DEC Track</t>
  </si>
  <si>
    <t>Yes</t>
  </si>
  <si>
    <t>No</t>
  </si>
  <si>
    <t>Below</t>
  </si>
  <si>
    <t>Rice Cultivation</t>
  </si>
  <si>
    <t>Reduce nitrogen runoff and leaching</t>
  </si>
  <si>
    <r>
      <t xml:space="preserve">Plant Fertilizers </t>
    </r>
    <r>
      <rPr>
        <sz val="11"/>
        <color theme="1"/>
        <rFont val="Calibri"/>
        <family val="2"/>
        <scheme val="minor"/>
      </rPr>
      <t>(synthetic and non-manure organic fertilizer)</t>
    </r>
  </si>
  <si>
    <t xml:space="preserve">Direct (unvolatilized) and Indirect (volatized) emissions are calculated for both synthetic and organic (manure, compost, sludge) nitrogen fertilizer (kg N). Note that the manure portion of organic fertilizers is subtracted from the total of organic fertilizers (IPCC) so not to double count manure applied to fields in the above Animal Emissions section. </t>
  </si>
  <si>
    <t>Nutrient Management (reduce N fertilizer applications)</t>
  </si>
  <si>
    <t>Nitrogen Fertilizer Stabilizers/Inhibitors</t>
  </si>
  <si>
    <r>
      <t xml:space="preserve">Animal &amp; Runoff Emissions </t>
    </r>
    <r>
      <rPr>
        <sz val="11"/>
        <color theme="1"/>
        <rFont val="Calibri"/>
        <family val="2"/>
        <scheme val="minor"/>
      </rPr>
      <t>(manure applied to fields or pasture)</t>
    </r>
  </si>
  <si>
    <t>Volatilization, leaching and runoff from manure applied to fields and pasture.</t>
  </si>
  <si>
    <t>Manure Injection</t>
  </si>
  <si>
    <t>Manure Incorporation</t>
  </si>
  <si>
    <t>Grazing Management</t>
  </si>
  <si>
    <t>Tillage</t>
  </si>
  <si>
    <r>
      <t>Transportation</t>
    </r>
    <r>
      <rPr>
        <sz val="11"/>
        <color theme="1"/>
        <rFont val="Calibri"/>
        <family val="2"/>
        <scheme val="minor"/>
      </rPr>
      <t xml:space="preserve"> (milk trucks)</t>
    </r>
  </si>
  <si>
    <r>
      <t xml:space="preserve">Energy </t>
    </r>
    <r>
      <rPr>
        <sz val="11"/>
        <color theme="1"/>
        <rFont val="Calibri"/>
        <family val="2"/>
        <scheme val="minor"/>
      </rPr>
      <t>(electricity)</t>
    </r>
  </si>
  <si>
    <t>AGRICULTURE                         Land and Operations</t>
  </si>
  <si>
    <r>
      <rPr>
        <b/>
        <sz val="10"/>
        <color theme="1" tint="0.499984740745262"/>
        <rFont val="Calibri"/>
        <family val="2"/>
        <scheme val="minor"/>
      </rPr>
      <t>Task 5C:</t>
    </r>
    <r>
      <rPr>
        <sz val="10"/>
        <color theme="1" tint="0.499984740745262"/>
        <rFont val="Calibri"/>
        <family val="2"/>
        <scheme val="minor"/>
      </rPr>
      <t xml:space="preserve"> Identify and develop initiatives, programs and strategies that </t>
    </r>
    <r>
      <rPr>
        <u/>
        <sz val="10"/>
        <color theme="1" tint="0.499984740745262"/>
        <rFont val="Calibri"/>
        <family val="2"/>
        <scheme val="minor"/>
      </rPr>
      <t>reduce gross and net annual greenhouse gas emissions from Vermont’s agricultural land and agricultural operations</t>
    </r>
    <r>
      <rPr>
        <sz val="10"/>
        <color theme="1" tint="0.499984740745262"/>
        <rFont val="Calibri"/>
        <family val="2"/>
        <scheme val="minor"/>
      </rPr>
      <t xml:space="preserve">. This includes strategies to maintain or increase carbon sequestration and storage in Vermont’s agricultural lands, and the prevention of maladaptive practices that release carbon, including conversion to other land uses.  </t>
    </r>
  </si>
  <si>
    <t>Biodiesel</t>
  </si>
  <si>
    <t>Electrification</t>
  </si>
  <si>
    <t>Reduce consumption</t>
  </si>
  <si>
    <t>Emissions from use of farm equipment.</t>
  </si>
  <si>
    <t>Emissions from soil disturbance.</t>
  </si>
  <si>
    <t>i.e. fewer tractor passes, e.g. less tillage</t>
  </si>
  <si>
    <t>Reduced Tillage</t>
  </si>
  <si>
    <t>No-Till</t>
  </si>
  <si>
    <t>Crop Rotation</t>
  </si>
  <si>
    <t>Seed Down</t>
  </si>
  <si>
    <r>
      <t xml:space="preserve">Accounted for in </t>
    </r>
    <r>
      <rPr>
        <u/>
        <sz val="11"/>
        <color theme="1"/>
        <rFont val="Calibri"/>
        <family val="2"/>
        <scheme val="minor"/>
      </rPr>
      <t>transportion section</t>
    </r>
    <r>
      <rPr>
        <sz val="11"/>
        <color theme="1"/>
        <rFont val="Calibri"/>
        <family val="2"/>
        <scheme val="minor"/>
      </rPr>
      <t>?</t>
    </r>
  </si>
  <si>
    <t>Nutrient Management</t>
  </si>
  <si>
    <t>Precision Agriculture</t>
  </si>
  <si>
    <t>Reduce applications; right time, place, source.</t>
  </si>
  <si>
    <t>Tradeoffs/Qualifying Conditions</t>
  </si>
  <si>
    <r>
      <t xml:space="preserve">Emissions from on-farm energy consumption, e.g. electricity; not currently included in agriculture section; assume accounted for in </t>
    </r>
    <r>
      <rPr>
        <u/>
        <sz val="11"/>
        <color theme="1"/>
        <rFont val="Calibri"/>
        <family val="2"/>
        <scheme val="minor"/>
      </rPr>
      <t>energy section</t>
    </r>
    <r>
      <rPr>
        <sz val="11"/>
        <color theme="1"/>
        <rFont val="Calibri"/>
        <family val="2"/>
        <scheme val="minor"/>
      </rPr>
      <t>?</t>
    </r>
  </si>
  <si>
    <t>CO2 emissions from livestock are not estimated because annual net CO2 emissions are assumed to be zero – the CO2 photosynthesized by plants is returned to the atmosphere as respired CO2 (IPCC 2006).</t>
  </si>
  <si>
    <r>
      <t xml:space="preserve">Equipment Use </t>
    </r>
    <r>
      <rPr>
        <sz val="11"/>
        <color theme="1"/>
        <rFont val="Calibri"/>
        <family val="2"/>
        <scheme val="minor"/>
      </rPr>
      <t>(tractors, trucks)</t>
    </r>
  </si>
  <si>
    <t>Woody Vegetation</t>
  </si>
  <si>
    <t>Cover Crop</t>
  </si>
  <si>
    <t>Cover Crop - Legume</t>
  </si>
  <si>
    <t>Riparian Forest Buffer</t>
  </si>
  <si>
    <t>Tree/Shrub Establishment</t>
  </si>
  <si>
    <t>Silvopasture</t>
  </si>
  <si>
    <t>Conservation Cover</t>
  </si>
  <si>
    <t>Filter Strip</t>
  </si>
  <si>
    <t>Contour Buffer Strips</t>
  </si>
  <si>
    <t>Field Border</t>
  </si>
  <si>
    <t>Grassed Waterway</t>
  </si>
  <si>
    <t>Riparian Herbaceous Cover</t>
  </si>
  <si>
    <t>Forage &amp; Biomass Planting</t>
  </si>
  <si>
    <t>Nurse Crop</t>
  </si>
  <si>
    <t>Soil Organic Matter</t>
  </si>
  <si>
    <t>Range Planting (pasture)</t>
  </si>
  <si>
    <t>Improve pasture condition</t>
  </si>
  <si>
    <t>Manure Application</t>
  </si>
  <si>
    <t>Compost Application</t>
  </si>
  <si>
    <t>Mulching (vegetables)</t>
  </si>
  <si>
    <t>Irrigation</t>
  </si>
  <si>
    <t>Emissions from pumping equipment.</t>
  </si>
  <si>
    <t>Emissions from anaerobic conditions.</t>
  </si>
  <si>
    <t>Orchards/Vineyards?</t>
  </si>
  <si>
    <t>Switch from synthetic fertilizer to organic (manure)</t>
  </si>
  <si>
    <t>Switch from synthetic fertilizer to organic (compost)</t>
  </si>
  <si>
    <r>
      <t xml:space="preserve">Tracks </t>
    </r>
    <r>
      <rPr>
        <i/>
        <sz val="11"/>
        <color theme="1"/>
        <rFont val="Calibri"/>
        <family val="2"/>
        <scheme val="minor"/>
      </rPr>
      <t>N Returned to Soils</t>
    </r>
    <r>
      <rPr>
        <sz val="11"/>
        <color theme="1"/>
        <rFont val="Calibri"/>
        <family val="2"/>
        <scheme val="minor"/>
      </rPr>
      <t xml:space="preserve"> and </t>
    </r>
    <r>
      <rPr>
        <i/>
        <sz val="11"/>
        <color theme="1"/>
        <rFont val="Calibri"/>
        <family val="2"/>
        <scheme val="minor"/>
      </rPr>
      <t>N Fixed by Legumes</t>
    </r>
    <r>
      <rPr>
        <sz val="11"/>
        <color theme="1"/>
        <rFont val="Calibri"/>
        <family val="2"/>
        <scheme val="minor"/>
      </rPr>
      <t xml:space="preserve"> for each crop type (including cover crops), both which results in direct (runoff/leaching) emissions.</t>
    </r>
  </si>
  <si>
    <t>Liming of Soils</t>
  </si>
  <si>
    <r>
      <t>Limestone (CaCO</t>
    </r>
    <r>
      <rPr>
        <vertAlign val="subscript"/>
        <sz val="11"/>
        <color theme="1"/>
        <rFont val="Calibri"/>
        <family val="2"/>
        <scheme val="minor"/>
      </rPr>
      <t>3</t>
    </r>
    <r>
      <rPr>
        <sz val="11"/>
        <color theme="1"/>
        <rFont val="Calibri"/>
        <family val="2"/>
        <scheme val="minor"/>
      </rPr>
      <t>) and dolomite (CaMg(CO</t>
    </r>
    <r>
      <rPr>
        <vertAlign val="subscript"/>
        <sz val="11"/>
        <color theme="1"/>
        <rFont val="Calibri"/>
        <family val="2"/>
        <scheme val="minor"/>
      </rPr>
      <t>3</t>
    </r>
    <r>
      <rPr>
        <sz val="11"/>
        <color theme="1"/>
        <rFont val="Calibri"/>
        <family val="2"/>
        <scheme val="minor"/>
      </rPr>
      <t>)</t>
    </r>
    <r>
      <rPr>
        <vertAlign val="subscript"/>
        <sz val="11"/>
        <color theme="1"/>
        <rFont val="Calibri"/>
        <family val="2"/>
        <scheme val="minor"/>
      </rPr>
      <t>2</t>
    </r>
    <r>
      <rPr>
        <sz val="11"/>
        <color theme="1"/>
        <rFont val="Calibri"/>
        <family val="2"/>
        <scheme val="minor"/>
      </rPr>
      <t xml:space="preserve">) release carbon dioxide when land applied. Emissions are affected by soil conditions, soil type and climate. EPA’s emission factors are based on the Mississippi River Basin (0.059 MT C/MT limestone, 0.064 MT C/MT dolomite). Vermont may need to revise the liming emission factors for its specific climate and soil types compared to the Mississippi default. </t>
    </r>
  </si>
  <si>
    <t>Nutrient Management (rate, timing, placement)</t>
  </si>
  <si>
    <t>Urea Fertilization</t>
  </si>
  <si>
    <r>
      <t>Urea (CO(NH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2</t>
    </r>
    <r>
      <rPr>
        <sz val="11"/>
        <color theme="1"/>
        <rFont val="Calibri"/>
        <family val="2"/>
        <scheme val="minor"/>
      </rPr>
      <t xml:space="preserve">) as a fertilizer leads to greenhouse gas emissions through the release of CO2 in the presence of water. Fertilizer amounts are multiplied by the default IPCC (2006) emission factor (0.20 metric tons of C per metric ton of urea), which is equal to the C content of urea on an atomic weight basis. </t>
    </r>
  </si>
  <si>
    <t xml:space="preserve">Agricultural Residue Burning </t>
  </si>
  <si>
    <t>Do not burn residue</t>
  </si>
  <si>
    <t xml:space="preserve">Crop residue burning is a net source of CH4, N2O, CO, and NOx, which are released during combustion. </t>
  </si>
  <si>
    <t xml:space="preserve">Field burning of crop residues is not considered a net source of CO2 emissions because the C released to the atmosphere as CO2 during burning is reabsorbed during the next growing season by the crop. </t>
  </si>
  <si>
    <t>Cropland Remaining Cropland</t>
  </si>
  <si>
    <t>Land Converted to Cropland</t>
  </si>
  <si>
    <t>Grassland Remaining Grassland</t>
  </si>
  <si>
    <t>Land Converted to Grassland</t>
  </si>
  <si>
    <t>Wetlands</t>
  </si>
  <si>
    <r>
      <t xml:space="preserve">Land Use Change </t>
    </r>
    <r>
      <rPr>
        <sz val="11"/>
        <color theme="1"/>
        <rFont val="Calibri"/>
        <family val="2"/>
        <scheme val="minor"/>
      </rPr>
      <t>(greenhouse gas flux/net emissions)</t>
    </r>
  </si>
  <si>
    <t>Forest Land Remaining Forest Land</t>
  </si>
  <si>
    <t>Settlements Remaining Settlements</t>
  </si>
  <si>
    <t>Land Converted to Forest Land</t>
  </si>
  <si>
    <t>Wetlands Remaining Wetlands</t>
  </si>
  <si>
    <t>Land Converted to Wetlands</t>
  </si>
  <si>
    <t>Land Converted to Settlements</t>
  </si>
  <si>
    <t>Forest Land</t>
  </si>
  <si>
    <t>Cropland</t>
  </si>
  <si>
    <t>Grassland</t>
  </si>
  <si>
    <t>Settlements</t>
  </si>
  <si>
    <r>
      <t>Cropland</t>
    </r>
    <r>
      <rPr>
        <sz val="10"/>
        <color rgb="FF000000"/>
        <rFont val="Calibri"/>
        <family val="2"/>
        <scheme val="minor"/>
      </rPr>
      <t>: A land-use category that includes areas used for the production of adapted crops for harvest; this category includes both cultivated and non-cultivated lands. Cultivated crops include row crops or close-grown crops and also pasture in rotation with cultivated crops. Non-cultivated cropland includes continuous hay, perennial crops (e.g., orchards) and horticultural cropland. Cropland also includes land with agroforestry, such as alley cropping and windbreaks,</t>
    </r>
    <r>
      <rPr>
        <sz val="8"/>
        <color rgb="FF000000"/>
        <rFont val="Calibri"/>
        <family val="2"/>
        <scheme val="minor"/>
      </rPr>
      <t xml:space="preserve"> </t>
    </r>
    <r>
      <rPr>
        <sz val="10"/>
        <color rgb="FF000000"/>
        <rFont val="Calibri"/>
        <family val="2"/>
        <scheme val="minor"/>
      </rPr>
      <t>if the dominant use is crop production, assuming the stand or woodlot does not meet the criteria for Forest Land. Lands in temporary fallow or enrolled in conservation reserve programs (i.e., set-asides</t>
    </r>
    <r>
      <rPr>
        <sz val="8"/>
        <color rgb="FF000000"/>
        <rFont val="Calibri"/>
        <family val="2"/>
        <scheme val="minor"/>
      </rPr>
      <t>18</t>
    </r>
    <r>
      <rPr>
        <sz val="10"/>
        <color rgb="FF000000"/>
        <rFont val="Calibri"/>
        <family val="2"/>
        <scheme val="minor"/>
      </rPr>
      <t>) are also classified as Cropland, as long as these areas do not meet the Forest Land criteria.</t>
    </r>
  </si>
  <si>
    <r>
      <t>Grassland</t>
    </r>
    <r>
      <rPr>
        <sz val="10"/>
        <color rgb="FF000000"/>
        <rFont val="Calibri"/>
        <family val="2"/>
        <scheme val="minor"/>
      </rPr>
      <t>: A land-use category on which the plant cover is composed principally of grasses, grass-like plants (i.e., sedges and rushes), forbs, or shrubs suitable for grazing and browsing, and includes both pastures and native rangelands. This includes areas where practices such as clearing, burning, chaining, and/or chemicals are applied to maintain the grass vegetation. Land is also categorized as Grassland if there have been three or fewer years of continuous hay production.</t>
    </r>
    <r>
      <rPr>
        <sz val="8"/>
        <color rgb="FF000000"/>
        <rFont val="Calibri"/>
        <family val="2"/>
        <scheme val="minor"/>
      </rPr>
      <t xml:space="preserve"> </t>
    </r>
    <r>
      <rPr>
        <sz val="10"/>
        <color rgb="FF000000"/>
        <rFont val="Calibri"/>
        <family val="2"/>
        <scheme val="minor"/>
      </rPr>
      <t>Savannas, deserts, and tundra are considered Grassland.</t>
    </r>
    <r>
      <rPr>
        <sz val="8"/>
        <color rgb="FF000000"/>
        <rFont val="Calibri"/>
        <family val="2"/>
        <scheme val="minor"/>
      </rPr>
      <t xml:space="preserve"> </t>
    </r>
    <r>
      <rPr>
        <sz val="10"/>
        <color rgb="FF000000"/>
        <rFont val="Calibri"/>
        <family val="2"/>
        <scheme val="minor"/>
      </rPr>
      <t xml:space="preserve">Drained wetlands are considered Grassland if the dominant vegetation meets the plant cover criteria for Grassland. </t>
    </r>
  </si>
  <si>
    <r>
      <t>Land Converted to Cropland</t>
    </r>
    <r>
      <rPr>
        <i/>
        <sz val="10"/>
        <color theme="1"/>
        <rFont val="Calibri"/>
        <family val="2"/>
        <scheme val="minor"/>
      </rPr>
      <t xml:space="preserve"> </t>
    </r>
    <r>
      <rPr>
        <sz val="10"/>
        <color theme="1"/>
        <rFont val="Calibri"/>
        <family val="2"/>
        <scheme val="minor"/>
      </rPr>
      <t xml:space="preserve">includes all cropland in an inventory year that had been in another land use(s) during the previous 20 years (USDA-NRCS 2018), and used to produce food or fiber, or forage that is harvested and used as feed (e.g., hay and silage). For example, grassland or forest land converted to cropland during the past 20 years would be reported in this category. </t>
    </r>
  </si>
  <si>
    <r>
      <t>Forest Land</t>
    </r>
    <r>
      <rPr>
        <b/>
        <sz val="10"/>
        <color rgb="FF000000"/>
        <rFont val="Calibri"/>
        <family val="2"/>
        <scheme val="minor"/>
      </rPr>
      <t>:</t>
    </r>
    <r>
      <rPr>
        <sz val="10"/>
        <color rgb="FF000000"/>
        <rFont val="Calibri"/>
        <family val="2"/>
        <scheme val="minor"/>
      </rPr>
      <t xml:space="preserve"> A land-use category that includes areas at least 120 feet (36.6 meters) wide and at least one acre (0.4 hectare) in size with at least 10 percent cover (or equivalent stocking) by live trees including land that formerly had such tree cover and that will be naturally or artificially regenerated. Trees are woody plants having a more or less erect perennial stem(s) capable of achieving at least 3 inches (7.6 cm) in diameter at breast height, or 5 inches (12.7 cm) diameter at root collar, and a height of 16.4 feet (5 m) at maturity in situ. </t>
    </r>
  </si>
  <si>
    <t>Landuse Change</t>
  </si>
  <si>
    <t>Note: EPA National Inventory or IPCC Guidelines explains the six landuse categories and corresponding changes:</t>
  </si>
  <si>
    <t>Landuse</t>
  </si>
  <si>
    <r>
      <t xml:space="preserve">Note: EPA National Inventory or IPCC Guidelines explains the six landuse categories and corresponding changes: (see </t>
    </r>
    <r>
      <rPr>
        <b/>
        <sz val="11"/>
        <color theme="5" tint="-0.249977111117893"/>
        <rFont val="Calibri"/>
        <family val="2"/>
        <scheme val="minor"/>
      </rPr>
      <t>Definitions</t>
    </r>
    <r>
      <rPr>
        <sz val="11"/>
        <color theme="5" tint="-0.249977111117893"/>
        <rFont val="Calibri"/>
        <family val="2"/>
        <scheme val="minor"/>
      </rPr>
      <t xml:space="preserve"> Tab for details)</t>
    </r>
  </si>
  <si>
    <t>Description</t>
  </si>
  <si>
    <t>Consumption-Based Emissions?</t>
  </si>
  <si>
    <t>Synthetic N Fertilizer</t>
  </si>
  <si>
    <t>CH4, CO2</t>
  </si>
  <si>
    <t>Emissions from creation of synthetic N fertilizer</t>
  </si>
  <si>
    <t>Switch to organic fertilizers (manure/compost)</t>
  </si>
  <si>
    <t>Reduce deforestration…</t>
  </si>
  <si>
    <r>
      <t xml:space="preserve">Land Use </t>
    </r>
    <r>
      <rPr>
        <sz val="11"/>
        <color theme="1"/>
        <rFont val="Calibri"/>
        <family val="2"/>
        <scheme val="minor"/>
      </rPr>
      <t>(greenhouse gas flux/net emissions)</t>
    </r>
  </si>
  <si>
    <r>
      <t xml:space="preserve">*Need to </t>
    </r>
    <r>
      <rPr>
        <u/>
        <sz val="11"/>
        <color theme="5" tint="-0.249977111117893"/>
        <rFont val="Calibri"/>
        <family val="2"/>
        <scheme val="minor"/>
      </rPr>
      <t>not double count</t>
    </r>
    <r>
      <rPr>
        <sz val="11"/>
        <color theme="5" tint="-0.249977111117893"/>
        <rFont val="Calibri"/>
        <family val="2"/>
        <scheme val="minor"/>
      </rPr>
      <t xml:space="preserve"> - EPA/IPCC gives credit to converted landuse (e.g. cropland), not to original landuse (e.g. forest)? (see below)</t>
    </r>
  </si>
  <si>
    <t>Plants sequester carbon, but maybe short-term… need to not harvest, incorporate into soil, and reduce tillage to retain carbon storage.</t>
  </si>
  <si>
    <r>
      <rPr>
        <b/>
        <sz val="11"/>
        <color theme="5" tint="-0.249977111117893"/>
        <rFont val="Calibri"/>
        <family val="2"/>
        <scheme val="minor"/>
      </rPr>
      <t>*Applies to cropland and grazing land</t>
    </r>
    <r>
      <rPr>
        <sz val="11"/>
        <color theme="5" tint="-0.249977111117893"/>
        <rFont val="Calibri"/>
        <family val="2"/>
        <scheme val="minor"/>
      </rPr>
      <t xml:space="preserve"> - </t>
    </r>
    <r>
      <rPr>
        <u/>
        <sz val="11"/>
        <color theme="5" tint="-0.249977111117893"/>
        <rFont val="Calibri"/>
        <family val="2"/>
        <scheme val="minor"/>
      </rPr>
      <t>not forest land</t>
    </r>
    <r>
      <rPr>
        <sz val="11"/>
        <color theme="5" tint="-0.249977111117893"/>
        <rFont val="Calibri"/>
        <family val="2"/>
        <scheme val="minor"/>
      </rPr>
      <t xml:space="preserve"> (Task 5B) (defind by IPCC as areas with at least 120 feet wide and at least one acre in size with at least 10% cover (or equivalent stocking) by live trees).</t>
    </r>
  </si>
  <si>
    <r>
      <t xml:space="preserve">Herbaceous Cover </t>
    </r>
    <r>
      <rPr>
        <sz val="11"/>
        <color theme="1"/>
        <rFont val="Calibri"/>
        <family val="2"/>
        <scheme val="minor"/>
      </rPr>
      <t>(permanent vegetation)</t>
    </r>
  </si>
  <si>
    <t>Plants sequester carbon and store in biomass.</t>
  </si>
  <si>
    <t>Trees sequester carbon and store in biomass (longer-term).</t>
  </si>
  <si>
    <t>?</t>
  </si>
  <si>
    <r>
      <t xml:space="preserve">Direct and indirect N2O emissions from dung and urine spread onto fields either directly as daily spread or after it is removed from manure management systems (i.e., lagoon, pit, etc.) and from livestock dung and urine deposited on pasture, range, or paddock lands are accounted for in the </t>
    </r>
    <r>
      <rPr>
        <b/>
        <sz val="11"/>
        <rFont val="Calibri"/>
        <family val="2"/>
        <scheme val="minor"/>
      </rPr>
      <t>Agricultural Soil Management</t>
    </r>
    <r>
      <rPr>
        <sz val="11"/>
        <rFont val="Calibri"/>
        <family val="2"/>
        <scheme val="minor"/>
      </rPr>
      <t xml:space="preserve"> source category.</t>
    </r>
  </si>
  <si>
    <t xml:space="preserve">CO2 emissions from livestock are not estimated because annual net CO2 emissions are assumed to be zero – the CO2 photosynthesized by plants is returned to the atmosphere as respired CO2 (IPCC 2006). </t>
  </si>
  <si>
    <t>*Gets complicated because residues help build organic matter…</t>
  </si>
  <si>
    <r>
      <t xml:space="preserve">Accounts for acreage of histosols </t>
    </r>
    <r>
      <rPr>
        <u/>
        <sz val="11"/>
        <rFont val="Calibri"/>
        <family val="2"/>
        <scheme val="minor"/>
      </rPr>
      <t>drained and then cultivated</t>
    </r>
    <r>
      <rPr>
        <sz val="11"/>
        <rFont val="Calibri"/>
        <family val="2"/>
        <scheme val="minor"/>
      </rPr>
      <t xml:space="preserve">. Histosols or </t>
    </r>
    <r>
      <rPr>
        <i/>
        <sz val="11"/>
        <rFont val="Calibri"/>
        <family val="2"/>
        <scheme val="minor"/>
      </rPr>
      <t>organic</t>
    </r>
    <r>
      <rPr>
        <sz val="11"/>
        <rFont val="Calibri"/>
        <family val="2"/>
        <scheme val="minor"/>
      </rPr>
      <t xml:space="preserve"> soils are defined as containing 12-20% organic carbon by weight (21-34% organic matter), compared to </t>
    </r>
    <r>
      <rPr>
        <i/>
        <sz val="11"/>
        <rFont val="Calibri"/>
        <family val="2"/>
        <scheme val="minor"/>
      </rPr>
      <t>mineral</t>
    </r>
    <r>
      <rPr>
        <sz val="11"/>
        <rFont val="Calibri"/>
        <family val="2"/>
        <scheme val="minor"/>
      </rPr>
      <t xml:space="preserve"> soils which are 1-6% organic carbon by weight (1.7-10.3% organic matter). Histosols exist in Vermont and include wetlands. Default emission factor is 8 kg N20-N/ha/yr of histosols cultivated in temperate climate.</t>
    </r>
  </si>
  <si>
    <t>*Should get credit since urban trees do…</t>
  </si>
  <si>
    <t>Bucket</t>
  </si>
  <si>
    <t>Practice</t>
  </si>
  <si>
    <t>Improve Water Quality</t>
  </si>
  <si>
    <t>Sequester Carbon</t>
  </si>
  <si>
    <t>Mitigate Flooding</t>
  </si>
  <si>
    <t>Improve Soil Health</t>
  </si>
  <si>
    <t>Sustain Biodiversity</t>
  </si>
  <si>
    <t>Other/ Comments</t>
  </si>
  <si>
    <t>Farmstead Management</t>
  </si>
  <si>
    <t>Conservation Crop Rotation</t>
  </si>
  <si>
    <t>Fairness to Living Organisms</t>
  </si>
  <si>
    <t>Support Natural Environment</t>
  </si>
  <si>
    <t>Enteric Fermentation</t>
  </si>
  <si>
    <t>Manure Management</t>
  </si>
  <si>
    <t>Reduce Energy Consumption</t>
  </si>
  <si>
    <t>Reduce Waste Produced</t>
  </si>
  <si>
    <t>Ecosystem Services / Co-Benefits</t>
  </si>
  <si>
    <t>Sustainability / Equity</t>
  </si>
  <si>
    <t>Inventory Emission Source</t>
  </si>
  <si>
    <t>Terrestrial Habitat</t>
  </si>
  <si>
    <t>Nutrients Transported to Surface Water</t>
  </si>
  <si>
    <t>Ponding and Flooding</t>
  </si>
  <si>
    <t>Organic Matter Depletion</t>
  </si>
  <si>
    <t>Soil Organism Habitat Loss or Degradation</t>
  </si>
  <si>
    <t>Aquatic Habitat</t>
  </si>
  <si>
    <t>Capture/Process Emissions</t>
  </si>
  <si>
    <t>Roofs and Covers</t>
  </si>
  <si>
    <t>Manure Separation</t>
  </si>
  <si>
    <t>Composting Drum</t>
  </si>
  <si>
    <t>Increase Woody Vegetation</t>
  </si>
  <si>
    <t>Increase Herbaceous Vegetation</t>
  </si>
  <si>
    <t>Solid vs Liquid Storage</t>
  </si>
  <si>
    <t>Increase Quality/Digestability</t>
  </si>
  <si>
    <t>Increase Grazing (grass vs corn)</t>
  </si>
  <si>
    <t>Feed Amendments (e.g. seaweed)</t>
  </si>
  <si>
    <t>Conservation/Reduced Tillage</t>
  </si>
  <si>
    <r>
      <t xml:space="preserve">Reduce Tillage </t>
    </r>
    <r>
      <rPr>
        <sz val="11"/>
        <color theme="1"/>
        <rFont val="Calibri"/>
        <family val="2"/>
        <scheme val="minor"/>
      </rPr>
      <t>(reduce breakdown of organic matter, reduce erosion/runoff)</t>
    </r>
  </si>
  <si>
    <t>Reduce amount applied</t>
  </si>
  <si>
    <t>Reduce runoff (timing, placement)</t>
  </si>
  <si>
    <t>Switch from synthetic to organic nutrients (manure)</t>
  </si>
  <si>
    <t>Switch from synthetic to organic nutrients (compost)</t>
  </si>
  <si>
    <t>Carbon Amendments (wood ash, biochar)</t>
  </si>
  <si>
    <t>Liming</t>
  </si>
  <si>
    <t>No-Till Pasture and Hayland Renovation</t>
  </si>
  <si>
    <r>
      <t xml:space="preserve">Improve Pasture Condition </t>
    </r>
    <r>
      <rPr>
        <sz val="11"/>
        <color theme="1"/>
        <rFont val="Calibri"/>
        <family val="2"/>
        <scheme val="minor"/>
      </rPr>
      <t>(increase cover/organic matter, reduce erosion/runoff)</t>
    </r>
  </si>
  <si>
    <t>Prescribed/Rotational Grazing</t>
  </si>
  <si>
    <t>Range Planting</t>
  </si>
  <si>
    <r>
      <t xml:space="preserve">Land/Water/Habitat Management </t>
    </r>
    <r>
      <rPr>
        <sz val="11"/>
        <color theme="1"/>
        <rFont val="Calibri"/>
        <family val="2"/>
        <scheme val="minor"/>
      </rPr>
      <t>(edge of field spaces/buffers)</t>
    </r>
  </si>
  <si>
    <t>Water Management</t>
  </si>
  <si>
    <t>Reduce Deforestation</t>
  </si>
  <si>
    <t>Remain Agriculture (vs developed)</t>
  </si>
  <si>
    <t>Conservation Easement (retire development rights)</t>
  </si>
  <si>
    <t>Forage &amp; Biomass Planting (seed down)</t>
  </si>
  <si>
    <t>Histosols</t>
  </si>
  <si>
    <t>Wetland Restoration/Preservation</t>
  </si>
  <si>
    <t>Sequestration</t>
  </si>
  <si>
    <r>
      <t xml:space="preserve">Increase Vegetative Cover </t>
    </r>
    <r>
      <rPr>
        <sz val="11"/>
        <color theme="1"/>
        <rFont val="Calibri"/>
        <family val="2"/>
        <scheme val="minor"/>
      </rPr>
      <t>(plants sequester carbon, increase soil organic matter, reduce erosion/runoff)</t>
    </r>
  </si>
  <si>
    <t>Animal &amp; Runoff Emissions (manure applied to fields or pasture)</t>
  </si>
  <si>
    <t>Plant Fertilizers (synthetic and non-manure organic fertilizer)</t>
  </si>
  <si>
    <t>Energy Efficiency - energy sector?</t>
  </si>
  <si>
    <t>Windbreak-Shelterbelt Establishment (ft)</t>
  </si>
  <si>
    <t>Alley Cropping</t>
  </si>
  <si>
    <t xml:space="preserve">Energy Efficient Building Envelope </t>
  </si>
  <si>
    <t>Air Filtration and Scrubbing</t>
  </si>
  <si>
    <t>Combustion System Improvement</t>
  </si>
  <si>
    <t>Farmstead Energy Improvement</t>
  </si>
  <si>
    <t>Forest Stand Improvement</t>
  </si>
  <si>
    <t>Grazing Land Mechanical Treatment</t>
  </si>
  <si>
    <t>Herbaceous Wind Barriers (ft)</t>
  </si>
  <si>
    <t>Multi-Story Cropping</t>
  </si>
  <si>
    <t>Amendments for Treatment of Agricultural Waste (au)</t>
  </si>
  <si>
    <t>Composting Facility</t>
  </si>
  <si>
    <t>Constructed Wetland</t>
  </si>
  <si>
    <t>Contour Orchard and Other Perennial Crops</t>
  </si>
  <si>
    <t>Livestock Exclusion (Fence)</t>
  </si>
  <si>
    <t>Field Operations Emissions Reduction</t>
  </si>
  <si>
    <t>Hedgerow Planting (ft)</t>
  </si>
  <si>
    <t>Herbaceous Weed Treatment (ac)</t>
  </si>
  <si>
    <t>Irrigation System, Microirrigation</t>
  </si>
  <si>
    <t>Irrigation System, Surface and Subsurface</t>
  </si>
  <si>
    <t>Irrigation Water Management</t>
  </si>
  <si>
    <t>Sprinkler System</t>
  </si>
  <si>
    <t>Streambank and Shoreline Protection (ft)</t>
  </si>
  <si>
    <t>Stream Habitat Improvement and Management (ac)</t>
  </si>
  <si>
    <t>Vegetative Barrier (ft)</t>
  </si>
  <si>
    <t>Waste Separation Facility</t>
  </si>
  <si>
    <t>Waste Treatment</t>
  </si>
  <si>
    <t>Windbreak-Shelterbelt Renovation (ft)</t>
  </si>
  <si>
    <t>Wetland Creation</t>
  </si>
  <si>
    <t>Wetland Enhancement</t>
  </si>
  <si>
    <t>Wetland Restoration</t>
  </si>
  <si>
    <t>Wetland Wildlife Habitat Management</t>
  </si>
  <si>
    <t>Upland Wildlife Habitat Management</t>
  </si>
  <si>
    <t>Woody Residue Treatment</t>
  </si>
  <si>
    <t>Wildlife Habitat Planting (ac)</t>
  </si>
  <si>
    <t>Stripcropping</t>
  </si>
  <si>
    <t>Saturated Buffer (ft)</t>
  </si>
  <si>
    <t>Roof Runoff Structure</t>
  </si>
  <si>
    <t>Energy Efficent Lighting System</t>
  </si>
  <si>
    <t>Orchards/Vineyards (woody vegetation)?</t>
  </si>
  <si>
    <t>Drainage Water Management (ac)</t>
  </si>
  <si>
    <t>Deep Tillage</t>
  </si>
  <si>
    <t>Denitrifying Bioreactor</t>
  </si>
  <si>
    <t>Land Clearing</t>
  </si>
  <si>
    <t>Waste Recycling</t>
  </si>
  <si>
    <t>Waste Storage Facility</t>
  </si>
  <si>
    <t>Waste Treatment Lagoon</t>
  </si>
  <si>
    <t>Water/Nutrient Cycling…?</t>
  </si>
  <si>
    <t>Amending Soil Properties with Gypsum Products</t>
  </si>
  <si>
    <t>912VTAg</t>
  </si>
  <si>
    <t>913VTAg</t>
  </si>
  <si>
    <t>900VTAg</t>
  </si>
  <si>
    <t>901VTAg</t>
  </si>
  <si>
    <t>Phosphorus Removal System</t>
  </si>
  <si>
    <t>Waste Storage Facility Closure</t>
  </si>
  <si>
    <t>Short Term Storage of Animal Waste and Byproducts</t>
  </si>
  <si>
    <t>Vegetated Treatment Area</t>
  </si>
  <si>
    <t>Critical Area Planting</t>
  </si>
  <si>
    <r>
      <t xml:space="preserve">Nutrient Management </t>
    </r>
    <r>
      <rPr>
        <sz val="11"/>
        <color theme="1"/>
        <rFont val="Calibri"/>
        <family val="2"/>
        <scheme val="minor"/>
      </rPr>
      <t>(reduce sources of emissions, reduce runoff, leaching and volatilization)</t>
    </r>
  </si>
  <si>
    <r>
      <t xml:space="preserve">Cropping Management </t>
    </r>
    <r>
      <rPr>
        <sz val="11"/>
        <color theme="1"/>
        <rFont val="Calibri"/>
        <family val="2"/>
        <scheme val="minor"/>
      </rPr>
      <t>(increase vegetative cover, soil organic matter; reduce erosion, runoff, leaching, volatization)</t>
    </r>
  </si>
  <si>
    <t>Forage Harvest Management</t>
  </si>
  <si>
    <t>RANKING CATEGORY</t>
  </si>
  <si>
    <t>Soil</t>
  </si>
  <si>
    <t>Water</t>
  </si>
  <si>
    <t>Air</t>
  </si>
  <si>
    <t>Plants</t>
  </si>
  <si>
    <t>Habitat</t>
  </si>
  <si>
    <t>Energy</t>
  </si>
  <si>
    <t>&lt;&lt; Max</t>
  </si>
  <si>
    <t>PRACTICE CATEGORY</t>
  </si>
  <si>
    <t>Practice Code</t>
  </si>
  <si>
    <t>Sheet and rill erosion</t>
  </si>
  <si>
    <t>Wind erosion</t>
  </si>
  <si>
    <t>Ephemeral gully erosion</t>
  </si>
  <si>
    <t>Classic gully erosion</t>
  </si>
  <si>
    <t>Bank erosion from streams, shorelines or water conveyance channels</t>
  </si>
  <si>
    <t xml:space="preserve">Subsidence </t>
  </si>
  <si>
    <t xml:space="preserve">Compaction </t>
  </si>
  <si>
    <t>Organic matter depletion</t>
  </si>
  <si>
    <t>Concentration of salts or other chemicals</t>
  </si>
  <si>
    <t>Soil organism habitat loss or degradation</t>
  </si>
  <si>
    <t>Aggregate instability</t>
  </si>
  <si>
    <t xml:space="preserve">Ponding and flooding </t>
  </si>
  <si>
    <t xml:space="preserve">Seasonal high water table </t>
  </si>
  <si>
    <t>Seeps</t>
  </si>
  <si>
    <t>Drifted Snow</t>
  </si>
  <si>
    <t>Surface water depletion</t>
  </si>
  <si>
    <t>Groundwater depletion</t>
  </si>
  <si>
    <t xml:space="preserve">Naturally available moisture use </t>
  </si>
  <si>
    <t>Inefficient irrigation water use</t>
  </si>
  <si>
    <t xml:space="preserve">Nutrients transported to surface water </t>
  </si>
  <si>
    <t xml:space="preserve">Nutrients transported to groundwater </t>
  </si>
  <si>
    <t>Pesticides transported to surface water</t>
  </si>
  <si>
    <t>Pesticides transported to groundwater</t>
  </si>
  <si>
    <t xml:space="preserve">Pathogens and chemicals from manure, biosolids or compost applications tranported to surface water </t>
  </si>
  <si>
    <t xml:space="preserve">Pathogens and chemicals from manure, biosolids or compost applications tranported to groundwater </t>
  </si>
  <si>
    <t>Salts transported to surface water</t>
  </si>
  <si>
    <t>Salts transported to groundwater</t>
  </si>
  <si>
    <t>Petroleum, heavy metals and other pollutants transported to surface water</t>
  </si>
  <si>
    <t>Petroleum, heavy metals and other pollutants transported to groundwater</t>
  </si>
  <si>
    <t>Sediment tansported to surface water</t>
  </si>
  <si>
    <t>Elevated water temperature</t>
  </si>
  <si>
    <t>Emissions of particulate matter (PM) and PM precursors</t>
  </si>
  <si>
    <t xml:space="preserve">Emissions of greenhouse gasses - GHGs </t>
  </si>
  <si>
    <t>Emissions of ozone precursors</t>
  </si>
  <si>
    <t>Objectionable odors</t>
  </si>
  <si>
    <t>Emissions of airborne reactive nitrogen</t>
  </si>
  <si>
    <t>Plant productivity and health</t>
  </si>
  <si>
    <t>Plant structure and composition</t>
  </si>
  <si>
    <t xml:space="preserve">Plant pest pressure </t>
  </si>
  <si>
    <t>Wildfire hazard from biomass accumulation</t>
  </si>
  <si>
    <t>Terrestrial habitat for wildlife and invertebrates</t>
  </si>
  <si>
    <t>Aquatic habitat for fish and other organisms</t>
  </si>
  <si>
    <t>Feed and forage imbalance</t>
  </si>
  <si>
    <t>Inadequate livestock shelter</t>
  </si>
  <si>
    <t>Inadequate livestock water quantity, quality and distribution</t>
  </si>
  <si>
    <t>Energy efficiency of equipment and facilities</t>
  </si>
  <si>
    <t>Energy efficiency of farming/ranching practices and field operations</t>
  </si>
  <si>
    <t>TOTAL</t>
  </si>
  <si>
    <t>SOIL</t>
  </si>
  <si>
    <t>WATER</t>
  </si>
  <si>
    <t>AIR</t>
  </si>
  <si>
    <t>PLANTS</t>
  </si>
  <si>
    <t>HABITAT</t>
  </si>
  <si>
    <t>ENERGY</t>
  </si>
  <si>
    <t>Farmstead</t>
  </si>
  <si>
    <t>Anaerobic Digester (no)</t>
  </si>
  <si>
    <t>Field</t>
  </si>
  <si>
    <t>Conservation Cover (ac)</t>
  </si>
  <si>
    <t>Cover Crop (ac)</t>
  </si>
  <si>
    <t>Feed Management (au)</t>
  </si>
  <si>
    <t>Forage and Biomass Planting (ac)</t>
  </si>
  <si>
    <t>Nutrient Management (ac)</t>
  </si>
  <si>
    <t>Residue and Tillage Management, No Till (ac)</t>
  </si>
  <si>
    <t>Roofs and Covers (no)</t>
  </si>
  <si>
    <t>Buffer</t>
  </si>
  <si>
    <t>Tree-Shrub Establishment (ac)</t>
  </si>
  <si>
    <t>Residue and Tillage Management, Reduced Till (ac)</t>
  </si>
  <si>
    <t>Riparian Forest Buffer (ac)</t>
  </si>
  <si>
    <t>Air Filtration and Scrubbing (no)</t>
  </si>
  <si>
    <t>Alley Cropping (ac)</t>
  </si>
  <si>
    <t>Combustion System Improvement (no)</t>
  </si>
  <si>
    <t>Farmstead Energy Improvement (no)</t>
  </si>
  <si>
    <t>Field Border (ac)</t>
  </si>
  <si>
    <t>Forest</t>
  </si>
  <si>
    <t>Forest Stand Improvement (ac)</t>
  </si>
  <si>
    <t>Pasture</t>
  </si>
  <si>
    <t>Grazing Land Mechanical Treatment (ac)</t>
  </si>
  <si>
    <t>Multi-Story Cropping (ac)</t>
  </si>
  <si>
    <t>Prescribed Burning (ac)</t>
  </si>
  <si>
    <t>Prescribed Grazing (ac)</t>
  </si>
  <si>
    <t>Pumping Plant (no)</t>
  </si>
  <si>
    <t>Range Planting (ac)</t>
  </si>
  <si>
    <t>Recreation Area Improvement (ac)</t>
  </si>
  <si>
    <t>Riparian Herbaceous Cover (ac)</t>
  </si>
  <si>
    <t>Silvopasture (ac)</t>
  </si>
  <si>
    <t>Upland Wildlife Habitat Management (ac)</t>
  </si>
  <si>
    <t>Woody Residue Treatment (ac)</t>
  </si>
  <si>
    <t>Access Control (ac)</t>
  </si>
  <si>
    <t>Animal Mortality Facility (no)</t>
  </si>
  <si>
    <t>Brush Management (ac)</t>
  </si>
  <si>
    <t>Composting Facility (no)</t>
  </si>
  <si>
    <t>Conservation Crop Rotation (ac)</t>
  </si>
  <si>
    <t>Wetland</t>
  </si>
  <si>
    <t>Constructed Wetland (ac)</t>
  </si>
  <si>
    <t>Contour Buffer Strips (ac)</t>
  </si>
  <si>
    <t>Contour Orchard and Other Perennial Crops (ac)</t>
  </si>
  <si>
    <t>Critical Area Planting (ac)</t>
  </si>
  <si>
    <t>Cross Wind Trap Strips</t>
  </si>
  <si>
    <t>589C</t>
  </si>
  <si>
    <t>Emergency Animal Mortality Management (no)</t>
  </si>
  <si>
    <t>Fence (ft)</t>
  </si>
  <si>
    <t>Field Operations Emissions Reduction (ac)</t>
  </si>
  <si>
    <t>Filter Strip (ac)</t>
  </si>
  <si>
    <t>Firebreak (ft)</t>
  </si>
  <si>
    <t>Fuel Break (ac)</t>
  </si>
  <si>
    <t>Grassed Waterway (ac)</t>
  </si>
  <si>
    <t>Irrigation System, Microirrigation (ac)</t>
  </si>
  <si>
    <t>Irrigation System, Surface and Subsurface (ac)</t>
  </si>
  <si>
    <t>Irrigation Water Management (ac)</t>
  </si>
  <si>
    <t>Land Reclamation, Abandoned Mined Land (ac)</t>
  </si>
  <si>
    <t>Land Reclamation, Currently Mined Land (ac)</t>
  </si>
  <si>
    <t>Mine Shaft and Adit Closing (no)</t>
  </si>
  <si>
    <t>Restoration of Rare or Declining Natural Communities (ac)</t>
  </si>
  <si>
    <t>Road-Trail-Landing Closure and Treatment (ft)</t>
  </si>
  <si>
    <t>Rock Wall Terrace (ft)</t>
  </si>
  <si>
    <t>Salinity and Sodic Soil Management (ac)</t>
  </si>
  <si>
    <t>Sprinkler System (ac)</t>
  </si>
  <si>
    <t>Vegetated Treatment Area (ac)</t>
  </si>
  <si>
    <t>Waste Facility Closure (no)</t>
  </si>
  <si>
    <t>Waste Separation Facility (no)</t>
  </si>
  <si>
    <t>Waste Treatment (no)</t>
  </si>
  <si>
    <t>Wetland Creation (ac)</t>
  </si>
  <si>
    <t>Wetland Enhancement (ac)</t>
  </si>
  <si>
    <t>Wetland Restoration (ac)</t>
  </si>
  <si>
    <t>Wetland Wildlife Habitat Management (ac)</t>
  </si>
  <si>
    <t>Access Road (ft)</t>
  </si>
  <si>
    <t>Agrichemical Handling Facility (no)</t>
  </si>
  <si>
    <t>Amending Soil Properties with Gypsum Products (ac)</t>
  </si>
  <si>
    <t>Anionic Polyacrylamide (PAM) Application (ac)</t>
  </si>
  <si>
    <t>Aquaculture Pond (ac)</t>
  </si>
  <si>
    <t>Aquatic Organism Passage (mi)</t>
  </si>
  <si>
    <t>Bivalve Aquaculture Gear and Biofouling Control (ac)</t>
  </si>
  <si>
    <t>Channel Bed Stabilization (ft)</t>
  </si>
  <si>
    <t>Clearing and Snagging (ft)</t>
  </si>
  <si>
    <t>Contour Farming  (ac)</t>
  </si>
  <si>
    <t>Controlled Traffic Farming (ac)</t>
  </si>
  <si>
    <t>Cross Wind Ridges</t>
  </si>
  <si>
    <t>Dam (no)</t>
  </si>
  <si>
    <t>Dam, Diversion (no)</t>
  </si>
  <si>
    <t>Dike (ft)</t>
  </si>
  <si>
    <t>Diversion (ft)</t>
  </si>
  <si>
    <t>Dry Hydrant (no)</t>
  </si>
  <si>
    <t>Dust Control from Animal Activity on Open Lot Surfaces (ac)</t>
  </si>
  <si>
    <t>Dust Control on Unpaved Roads and Surfaces (sf)</t>
  </si>
  <si>
    <t>Early Successional Habitat Development-Mgt (ac)</t>
  </si>
  <si>
    <t>Fish Raceway or Tank (no)</t>
  </si>
  <si>
    <t>Fishpond Management (ac)</t>
  </si>
  <si>
    <t>Forage Harvest Management (ac)</t>
  </si>
  <si>
    <t>Forest Trails and Landings (ac)</t>
  </si>
  <si>
    <t>Grade Stabilization Structure (no)</t>
  </si>
  <si>
    <t>Groundwater Testing (no)</t>
  </si>
  <si>
    <t>Heavy Use Area Protection (sf)</t>
  </si>
  <si>
    <t>High Tunnel System (sf)</t>
  </si>
  <si>
    <t>Hillside Ditch (ft)</t>
  </si>
  <si>
    <t>Irrigation Canal or Lateral (ft)</t>
  </si>
  <si>
    <t>Irrigation Ditch Lining (ft)</t>
  </si>
  <si>
    <t>Irrigation Field Ditch (ft)</t>
  </si>
  <si>
    <t>Irrigation Land Leveling (ac)</t>
  </si>
  <si>
    <t>Irrigation Pipeline (ft)</t>
  </si>
  <si>
    <t>Irrigation Reservoir (no)</t>
  </si>
  <si>
    <t>Irrigation and Drainage Tailwater Recovery (no)</t>
  </si>
  <si>
    <t>Karst Sinkhole Treatment (no)</t>
  </si>
  <si>
    <t>Land Reclamation, Landslide Treatment (ac)</t>
  </si>
  <si>
    <t>Land Reclamation, Toxic Discharge Control (no)</t>
  </si>
  <si>
    <t>Lined Waterway or Outlet (ft)</t>
  </si>
  <si>
    <t>Livestock Pipeline (ft)</t>
  </si>
  <si>
    <t>Livestock Shelter Structure</t>
  </si>
  <si>
    <t>Monitoring Well (no)</t>
  </si>
  <si>
    <t>Mulching (ac)</t>
  </si>
  <si>
    <t>Obstruction Removal (no)</t>
  </si>
  <si>
    <t>On-Farm Secondary Containment Facility</t>
  </si>
  <si>
    <t>Open Channel (ft)</t>
  </si>
  <si>
    <t>Pest Management Conservation System (ac)</t>
  </si>
  <si>
    <t>Pond (no)</t>
  </si>
  <si>
    <t>Pond Sealing or Lining, Concrete (sf)</t>
  </si>
  <si>
    <t>Pond Sealing or Lining, Compacted Soil Treatment (sf)</t>
  </si>
  <si>
    <t>Pond Sealing or Lining, Flexible Membrane</t>
  </si>
  <si>
    <t>521A</t>
  </si>
  <si>
    <t>Roof Runoff Structure (no)</t>
  </si>
  <si>
    <t>Row Arrangement (ac)</t>
  </si>
  <si>
    <t>Sediment Basin (no)</t>
  </si>
  <si>
    <t>Shallow Water Development and Management (ac)</t>
  </si>
  <si>
    <t>Spoil Disposal (cf)</t>
  </si>
  <si>
    <t>Spring Development (no)</t>
  </si>
  <si>
    <t>Stormwater Runoff Control (ac)</t>
  </si>
  <si>
    <t>Stream Crossing (no)</t>
  </si>
  <si>
    <t>Stripcropping  (ac)</t>
  </si>
  <si>
    <t>Structure for Water Control (no)</t>
  </si>
  <si>
    <t>Structures for Wildlife</t>
  </si>
  <si>
    <t>Subsurface Drain (ft)</t>
  </si>
  <si>
    <t>Surface Drain, Field Ditch (ft)</t>
  </si>
  <si>
    <t>Surface Drain, Main or Lateral (ft)</t>
  </si>
  <si>
    <t>Terrace (ft)</t>
  </si>
  <si>
    <t>Trails and Walkways</t>
  </si>
  <si>
    <t>Tree-Shrub Site Preparation (ac)</t>
  </si>
  <si>
    <t>Tree-Shrub Pruning (ac)</t>
  </si>
  <si>
    <t>Underground Outlet (ft)</t>
  </si>
  <si>
    <t>Vertical Drain (no)</t>
  </si>
  <si>
    <t>Waste Transfer (no)</t>
  </si>
  <si>
    <t>Water and Sediment Control Basin (no)</t>
  </si>
  <si>
    <t>Water Harvesting Catchment (no)</t>
  </si>
  <si>
    <t>Watering Facility (no)</t>
  </si>
  <si>
    <t>Water Well (no)</t>
  </si>
  <si>
    <t>Waterspreading (ac)</t>
  </si>
  <si>
    <t>Well Decommissioning (no)</t>
  </si>
  <si>
    <t>Deep Tillage (ac)</t>
  </si>
  <si>
    <t>Denitrifying Bioreactor (no)</t>
  </si>
  <si>
    <t>Land Clearing (ac)</t>
  </si>
  <si>
    <t>Land Smoothing (ac)</t>
  </si>
  <si>
    <t>Precision Land Forming (ac)</t>
  </si>
  <si>
    <t>Recreation Land Grading and Shaping (ac)</t>
  </si>
  <si>
    <t>Surface Roughening (ac)</t>
  </si>
  <si>
    <t>Waste Recycling (no)</t>
  </si>
  <si>
    <t>Waste Storage Facility (no)</t>
  </si>
  <si>
    <t>Waste Treatment Lagoon (no)</t>
  </si>
  <si>
    <t>SUBTOTALS</t>
  </si>
  <si>
    <t>FARMSTEAD</t>
  </si>
  <si>
    <t>FIELD</t>
  </si>
  <si>
    <t>PASTURE</t>
  </si>
  <si>
    <t>BUFFER</t>
  </si>
  <si>
    <t>FOREST</t>
  </si>
  <si>
    <t>WETLAND</t>
  </si>
  <si>
    <t xml:space="preserve">Ponding and Flooding </t>
  </si>
  <si>
    <t xml:space="preserve">Emissions of GHGs </t>
  </si>
  <si>
    <t>NRCS Practice Physical Effects</t>
  </si>
  <si>
    <t xml:space="preserve">Nutrients Transported to Surface Water </t>
  </si>
  <si>
    <t>Practices with NEGATIVE Emissions Impacts</t>
  </si>
  <si>
    <t>NRCS Practice Code</t>
  </si>
  <si>
    <t>Reduce Emissions</t>
  </si>
  <si>
    <t>Climate Mitigation Strategy</t>
  </si>
  <si>
    <t>Cropping Management</t>
  </si>
  <si>
    <t>Improve Pasture Condition</t>
  </si>
  <si>
    <t>Increase Vegetative Cover</t>
  </si>
  <si>
    <t>Reduce Tillage</t>
  </si>
  <si>
    <t>Land/Water/Habitat Management</t>
  </si>
  <si>
    <t>TOTALS</t>
  </si>
  <si>
    <t>Energy Efficiency</t>
  </si>
  <si>
    <t>Water/Wetlands</t>
  </si>
  <si>
    <t>Ranking GRAND TOTAL</t>
  </si>
  <si>
    <t>Tile Drainage (Subsurface Drainage)</t>
  </si>
  <si>
    <t>Example Rationale</t>
  </si>
  <si>
    <t>AIR QUALITY IMPACTS</t>
  </si>
  <si>
    <t>Vegetation (Temporary)</t>
  </si>
  <si>
    <t>Vegetation (Permanent)</t>
  </si>
  <si>
    <t>Anaerobic Digester</t>
  </si>
  <si>
    <t>Emissions of Particulate Matter - PM and PM Precursors</t>
  </si>
  <si>
    <r>
      <t xml:space="preserve">Direct emissions of particulate matter - dust and smoke -, as well as the formation of fine particulate matter in the atmosphere from other agricultural emissions - </t>
    </r>
    <r>
      <rPr>
        <u/>
        <sz val="11"/>
        <rFont val="Calibri"/>
        <family val="2"/>
        <scheme val="minor"/>
      </rPr>
      <t>ammonia, NOx, and VOCs</t>
    </r>
    <r>
      <rPr>
        <sz val="11"/>
        <rFont val="Calibri"/>
        <family val="2"/>
        <scheme val="minor"/>
      </rPr>
      <t xml:space="preserve"> - cause multiple environmental impacts, such as: 1) The unintended movement of particulate matter - typically dust or smoke - results in safety or nuisance visibility restriction, 2) The unintended movement of particulate matter and/or chemical droplets results in unwanted deposits on surfaces, 3) Increased atmospheric concentrations of particulate matter can impact human and animal health and degrade regional visibility.</t>
    </r>
  </si>
  <si>
    <t>Ground cover helps reduce wind erosion and generation of fugitive dust.</t>
  </si>
  <si>
    <t>Permanent vegetation reduces wind erosion and generation of fugitive dust.</t>
  </si>
  <si>
    <t>Dust from manure application will be less from a liguid application system than a dry untreated manure system.  However, anaerobic digestion may result in a greater potential for ammonia release.</t>
  </si>
  <si>
    <t>Emissions of Greenhouse Gases - GHGs</t>
  </si>
  <si>
    <t>Emissions increase atmospheric concentrations of greenhouse gases.</t>
  </si>
  <si>
    <t>Vegetation removes CO2 from the air and stores it in the form of carbon in the plants and soil.</t>
  </si>
  <si>
    <r>
      <rPr>
        <u/>
        <sz val="11"/>
        <color theme="1"/>
        <rFont val="Calibri"/>
        <family val="2"/>
        <scheme val="minor"/>
      </rPr>
      <t>Vegetation removes CO2 from the air and stores it in the form of carbon</t>
    </r>
    <r>
      <rPr>
        <sz val="11"/>
        <color theme="1"/>
        <rFont val="Calibri"/>
        <family val="2"/>
        <scheme val="minor"/>
      </rPr>
      <t xml:space="preserve"> in the plants and soil.  Reduced use of machinery in permanent vegetation reduces CO2 emissions.</t>
    </r>
  </si>
  <si>
    <t>By flaring or combusting the syngas, methane is converted to CO2, reducing net GHG.</t>
  </si>
  <si>
    <t>Emissions of Ozone Precursors</t>
  </si>
  <si>
    <t>Emissions of ozone precursors - NOx and VOCs - resulting in formation of ground- level ozone that cause negative impacts to plants and animals.</t>
  </si>
  <si>
    <t>NA</t>
  </si>
  <si>
    <t>Reduced use of machinery in permanent vegetation reduces NOx emissions.</t>
  </si>
  <si>
    <t>There is a decrease in potential ozone precursor emissions.  Digesters breakdown VOCs which are ozone precursors.</t>
  </si>
  <si>
    <t>Objectionable Odors</t>
  </si>
  <si>
    <t>Emissions of odorous compounds - VOCs, ammonia and odorous sulfur compounds - cause nuisance conditions</t>
  </si>
  <si>
    <t>Cover will retain gas emissions and eliminate contact with atmosphere.  Digesters breakdown VOCs, substantially reducing odors.</t>
  </si>
  <si>
    <t>Emissions of Airborne Reactive Nitrogen</t>
  </si>
  <si>
    <t>Improved ntirogen cycling may reduce use of ammoium fertilizers.</t>
  </si>
  <si>
    <t>Anaerobic digestion may result in a greater potential for ammonia release post-digestion.</t>
  </si>
  <si>
    <t>More biomass produced will increase organic matter.</t>
  </si>
  <si>
    <t>High residue crops can lead to increased root development and increased soil organic carbon.</t>
  </si>
  <si>
    <t>Emissions + Sequestration + Storage</t>
  </si>
  <si>
    <t>Practice Description</t>
  </si>
  <si>
    <t>Practice Name</t>
  </si>
  <si>
    <t>Code</t>
  </si>
  <si>
    <t>Units</t>
  </si>
  <si>
    <t xml:space="preserve">Access Control </t>
  </si>
  <si>
    <t>The temporary or permanent exclusion of animals, people, vehicles, and/or equipment from an area.</t>
  </si>
  <si>
    <t>Feet</t>
  </si>
  <si>
    <t xml:space="preserve">Access Road </t>
  </si>
  <si>
    <t>A travel-way for equipment and vehicles constructed as part of a conservation plan.</t>
  </si>
  <si>
    <t>Number</t>
  </si>
  <si>
    <t>Agrichemical Handling Facility</t>
  </si>
  <si>
    <t>A facility with an impervious surface to provide an environmentally safe area for the handling of on-farm agrichemicals.</t>
  </si>
  <si>
    <t>Acre</t>
  </si>
  <si>
    <t>A device or system for reducing emissions of air contaminants from a structure via interception and/or collection.</t>
  </si>
  <si>
    <t>Trees or shrubs planted in a set or series of single or multiple rows with agronomic, horticultural crops or forages produced in the alleys between the rows of woody plants.</t>
  </si>
  <si>
    <t>Using gypsum- (calcium sulfate dihydrate) derived products to change the physical and/or chemical properties of soil.</t>
  </si>
  <si>
    <t>Amendments for Treatment of Agricultural Waste</t>
  </si>
  <si>
    <t>Treatment of manure, process wastewater, storm water runoff from lots or other high intensity areas, and other wastes, with chemical or biological additives</t>
  </si>
  <si>
    <t>Animal Mortality Facility</t>
  </si>
  <si>
    <t>An on-farm facility for the treatment or disposal of livestock and poultry carcasses for routine and catastrophic mortality events.</t>
  </si>
  <si>
    <t>Anionic Polyacrylamide (PAM) Erosion Control</t>
  </si>
  <si>
    <t>Application of water-soluble Anionic Polyacrylamide (PAM) to meet a resource concern.</t>
  </si>
  <si>
    <t>Aquaculture Ponds</t>
  </si>
  <si>
    <t>A water impoundment constructed and managed for farming of freshwater and saltwater organisms including fish, mollusks, crustaceans and aquatic plants.</t>
  </si>
  <si>
    <t xml:space="preserve">Aquatic Organism Passage </t>
  </si>
  <si>
    <t>Modification or removal of barriers that restrict or impede movement of aquatic organisms.</t>
  </si>
  <si>
    <t>Bedding</t>
  </si>
  <si>
    <t>Plowing, blading, or otherwise elevating the surface of flat land into a series of broad, low ridges separated by shallow, parallel channels with positive drainage.</t>
  </si>
  <si>
    <t>Bivalve Aquaculture Gear and Biofouling Control</t>
  </si>
  <si>
    <t xml:space="preserve">Actions that reduce, clean or remove biofouling organisms and other waste from bivalve production areas while minimizing environmental risk. </t>
  </si>
  <si>
    <t>Brush Management</t>
  </si>
  <si>
    <t>The management or removal of woody (non-herbaceous or succulent) plants including those that are invasive and noxious.</t>
  </si>
  <si>
    <t>Building Envelope Improvement</t>
  </si>
  <si>
    <t>Modification or retrofit of the building envelope of an existing agricultural structure.</t>
  </si>
  <si>
    <t>Channel Bed Stabilization</t>
  </si>
  <si>
    <t>Measure(s) used to stabilize the bed or bottom of a channel.</t>
  </si>
  <si>
    <t>Clearing &amp; Snagging</t>
  </si>
  <si>
    <t>Removal of vegetation along the bank (clearing) and/or selective removal of snags, drifts, or other obstructions (snagging) from natural or improved channels and streams</t>
  </si>
  <si>
    <t>Installing, replacing, or retrofitting agricultural combustion systems and/or related components or devices for air quality and energy efficiency improvement.</t>
  </si>
  <si>
    <t>A structure or device to contain and facilitate the controlled aerobic decomposition of manure or other organic material by micro-organisms into a biologically stable organic material that is suitable for use as a soil amendment.</t>
  </si>
  <si>
    <t>Controlled Traffic Farming</t>
  </si>
  <si>
    <t>Controlled Traffic Farming (CTF) is confining all high load wheel traffic from farm equipment to specific lanes or tramlines (traffic pattern) in crop fields year after year.</t>
  </si>
  <si>
    <t>Establishing and maintaining permanent vegetative cover</t>
  </si>
  <si>
    <t>Growing crops in a planned sequence on the same field.</t>
  </si>
  <si>
    <t>An artificial ecosystem with hydrophytic vegetation for water treatment.</t>
  </si>
  <si>
    <t>Narrow strips of permanent, herbaceous vegetative cover established around the hill slope, and alternated down the slope with wider cropped strips that are farmed on the contour.</t>
  </si>
  <si>
    <t>Contour Farming</t>
  </si>
  <si>
    <t>Using ridges and furrows formed by tillage, planting and other farming operations to change the direction of runoff from directly downslope to around the hillslope</t>
  </si>
  <si>
    <t>Planting orchards, vineyards, or other perennial crops so that all cultural operations are done on or near the contour.</t>
  </si>
  <si>
    <t>Crops including grasses, legumes, and forbs for seasonal cover and other conservation purposes.</t>
  </si>
  <si>
    <t>Establishing permanent vegetation on sites that have, or are expected to have, high erosion rates, and on sites that have physical, chemical or biological conditions that prevent the establishment of vegetation with normal practices.</t>
  </si>
  <si>
    <t>Cross Wind  Ridges</t>
  </si>
  <si>
    <t>Ridges formed by tillage, planting or other operations and aligned across the direction of erosive wind</t>
  </si>
  <si>
    <t>Herbaceous cover established in one or more strips typically perpendicular to the most erosive wind events.</t>
  </si>
  <si>
    <t>Dam</t>
  </si>
  <si>
    <t>An artificial barrier that can impound water for one or more beneficial purposes.</t>
  </si>
  <si>
    <t>Dam, Diversion</t>
  </si>
  <si>
    <t xml:space="preserve">A structure built to divert all or part of the water from a waterway or a stream. </t>
  </si>
  <si>
    <t>Performing tillage operations below the normal tillage depth to modify adverse physical or chemical properties of a soil.</t>
  </si>
  <si>
    <t>A structure containing a carbon source, installed to reduce the concentration of nitrate nitrogen in subsurface agricultural drainage flow via enhanced denitrification.</t>
  </si>
  <si>
    <t>Dike</t>
  </si>
  <si>
    <t>A barrier constucted of earth or manufactured materials</t>
  </si>
  <si>
    <t>Diversion</t>
  </si>
  <si>
    <t>A channel generally constructed across the slope with a supporting ridge on the lower side.</t>
  </si>
  <si>
    <t>Drainage Water Management</t>
  </si>
  <si>
    <t>The process of managing water discharges from surface and/or subsurface agricultural drainage systems</t>
  </si>
  <si>
    <t>Dry Hydrant</t>
  </si>
  <si>
    <t>A non-pressurized permanent pipe assembly system installed into water sources that permits the withdrawal of water by suction.</t>
  </si>
  <si>
    <t>Dust Control from Animal Activity on Open Lot Surfaces</t>
  </si>
  <si>
    <t>Reducing or preventing the emissions of particulate matter arising from animal activity on open lot surfaces at animal feeding operations.</t>
  </si>
  <si>
    <t>Dust Control on Unpaved Roads and Surfaces</t>
  </si>
  <si>
    <t>Controlling direct particulate matter emissions produced by vehicle and machinery traffic or wind action from unpaved roads and other surfaces by applying a palliative on the surface.</t>
  </si>
  <si>
    <t>Early Successional Habitat Development/Mgt.</t>
  </si>
  <si>
    <t>Manage plant succession to develop and maintain early successional habitat to benefit desired wildlife and/or natural communities.</t>
  </si>
  <si>
    <t>Emergency Animal Mortality Management</t>
  </si>
  <si>
    <t>A means or method for the management of animal carcasses from catastrophic mortality events.</t>
  </si>
  <si>
    <t xml:space="preserve">Development and implementation of improvements to reduce, or improve the energy efficiency of on-farm energy use   </t>
  </si>
  <si>
    <t>Manipulating and controlling the quantity and quality of available nutrients, feedstuffs, or additives fed to livestock and poultry.</t>
  </si>
  <si>
    <t>Fence</t>
  </si>
  <si>
    <t>A constructed barrier to animals or people.</t>
  </si>
  <si>
    <t>Feral Swine Management</t>
  </si>
  <si>
    <t>As part of an area-wide effort of monitoring, scouting, and exclusion to document and reduce resource damage and focus inter-agency management efforts to lessen adverse resource impacts and health concerns for other animals and humans due to feral swine.</t>
  </si>
  <si>
    <t>A stripe of permanent vegetation established at the edge or around the perimeter or a field.</t>
  </si>
  <si>
    <t>Adjusting field operations and technologies to reduce particulate matter (PM) emissions from field operations.</t>
  </si>
  <si>
    <t>A strip or area of herbaceous vegetation that removes contaminants from overland flow.</t>
  </si>
  <si>
    <t>Firebreak</t>
  </si>
  <si>
    <t>A permanent or temporary strip of bare or vegetated land planned to retard fire.</t>
  </si>
  <si>
    <t>Fish Raceway or Tank</t>
  </si>
  <si>
    <t>A channel or tank with a continuous flow or water constructed or used for high-density fish production.</t>
  </si>
  <si>
    <t>Fishpond Management</t>
  </si>
  <si>
    <t>Managing impounded aquatic habitat and water quality for the production of fish.</t>
  </si>
  <si>
    <t>Forage and Biomass Planting</t>
  </si>
  <si>
    <t>Establishing adapted and/or compatible species, varieties, or cultivars of herbaceous species suitable for pasture, hay, or biomass production.</t>
  </si>
  <si>
    <t>The timely cutting and removal or forages from the field as hay, green-chop, or ensilage.</t>
  </si>
  <si>
    <t>The manipulation of species composition, stand structure, and stocking by cutting or killing selected trees and understory vegetation.</t>
  </si>
  <si>
    <t>Forest Trails and Landings</t>
  </si>
  <si>
    <t>A temporary or infrequently used route, path or cleared area.</t>
  </si>
  <si>
    <t>Fuel Break</t>
  </si>
  <si>
    <t>A strip or block of land on which the vegetation, debris and detritus have been reduced and/or modified to control or diminish the risk of the spread of fire crossing the strip or block of land.</t>
  </si>
  <si>
    <t>Grade Stabilization Structure</t>
  </si>
  <si>
    <t>A structure used to control the grade and head cutting in a natural or artificial channels.</t>
  </si>
  <si>
    <t>A shaped or graded channel that is established with suitable vegetation to carry surface water at a non-erosive velocity to a stable outlet.</t>
  </si>
  <si>
    <t>Modifying physical soil and or plant conditions with mechanical tools by treatment such as; pitting, contour furrowing, and ripping or sub-soiling.</t>
  </si>
  <si>
    <t>Groundwater Testing</t>
  </si>
  <si>
    <t xml:space="preserve">Testing the physical, biological, and chemical quality of groundwater from a water well or spring. </t>
  </si>
  <si>
    <t>Heavy Use Area Protection</t>
  </si>
  <si>
    <t>The stabilization or areas frequently and intensively used by people, animals or vehicles by establishing vegetation cover, by surfacing with suitable materials, and/or by installing needed structures.</t>
  </si>
  <si>
    <t>Hedgerow Planting</t>
  </si>
  <si>
    <t>Establishment of dense vegetation in a linear design to achieve a natural resource conservation purpose.</t>
  </si>
  <si>
    <t>Herbaceous Weed Control</t>
  </si>
  <si>
    <t>The removal or control of herbaceous weeds including invasive, noxious and prohibited plants.</t>
  </si>
  <si>
    <t>Herbaceous Wind Barriers</t>
  </si>
  <si>
    <t>Herbaceous vegetation established in rows or narrow strips in the field across the prevailing wind direction.</t>
  </si>
  <si>
    <t>High Tunnel System</t>
  </si>
  <si>
    <t>A seasonal polyethylene covered structure that is used to cover crops to extend the growing season in an environmentally safe manner.</t>
  </si>
  <si>
    <t>Hillside Ditch</t>
  </si>
  <si>
    <t>A channel that has a supporting ridge on the lower side constructed across the slope at definite vertical intervals and gradient, with or without a vegetative barrier.</t>
  </si>
  <si>
    <t>Integrated Pest Management</t>
  </si>
  <si>
    <t>A site-specific combination of pest prevention, pest avoidance, pest monitoring, and pest suppression strategies.</t>
  </si>
  <si>
    <t>Irrigation Canal or Lateral</t>
  </si>
  <si>
    <t>A permanent channel constructed to convey irrigation water from the source of supply to one or more irrigated areas.</t>
  </si>
  <si>
    <t>Irrigation Ditch Lining</t>
  </si>
  <si>
    <t>A lining of impervious material or chemical treatment, installed in an irrigation ditch, canal, or lateral.</t>
  </si>
  <si>
    <t>Irrigation Field Ditch</t>
  </si>
  <si>
    <t>A permanent irrigation ditch constructed in or with earth materials, to convey water from the source of supply to a field or fields in an irrigation system.</t>
  </si>
  <si>
    <t>Irrigation Land Leveling</t>
  </si>
  <si>
    <t>Reshaping the surface of land to be irrigated, to planned lines and grades.</t>
  </si>
  <si>
    <t>Irrigation Pipeline</t>
  </si>
  <si>
    <t>A pipeline and appurtenances installed to convey water for storage or application, as part of an irrigation water system.</t>
  </si>
  <si>
    <t>Irrigation Reservoir</t>
  </si>
  <si>
    <t>An irrigation water storage structure made by constructing a dam, embankment, pit, or tank.</t>
  </si>
  <si>
    <t>An irrigation system for frequent application of small quantities of water on or below the soil surface: as drops, tiny streams or miniature spray through emitters or applicators placed along a water delivery line.</t>
  </si>
  <si>
    <t>Irrigation System, Surface &amp; Subsurface</t>
  </si>
  <si>
    <t>A system in which all necessary earthwork, multi-outlet pipelines, and water-control structures have been installed for distribution of water by surface means, such as furrows, borders, and contour levees, or by subsurface means through water table control</t>
  </si>
  <si>
    <t>Irrigation System, Tailwater Recovery</t>
  </si>
  <si>
    <t>A planned irrigation system in which all facilities utilized for the collection, storage, and transportation of irrigation tailwater and/or rainfall runoff for reuse have been installed</t>
  </si>
  <si>
    <t>Irrigation water management is the process of determining and controlling the volume, frequency, and application rate of irrigation water in a planned, efficient manner.</t>
  </si>
  <si>
    <t xml:space="preserve">Karst Sinkhole Treatment </t>
  </si>
  <si>
    <t>The treatment of sinkholes in karst areas to reduce contamination of groundwater resources, and/or to improve farm safety</t>
  </si>
  <si>
    <t>Removing trees, stumps, and other vegetation from wooded areas to achieve a conservation objective.</t>
  </si>
  <si>
    <t>Land Reclamation, Abandoned Mined Land</t>
  </si>
  <si>
    <t>Reclamation of land and water areas adversely affected by past mining activities</t>
  </si>
  <si>
    <t>Land Reclamation, Currently Mined Land</t>
  </si>
  <si>
    <t>Restoring currently mined land to an acceptable form and planned use.</t>
  </si>
  <si>
    <t>Land Reclamation, Landslide Treatment</t>
  </si>
  <si>
    <t>Managing in-place natural materials, mine spoil (excavated over-burden), mine waste or overburden to reduce down-slope movement.</t>
  </si>
  <si>
    <t>Land Reclamation, Toxic Discharge Control</t>
  </si>
  <si>
    <t>Control of acid or otherwise toxic aqueous discharge from abandoned coal mines or coal-mine waste.</t>
  </si>
  <si>
    <t>Land Smoothing</t>
  </si>
  <si>
    <t>Removing irregularities on the land surface</t>
  </si>
  <si>
    <t>Lighting System Improvement</t>
  </si>
  <si>
    <t xml:space="preserve">Complete replacement or retrofitting of one or more components of an existing agricultural lighting system. </t>
  </si>
  <si>
    <t>Lined Waterway or Outlet</t>
  </si>
  <si>
    <t>A waterway or outlet having an erosion-resistant lining of concrete, stone, synthetic turf reinforcement fabrics, or other permanent material.</t>
  </si>
  <si>
    <t>Livestock Pipeline</t>
  </si>
  <si>
    <t>A pipeline and appurtenances installed to convey water for livestock or wildlife.</t>
  </si>
  <si>
    <t>A permanent or portable structure with less than four walls and/or a roof to provide for improved utilization of pastureland and rangeland and to shelter livestock from negative environmental factors.  This structure is not to be construed to be a building.</t>
  </si>
  <si>
    <t>Mine Shaft &amp; Adit Closing</t>
  </si>
  <si>
    <t>Closure of underground mine openings by filling, plugging, capping, installing barriers, gating or fencing.</t>
  </si>
  <si>
    <t>Mole Drain</t>
  </si>
  <si>
    <t>An underground conduit constructed by pulling a bullet-shaped cylinder though the soil.</t>
  </si>
  <si>
    <t>Monitoring Well</t>
  </si>
  <si>
    <t>A well designed and installed to obtain representative groundwater quality samples and hydrogeologic information.</t>
  </si>
  <si>
    <t>Mulching</t>
  </si>
  <si>
    <t>Applying plant residues or other suitable materials produced off site, to the land surface</t>
  </si>
  <si>
    <t>Existing or planted stands of trees or shrubs that are managed as an overstory with an understory of woody and/or non-woody plants that are grown for a variety of products.</t>
  </si>
  <si>
    <t>Managing the amount (rate), source, placement (method of application), and timing of plant nutrients and soil amendments.</t>
  </si>
  <si>
    <t>Obstruction Removal</t>
  </si>
  <si>
    <t>Removal and disposal of buildings, structures, other works of improvement, vegetation, debris or other materials.</t>
  </si>
  <si>
    <t xml:space="preserve">A permanent facility designed to provide secondary containment of oil and petroleum products used on-farm.  </t>
  </si>
  <si>
    <t>Open Channel</t>
  </si>
  <si>
    <t>Constructing or improving a channel either natural or artificial, in which water flows with a free surface</t>
  </si>
  <si>
    <t>Pond</t>
  </si>
  <si>
    <t>A water impoundment made by constructing an embankment or by excavating a pit or dugout.</t>
  </si>
  <si>
    <t>Pond Sealing or Lining, Bentonite Sealant</t>
  </si>
  <si>
    <t>521C</t>
  </si>
  <si>
    <t>A liner for a pond or waste storage impoundment consisting of a compacted soil-bentonite mixture.</t>
  </si>
  <si>
    <t>Pond Sealing or Lining, Compacted Clay Treatment</t>
  </si>
  <si>
    <t>521D</t>
  </si>
  <si>
    <t>A liner for a pond or waste storage impoundment constructed using compacted soil without soil amendments.</t>
  </si>
  <si>
    <t xml:space="preserve">A manufactured hydraulic barrier consisting of a functionally continuous layer of synthetic or partially synthetic, flexible material.  </t>
  </si>
  <si>
    <t>Pond Sealing or Lining, Soil Dispersant</t>
  </si>
  <si>
    <t>521B</t>
  </si>
  <si>
    <t>A liner for a pond or waste impoundment consisting of a compacted soil-dispersant mixture.</t>
  </si>
  <si>
    <t>Precision Land Forming</t>
  </si>
  <si>
    <t>Reshaping the surface of land to planned grades.</t>
  </si>
  <si>
    <t>Prescribed Burning</t>
  </si>
  <si>
    <t>Controlled fire applied to a predetermined area</t>
  </si>
  <si>
    <t>Prescribed Grazing</t>
  </si>
  <si>
    <t>Managing the harvest of vegetation with grazing and/or browsing animals.</t>
  </si>
  <si>
    <t>Pumping Plant</t>
  </si>
  <si>
    <t>A facility that delivers water at a designed pressure and flow rate.  Includes the required pump(s), associated power unit(s), plumbing, appurtenances, and may include on-site fuel or energy source(s), and protective structures.</t>
  </si>
  <si>
    <t>Establishment of adapted perennial or self-sustaining vegetation such as grasses, forbs, legumes, shrubs and trees.</t>
  </si>
  <si>
    <t>Recreation Area Improvement</t>
  </si>
  <si>
    <t>Establishing grasses, legumes, vines, shrubs, trees, or other plants or selectively reducing stand density and trimming woody plants to improve an area for recreation.</t>
  </si>
  <si>
    <t>Recreation Land Grading and Shaping</t>
  </si>
  <si>
    <t xml:space="preserve">Reshaping the surface of the land to support recreation land use. </t>
  </si>
  <si>
    <t>Residue and Tillage Management, No Till</t>
  </si>
  <si>
    <t>Managing the amount, orientation and distribution of crop and other plant residue on the soil surface year round, limiting soil-disturbing activities to those necessary to place nutrients, condition residue and plant crops.</t>
  </si>
  <si>
    <t>Residue and Tillage Management, Reduced Till</t>
  </si>
  <si>
    <t>Managing the amount, orientation and distribution of crop and other plant residue on the soil surface year round while limiting the soil-disturbing activities used to grow and harvest  crops in systems where the field surface is tilled prior to planting.</t>
  </si>
  <si>
    <t>Restoration and Management of Rare or Declining Habitats</t>
  </si>
  <si>
    <t>Restoring, conserving, and managing unique or diminishing native terrestrial and aquatic ecosystems.</t>
  </si>
  <si>
    <t>An area predominantly trees and/or shrubs located adjacent to and up-gradient from watercourses or water bodies.</t>
  </si>
  <si>
    <t>Grasses, sedges, rushes, ferns, legumes, and forbs tolerant of intermittent flooding or saturated soils, established or managed as the dominant vegetation in the transitional zone between upland and aquatic habitats.</t>
  </si>
  <si>
    <t>Road/Trail/Landing Closure and Treatment</t>
  </si>
  <si>
    <t>The closure, decommissioning, or abandonment of roads, trails, and/or landings and associated treatment to achieve conservation objectives.</t>
  </si>
  <si>
    <t>Rock Barrier</t>
  </si>
  <si>
    <t>A rock retaining wall constructed across the slope to form and support a bench terrace that will control the flow of water and check erosion on sloping land.</t>
  </si>
  <si>
    <t>Structures that collect, control, and transport precipitation from roofs.</t>
  </si>
  <si>
    <t>A rigid, semi-rigid, or flexible manufactured membrane, composite material, or roof structure placed over a waste management facility.</t>
  </si>
  <si>
    <t>Row Arrangement</t>
  </si>
  <si>
    <t>A system of crop rows on planned grades and lengths.</t>
  </si>
  <si>
    <t>Salinity and Sodic Soil Management</t>
  </si>
  <si>
    <t>Management of land, water and plants to reduce accumulations of salts and/or sodium on the soil surface and in the crop rooting zone.</t>
  </si>
  <si>
    <t>Sediment Basin</t>
  </si>
  <si>
    <t>A basin constructed with an engineered outlet, formed by an embankment or excavation or a combination of the two.</t>
  </si>
  <si>
    <t>Shallow Water Development and Management</t>
  </si>
  <si>
    <t>The inundation of lands to provide habitat for fish and/or wildlife.</t>
  </si>
  <si>
    <t>Temporary, non-structural measures used to store solid or semi-solid, organic agricultural waste or manure (stackable livestock and poultry manure, bedding, litter, spilled feed, or soil mixed with manure) on a short-term basis between collection and utilization.</t>
  </si>
  <si>
    <t>Silvopasture Establishment</t>
  </si>
  <si>
    <t>An application establishing a combination of trees or shrubs and compatible forages on the same acreage.</t>
  </si>
  <si>
    <t>Spoil Spreading</t>
  </si>
  <si>
    <t>Disposal of surplus excavated materials</t>
  </si>
  <si>
    <t>Spring Development</t>
  </si>
  <si>
    <t>Collection of water from springs or seeps to provide water for a conservation need.</t>
  </si>
  <si>
    <t>An irrigation system in which all necessary equipment and facilities are installed for efficiently applying water by means of nozzles operated under pressure.</t>
  </si>
  <si>
    <t>Stormwater Runoff Control</t>
  </si>
  <si>
    <t>Controlling the quantity and quality of stormwater runoff.</t>
  </si>
  <si>
    <t>Streambank and Shoreline Protection</t>
  </si>
  <si>
    <t>Treatment(s) used to stabilize and protect banks of streams or constructed channels, and shorelines of lakes, reservoirs, or estuaries.</t>
  </si>
  <si>
    <t>Stream Crossing</t>
  </si>
  <si>
    <t>A stabilized area or structure constructed across a stream to provide a travel way for people, livestock, equipment, or vehicles.</t>
  </si>
  <si>
    <t>Stream Habitat Improvement and Management</t>
  </si>
  <si>
    <t>Maintain, improve or restore physical, chemical and biological functions of a stream, and its associated riparian zone, necessary for meeting the life history requirements of desired aquatic species.</t>
  </si>
  <si>
    <t>Strippcropping</t>
  </si>
  <si>
    <t>Growing planned rotations of row crops, forages, small grains, or fallow in a systematic arrangement of equal width strips across a field.</t>
  </si>
  <si>
    <t>Structure for Water Control</t>
  </si>
  <si>
    <t>A structure in a water management system that conveys water, controls the direction or rate of flow, maintains a desired water surface elevation or measures water.</t>
  </si>
  <si>
    <t>A structure installed to replace or modify a missing or deficient wildlife habitat component.</t>
  </si>
  <si>
    <t>Subsurface Drain</t>
  </si>
  <si>
    <t>A conduit installed beneath the ground surface to collect and/or convey excess water.</t>
  </si>
  <si>
    <t>Surface Drainage, Field Ditch</t>
  </si>
  <si>
    <t>A graded ditch for collecting excess water in a field.</t>
  </si>
  <si>
    <t>Surface Drainage, Main or Lateral</t>
  </si>
  <si>
    <t>An open drainage ditch constructed to a designed cross section, alignment and grade.</t>
  </si>
  <si>
    <t>Surface Roughening</t>
  </si>
  <si>
    <t>Performing tillage operations that create random roughness of the soil surface.</t>
  </si>
  <si>
    <t>Terrace</t>
  </si>
  <si>
    <t>An earth embankment, or a combination ridge and channel, constructed across the field slope.</t>
  </si>
  <si>
    <t>A pathway for pedestrian, equestrian, bicycle, other off-road modes of recreation travel, farm-workers, construction/maintenance access and small walk behind equipment.</t>
  </si>
  <si>
    <t>Establishing woody plants by planting seedlings or cuttings, direct seeding, or natural regeneration.</t>
  </si>
  <si>
    <t>Tree/Shrub Site Preparation</t>
  </si>
  <si>
    <t>Treatment of areas to improve site conditions for establishing trees and/or shrubs.</t>
  </si>
  <si>
    <t>Tree/Shrub Pruning</t>
  </si>
  <si>
    <t>The removal of all or part of selected branches, leaders or roots from trees and shrubs.</t>
  </si>
  <si>
    <t>Underground Outlet</t>
  </si>
  <si>
    <t>A conduit or system of conduits installed beneath the surface of the ground to convey surface water to a suitable outlet.</t>
  </si>
  <si>
    <t>Provide and manage upland habitats and connectivity within the landscape for wildlife.</t>
  </si>
  <si>
    <t xml:space="preserve">Vegetated Treatment Area </t>
  </si>
  <si>
    <t>An area of permanent vegetation used for agricultural wastewater treatment.</t>
  </si>
  <si>
    <t>Vegetative Barrier</t>
  </si>
  <si>
    <t>Permanent strips of stiff, dense vegetation established along the general contour of slopes or across concentrated flow areas.</t>
  </si>
  <si>
    <t>Vertical Drain</t>
  </si>
  <si>
    <t>A well, pipe, pit, or bore in porous, underground strata into which drainage water can be discharged without contaminating groundwater resources.</t>
  </si>
  <si>
    <t>Waste Facility Closure</t>
  </si>
  <si>
    <t>The decommissioning of facilities, and/or the rehabilitation of contaminated soil, in an environmentally safe manner, where agricultural waste has been handled, treated, and/or stored and is no longer used for the intended purpose.</t>
  </si>
  <si>
    <t>Waste Hauling</t>
  </si>
  <si>
    <t xml:space="preserve"> Hauling waste off-site.</t>
  </si>
  <si>
    <t>Cu Ft</t>
  </si>
  <si>
    <t>The use of the by-products of agricultural production or the agricultural use of non-agricultural by-products.</t>
  </si>
  <si>
    <t>A filtration or screening device, settling tank, settling basin, or settling channel used to separate a portion of solids from a liquid waste stream.</t>
  </si>
  <si>
    <t>A waste storage impoundment made by constructing an embankment and/or excavating a pit or dugout, or by fabricating a structure.</t>
  </si>
  <si>
    <t>Waste Transfer</t>
  </si>
  <si>
    <t xml:space="preserve">A system using structures, conduits or equipment to convey byproducts (wastes) from agricultural operations to points of usage.  </t>
  </si>
  <si>
    <t>The mechanical, chemical or biological treatment of agricultural waste.</t>
  </si>
  <si>
    <t>A waste treatment impoundment made by constructing an embankment and/or excavating a pit or dugout.</t>
  </si>
  <si>
    <t>Water and Sediment Control Basin</t>
  </si>
  <si>
    <t>An earth embankment or a combination ridge and channel constructed across the slope of minor watercourses to form a sediment trap and water detention basin with a stable outlet.</t>
  </si>
  <si>
    <t>Water Harvesting Catchment</t>
  </si>
  <si>
    <t>A facility for collecting and storing runoff from precipitation.</t>
  </si>
  <si>
    <t>Watering Facility</t>
  </si>
  <si>
    <t>A permanent or portable device to provide an adequate amount and quality of drinking water for livestock and or wildlife.</t>
  </si>
  <si>
    <t>Waterspreading</t>
  </si>
  <si>
    <t>A system of dams, dikes, ditches, or other means of diverting or collecting runoff from natural channels, gullies, or streams and spreading it over relatively flat areas.</t>
  </si>
  <si>
    <t>Water Well</t>
  </si>
  <si>
    <t>A hole drilled, dug, driven, bored, jetted or otherwise constructed to an aquifer for water supply.</t>
  </si>
  <si>
    <t>Well Decommissioning</t>
  </si>
  <si>
    <t>The sealing and permanent closure of an inactive, abandoned, or unusable water well.</t>
  </si>
  <si>
    <t>The creation of a wetland on a site location that was historically non-wetland.</t>
  </si>
  <si>
    <t>The augmentation of wetland functions beyond the original natural conditions on a former, degraded, or naturally functioning wetland site; sometimes at the expense of other functions.</t>
  </si>
  <si>
    <t xml:space="preserve">The return of a wetland and its functions to a close approximation of its original condition as it existed prior to disturbance on a former or degraded wetland site. </t>
  </si>
  <si>
    <t>Retaining, developing or managing wetland habitat for wetland wildlife.</t>
  </si>
  <si>
    <t>Windbreak/Shelterbelt Establishment</t>
  </si>
  <si>
    <t>Windbreaks or shelterbelts are single or multiple rows of trees or shrubs in linear configurations.</t>
  </si>
  <si>
    <t>Windbreak/Shelterbelt Renovation</t>
  </si>
  <si>
    <t>Replacing, releasing and/or removing selected trees and shrubs or rows within an existing windbreak or shelterbelt, adding rows to the windbreak or shelterbelt or removing selected tree and shrub branches.</t>
  </si>
  <si>
    <t>The treatment of residual woody material that is created due to management activities or natural disturbances.</t>
  </si>
  <si>
    <t>POND SEALING OR LINING – CONCRETE</t>
  </si>
  <si>
    <t>A liner for an impoundment constructed using reinforced or nonreinforced concrete.</t>
  </si>
  <si>
    <t>Saturated Buffer (604) (Ft)</t>
  </si>
  <si>
    <t>A subsurface, perforated distribution pipe is used to divert and spread drainage system discharge to a vegetated area to increase soil saturation.</t>
  </si>
  <si>
    <t>Ft</t>
  </si>
  <si>
    <t>Feasibility/Impact</t>
  </si>
  <si>
    <t>Level of Impact on GHGs</t>
  </si>
  <si>
    <t>CO2e Impact Estimates</t>
  </si>
  <si>
    <t>Acreage Implemented</t>
  </si>
  <si>
    <t>Cost of Implementation</t>
  </si>
  <si>
    <t>(Low, Medium, High)</t>
  </si>
  <si>
    <t>(e.g. ERCs)</t>
  </si>
  <si>
    <t>(FY20 State &amp; Federal Cost-Share Programs)</t>
  </si>
  <si>
    <t>(Rank)</t>
  </si>
  <si>
    <t>(Average NRCS Payment Rates 2021)</t>
  </si>
  <si>
    <t>State and Federal Programs and Practices with Climate Mitigation Potential in Vermont</t>
  </si>
  <si>
    <t>Agency</t>
  </si>
  <si>
    <t>Program</t>
  </si>
  <si>
    <t>Model</t>
  </si>
  <si>
    <t>Ranking</t>
  </si>
  <si>
    <t>Focus</t>
  </si>
  <si>
    <t>Purpose</t>
  </si>
  <si>
    <t>Mitigation Type</t>
  </si>
  <si>
    <t>GHG Mitigated</t>
  </si>
  <si>
    <t>Rate</t>
  </si>
  <si>
    <t>Acres Implemented</t>
  </si>
  <si>
    <t>Amount Mitigated</t>
  </si>
  <si>
    <t>Funding Appropriated</t>
  </si>
  <si>
    <t>(VAAFM State FY2020)</t>
  </si>
  <si>
    <t>VAAFM</t>
  </si>
  <si>
    <t>FAP</t>
  </si>
  <si>
    <t>COMET</t>
  </si>
  <si>
    <t>CaRPE Tool</t>
  </si>
  <si>
    <t>Conervation Tillage</t>
  </si>
  <si>
    <t>Carbon Reduction Potential Evaluation Tool</t>
  </si>
  <si>
    <t>https://farmland.org/project/the-carpe-tool/</t>
  </si>
  <si>
    <t>quickly visualize and quantify net GHG emission reductions</t>
  </si>
  <si>
    <t>No-Till Pasture &amp; Hayland Renovation</t>
  </si>
  <si>
    <t>Rotational Grazing</t>
  </si>
  <si>
    <t>COMET-Planner</t>
  </si>
  <si>
    <t>http://comet-planner.com/</t>
  </si>
  <si>
    <t>CEAP</t>
  </si>
  <si>
    <t>per county</t>
  </si>
  <si>
    <t>COMET-Farm</t>
  </si>
  <si>
    <t>http://comet-farm.com/</t>
  </si>
  <si>
    <t>more detailed than planner</t>
  </si>
  <si>
    <t>VAAFM/FSA</t>
  </si>
  <si>
    <t>CREP</t>
  </si>
  <si>
    <t>Methods for COMET</t>
  </si>
  <si>
    <t>https://www.usda.gov/sites/default/files/documents/USDATB1939_07072014.pdf</t>
  </si>
  <si>
    <t>PSWF</t>
  </si>
  <si>
    <t>Livestock Exclusion</t>
  </si>
  <si>
    <t>https://planner-prod-dot-comet-201514.appspot.com/static/media/COMET-Planner_Report_Final.3de20776.pdf</t>
  </si>
  <si>
    <t>GWFS</t>
  </si>
  <si>
    <t>Total</t>
  </si>
  <si>
    <t>All practices that can be modeled in COMET for GHG Emisision Reductions &amp; Sequestration (CO2, N2O, CH4)</t>
  </si>
  <si>
    <t>(NRCS Federal FY2019)</t>
  </si>
  <si>
    <t>NRCS</t>
  </si>
  <si>
    <t>EQIP</t>
  </si>
  <si>
    <t>Cropland Management</t>
  </si>
  <si>
    <t>* &gt;&gt;</t>
  </si>
  <si>
    <t>*Emission Reduction Coefficient (ERC)</t>
  </si>
  <si>
    <t>tons CO2e/ac/yr</t>
  </si>
  <si>
    <t>Reduced Till</t>
  </si>
  <si>
    <t>Soil carbon increases when crop residues are allowed to decompose, increasing soil organic matter and minimizing soil disturbance.</t>
  </si>
  <si>
    <t>acres * ERC = emission reduction</t>
  </si>
  <si>
    <t>No Till</t>
  </si>
  <si>
    <t>Limiting soil-disturbing activities improves soil carbon retention and minimizes carbon emissions from soils.</t>
  </si>
  <si>
    <t>Strip Cropping</t>
  </si>
  <si>
    <t>Precisely managing the amount, source, timing, placement, and form of nutrient and soil amendments to ensure ample nitrogen availability and avoid excess nitrogen application reduces N2O emissions to the atmosphere.</t>
  </si>
  <si>
    <t>Energy efficiency improvements reduce on-farm fossil fuel consumption and directly reduce CO2 emissions.</t>
  </si>
  <si>
    <t>Grazing Lands</t>
  </si>
  <si>
    <t>Establishment of trees, shrubs, and compatible forages on the same acreage increases biomass carbon stocks and enhances soil carbon.</t>
  </si>
  <si>
    <t>Establishing deep-rooted perennial and self-sustaining vegetation such as grasses, forbs, legumes, shrubs and trees improves biomass carbon sequestration and enhances soil carbon.</t>
  </si>
  <si>
    <t>Woody Plantings</t>
  </si>
  <si>
    <t>Planting trees and shrubs for riparian benefits also increases biomass carbon sequestration and increases soil carbon stocks.</t>
  </si>
  <si>
    <t>Establishing trees and shrubs on a site where trees/shrubs were not previously established increases biomass carbon and increases soil carbon. Mature biomass can serve as a renewable fuel and feedstock.</t>
  </si>
  <si>
    <t>Woody plants and perennial bunch grasses increase biomass carbon stocks and enhance soil carbon.</t>
  </si>
  <si>
    <t>Trees and/or shrubs are planted in combination with crops and forages. Increasing biomass density increases carbon sequestration and enhances soil carbon stocks.</t>
  </si>
  <si>
    <t>Establishing trees and shrubs that are managed as an overstory to crops increases net carbon storage in woody biomass and soils. Harvested biomass can serve as a renewable fuel and feedstock</t>
  </si>
  <si>
    <t>Establishing linear plantings of woody plants increases biomass carbon stocks and enhances soil carbon.</t>
  </si>
  <si>
    <t>Restoring trees and shrubs to reduce plant competition and optimize planting density increases carbon sequestration.</t>
  </si>
  <si>
    <t>Croplnd to Herbaceous Cover</t>
  </si>
  <si>
    <t>Establishing perennial vegetation on land retired from agriculture production increases soil carbon and increases biomass carbon stocks.</t>
  </si>
  <si>
    <t>Permanent herbaceous vegetative cover increases biomass carbon sequestration and increases soil carbon stocks.</t>
  </si>
  <si>
    <t>Permanent vegetative field borders sequester carbon and increase soil carbon content.</t>
  </si>
  <si>
    <t>Perennial herbaceous riparian cover increases biomass carbon and soil carbon stocks.</t>
  </si>
  <si>
    <t>Herbaceous vegetation in filter strips has slight carbon sequestration benefits and enhances soil carbon.</t>
  </si>
  <si>
    <t>Grased Waterway</t>
  </si>
  <si>
    <t>Perennial forbs and tall bunch grasses provide slight carbon sequestration benefits, minimize soil disturbance, and increase soil carbon.</t>
  </si>
  <si>
    <t>Deep-rooted perennial biomass sequesters carbon and may have slight soil carbon benefits. Harvested biomass can serve as a renewable fuel and feedstock</t>
  </si>
  <si>
    <t>Vegetative Barriers</t>
  </si>
  <si>
    <t>Permanent strips of dense vegetation increase biomass carbon sequestration and soil carbon.</t>
  </si>
  <si>
    <t>Restoration of Disturbed Lands</t>
  </si>
  <si>
    <t>Establishing permanent vegetation on degraded sites enhances soil carbon and increases carbon sequestration by adding vegetative biomass.</t>
  </si>
  <si>
    <t>Riparian Restoration</t>
  </si>
  <si>
    <t>Other</t>
  </si>
  <si>
    <t>Biogas capture reduces CH4 emissions to the atmosphere and provides a viable gas stream that is used for electricity generation or as a natural gas energy stream.</t>
  </si>
  <si>
    <t>Capture of biogas from waste management facilities reduces CH4 emissions to the atmosphere and captures biogas for energy production. CH4 management reduces direct greenhouse gas emissions.</t>
  </si>
  <si>
    <t>3 (practices)</t>
  </si>
  <si>
    <t>Diets and feed management strategies can be prescribed to minimize enteric CH4 emissions from ruminants.</t>
  </si>
  <si>
    <t>Proper forest stand management (density, size class, understory species, etc.) improves forest health and increases carbon sequestration potential of the forest stand. Managed forests sequester carbon above and below ground. Harvested biomass can serve as a renewable fuel and feedstock.</t>
  </si>
  <si>
    <t>Solid/Liquid Waste Separation Facility</t>
  </si>
  <si>
    <t>Removal of solids from the liquid waste stream improves the efficiency of anaerobic digesters. CH4 generation is maximized within the digester by separating solids from the liquid feedstock. Proper management of the solid and liquid waste streams increases CH4 that is available for capture and combustion.</t>
  </si>
  <si>
    <t>Ridge Till</t>
  </si>
  <si>
    <t>Ridge planting promotes organic material accumulation that increases soil carbon. Reconstruction of ridges in the same row year after year will maximize organic matter buildup in the row. Shallow soil disturbance maintains soil carbon in the undisturbed horizons.</t>
  </si>
  <si>
    <t>Forest Slash Treatment</t>
  </si>
  <si>
    <t>Woody plant residues managed (chipped, scattered, etc.) on-site will increase soil carbon and soil organic matter. Forest slash that is removed can serve as a renewable fuel and feedstock.</t>
  </si>
  <si>
    <t>Establishment of vegetation, particularly woodland and forest vegetation, increases biomass carbon stocks. Soil organic carbon is increased by incorporating compost as a physical soil amendment.</t>
  </si>
  <si>
    <t>Interim Practice Standard</t>
  </si>
  <si>
    <t>Soil Carbon Amendment</t>
  </si>
  <si>
    <t>Using carbon-based amendments to increase soil carbon and improve the physical, chemical, and biological properties of the soil.</t>
  </si>
  <si>
    <t>https://www.nrcs.usda.gov/wps/PA_NRCSConsumption/download?cid=nrcseprd1593214&amp;ext=pdf</t>
  </si>
  <si>
    <t>Practice_Code</t>
  </si>
  <si>
    <t>Cost_Share_Program</t>
  </si>
  <si>
    <t>Practice_Name</t>
  </si>
  <si>
    <t>Component</t>
  </si>
  <si>
    <t>Unit_Type</t>
  </si>
  <si>
    <t>Unit_Cost</t>
  </si>
  <si>
    <t>Cost_Type</t>
  </si>
  <si>
    <t>Share_Rate</t>
  </si>
  <si>
    <t>Comprehensive Nutrient Management Plan - Written</t>
  </si>
  <si>
    <t>CNMP Greater Than 300 AU with Land Application (Minimal Engineer Assistance)</t>
  </si>
  <si>
    <t>PR</t>
  </si>
  <si>
    <t>CNMP Greater Than 300 AU without Land Application (Minimal Engineer Assistance)</t>
  </si>
  <si>
    <t>CNMP Less Than or Equal to 300 AU with Land Application (Minimal Engineer Assistance)</t>
  </si>
  <si>
    <t>CNMP Less Than or Equal to 300 AU without Land Application (Minimal Engineer Assistance)</t>
  </si>
  <si>
    <t>CNMP Revision</t>
  </si>
  <si>
    <t>Dairy Operation Greater Than or Equal to 300 AU and Less Than 700 AU with Land Application</t>
  </si>
  <si>
    <t>Dairy Operation Greater Than or Equal to 700 AU with Land Application</t>
  </si>
  <si>
    <t>Dairy Operation Less Than 300 AU with Land Application</t>
  </si>
  <si>
    <t>HU-CNMP Greater Than 300 AU with Land Application (Minimal Engineer Assistance)</t>
  </si>
  <si>
    <t>HU-CNMP Greater Than 300 AU without Land Application (Minimal Engineer Assistance)</t>
  </si>
  <si>
    <t>HU-CNMP Less Than or Equal to 300 AU with Land Application (Minimal Engineer Assistance)</t>
  </si>
  <si>
    <t>HU-CNMP Less Than or Equal to 300 AU without Land Application (Minimal Engineer Assistance)</t>
  </si>
  <si>
    <t>HU-CNMP Revision</t>
  </si>
  <si>
    <t>HU-Dairy Operation Greater Than or Equal to 300 AU and Less Than 700 AU with Land Application</t>
  </si>
  <si>
    <t>HU-Dairy Operation Greater Than or Equal to 700 AU with Land Application</t>
  </si>
  <si>
    <t>HU-Dairy Operation Less Than 300 AU with Land Application</t>
  </si>
  <si>
    <t>HU-Livestock Operation Greater Than 300 AU without Land Application</t>
  </si>
  <si>
    <t>HU-Livestock Operation Less Than 300 AU without Land Application</t>
  </si>
  <si>
    <t>HU-Non-Dairy Operation Greater Than or Equal to 300 AU and Less Than 700 AU with Land Application</t>
  </si>
  <si>
    <t>HU-Non-Dairy Operation Greater Than or Equal to 700 AU with Land Application</t>
  </si>
  <si>
    <t>HU-Non-Dairy Operation Less Than 300 AU with Land Application</t>
  </si>
  <si>
    <t>Livestock Operation Greater Than 300 AU without Land Application</t>
  </si>
  <si>
    <t>Livestock Operation Less Than 300 AU without Land Application</t>
  </si>
  <si>
    <t>Non-Dairy Operation Greater Than or Equal to 300 AU and Less Than 700 AU with Land Application</t>
  </si>
  <si>
    <t>Non-Dairy Operation Greater Than or Equal to 700 AU with Land Application</t>
  </si>
  <si>
    <t>Non-Dairy Operation Less Than 300 AU with Land Application</t>
  </si>
  <si>
    <t>Nutrient Management Plan - Written</t>
  </si>
  <si>
    <t>HU-Nutrient Management CAP 101-300 Acres (Element of a CNMP)</t>
  </si>
  <si>
    <t>HU-Nutrient Management CAP 101-300 Acres (Not part of a CNMP)</t>
  </si>
  <si>
    <t>HU-Nutrient Management CAP Greater Than 300 Acres (Element of a CNMP)</t>
  </si>
  <si>
    <t>HU-Nutrient Management CAP Greater Than 300 Acres (Not part of a CNMP)</t>
  </si>
  <si>
    <t>HU-Nutrient Management CAP Less Than or Equal to 100 Acres (Element of a CNMP)</t>
  </si>
  <si>
    <t>HU-Nutrient Management CAP Less Than or Equal to 100 Acres (Not part of a CNMP)</t>
  </si>
  <si>
    <t>Nutrient Management CAP 101-300 Acres (Element of a CNMP)</t>
  </si>
  <si>
    <t>Nutrient Management CAP 101-300 Acres (Not part of a CNMP)</t>
  </si>
  <si>
    <t>Nutrient Management CAP Greater Than 300 Acres (Element of a CNMP)</t>
  </si>
  <si>
    <t>Nutrient Management CAP Greater Than 300 Acres (Not part of a CNMP)</t>
  </si>
  <si>
    <t>Nutrient Management CAP Less Than or Equal to 100 Acres (Element of a CNMP)</t>
  </si>
  <si>
    <t>Nutrient Management CAP Less Than or Equal to 100 Acres (Not part of a CNMP)</t>
  </si>
  <si>
    <t>Forest Management Plan - Written</t>
  </si>
  <si>
    <t>FMP 101 to 250 acres</t>
  </si>
  <si>
    <t>FMP 21 to 100 acres</t>
  </si>
  <si>
    <t>FMP 251 to 500 acres</t>
  </si>
  <si>
    <t>FMP 501 to 1000 acres</t>
  </si>
  <si>
    <t>FMP Greater Than 1000 acres</t>
  </si>
  <si>
    <t>FMP Less Than or Equal to 20 acres</t>
  </si>
  <si>
    <t>HU-FMP 101 to 250 acres</t>
  </si>
  <si>
    <t>HU-FMP 21 to 100 acres</t>
  </si>
  <si>
    <t>HU-FMP 251 to 500 acres</t>
  </si>
  <si>
    <t>HU-FMP 501 to 1000 acres</t>
  </si>
  <si>
    <t>HU-FMP Greater Than 1000 acres</t>
  </si>
  <si>
    <t>HU-FMP Less Than or Equal to 20 acres</t>
  </si>
  <si>
    <t>Feed Management Plan - Written</t>
  </si>
  <si>
    <t>Feed Management Plan</t>
  </si>
  <si>
    <t>HU-Feed Management Plan</t>
  </si>
  <si>
    <t>Grazing Management Plan - Written</t>
  </si>
  <si>
    <t>Grazing Management Plan 101 to 500 acres</t>
  </si>
  <si>
    <t>Grazing Management Plan 1501 to 5000 acres</t>
  </si>
  <si>
    <t>Grazing Management Plan 501 to 1500 acres</t>
  </si>
  <si>
    <t>Grazing Management Plan Greater Than 5000 acres</t>
  </si>
  <si>
    <t>Grazing Management Plan Less Than or Equal to 100 acres</t>
  </si>
  <si>
    <t>HU-Grazing Management Plan 101 to 500 acres</t>
  </si>
  <si>
    <t>HU-Grazing Management Plan 1501 to 5000 acres</t>
  </si>
  <si>
    <t>HU-Grazing Management Plan 501 to 1500 acres</t>
  </si>
  <si>
    <t>HU-Grazing Management Plan Greater Than 5000 acres</t>
  </si>
  <si>
    <t>HU-Grazing Management Plan Less Than or Equal to 100 acres</t>
  </si>
  <si>
    <t>Prescribed Burning Plan - Written</t>
  </si>
  <si>
    <t>HU-Prescribed Burning Plan 101-250 Acres</t>
  </si>
  <si>
    <t>HU-Prescribed Burning Plan 21-100 Acres</t>
  </si>
  <si>
    <t>HU-Prescribed Burning Plan 251-500 Acres</t>
  </si>
  <si>
    <t>HU-Prescribed Burning Plan 501-1000 Acres</t>
  </si>
  <si>
    <t>HU-Prescribed Burning Plan Greater Than 1000 Acres</t>
  </si>
  <si>
    <t>HU-Prescribed Burning Plan Less Than or Equal to 20 Acres</t>
  </si>
  <si>
    <t>Prescribed Burning Plan 101-250 Acres</t>
  </si>
  <si>
    <t>Prescribed Burning Plan 21-100 Acres</t>
  </si>
  <si>
    <t>Prescribed Burning Plan 251-500 Acres</t>
  </si>
  <si>
    <t>Prescribed Burning Plan 501-1000 Acres</t>
  </si>
  <si>
    <t>Prescribed Burning Plan Greater Than 1000 Acres</t>
  </si>
  <si>
    <t>Prescribed Burning Plan Less Than or Equal to 20 Acres</t>
  </si>
  <si>
    <t>Integrated Pest Management Plan - Written</t>
  </si>
  <si>
    <t>HU-IPM Management CAP Large - Greater Than 250 Acres</t>
  </si>
  <si>
    <t>HU-IPM Management CAP Medium 51 - 250 Acres</t>
  </si>
  <si>
    <t>HU-IPM Management CAP Small-Specialty Less Than 50 Acres</t>
  </si>
  <si>
    <t>IPM Management CAP Large - Greater Than 250 Acres</t>
  </si>
  <si>
    <t>IPM Management CAP Medium 51 - 250 Acres</t>
  </si>
  <si>
    <t>IPM Management CAP Small-Specialty Less Than 50 Acres</t>
  </si>
  <si>
    <t>Soil Health Management Plan - Written</t>
  </si>
  <si>
    <t>Crops</t>
  </si>
  <si>
    <t>Crops and Livestock</t>
  </si>
  <si>
    <t>HU-Crops</t>
  </si>
  <si>
    <t>HU-Crops and Livestock</t>
  </si>
  <si>
    <t>HU-Organic Crops</t>
  </si>
  <si>
    <t>HU-Organic Crops and Livestock</t>
  </si>
  <si>
    <t>HU-Small Farm</t>
  </si>
  <si>
    <t>Organic Crops</t>
  </si>
  <si>
    <t>Organic Crops and Livestock</t>
  </si>
  <si>
    <t>Small Farm</t>
  </si>
  <si>
    <t>Irrigation Water Management Plan - Written</t>
  </si>
  <si>
    <t>HU-Irrigation Water Management CAP with Pump Test</t>
  </si>
  <si>
    <t>HU-Irrigation Water Management Conservation Activity Plan CAP</t>
  </si>
  <si>
    <t>Irrigation Water Management CAP with Pump Test</t>
  </si>
  <si>
    <t>Irrigation Water Management Conservation Activity Plan CAP</t>
  </si>
  <si>
    <t>Agricultural Energy Management Plan - Written</t>
  </si>
  <si>
    <t>AgEMP 128 Large, Four Enterprise</t>
  </si>
  <si>
    <t>AgEMP 128 Medium, Four Enterprise</t>
  </si>
  <si>
    <t>AgEMP Large, One Enterprise</t>
  </si>
  <si>
    <t>AgEMP Large, Three Enterprise</t>
  </si>
  <si>
    <t>AgEMP Large, Two Enterprises</t>
  </si>
  <si>
    <t>AgEMP Medium Two Enterprises</t>
  </si>
  <si>
    <t>AgEMP Medium, One Enterprise</t>
  </si>
  <si>
    <t>AgEMP Medium, Three Enterprise</t>
  </si>
  <si>
    <t>AgEMP Small, Four Enterprises</t>
  </si>
  <si>
    <t>AgEMP Small, One Enterprise</t>
  </si>
  <si>
    <t>AgEMP Small, Three Enterprise</t>
  </si>
  <si>
    <t>AgEMP Small, Two Enterprise</t>
  </si>
  <si>
    <t>HU-AgEMP 128 Large, Four Enterprise</t>
  </si>
  <si>
    <t>HU-AgEMP 128 Medium, Four Enterprise</t>
  </si>
  <si>
    <t>HU-AgEMP Large, One Enterprise</t>
  </si>
  <si>
    <t>HU-AgEMP Large, Three Enterprise</t>
  </si>
  <si>
    <t>HU-AgEMP Large, Two Enterprises</t>
  </si>
  <si>
    <t>HU-AgEMP Medium Two Enterprises</t>
  </si>
  <si>
    <t>HU-AgEMP Medium, One Enterprise</t>
  </si>
  <si>
    <t>HU-AgEMP Medium, Three Enterprise</t>
  </si>
  <si>
    <t>HU-AgEMP Small, Four Enterprises</t>
  </si>
  <si>
    <t>HU-AgEMP Small, One Enterprise</t>
  </si>
  <si>
    <t>HU-AgEMP Small, Three Enterprise</t>
  </si>
  <si>
    <t>HU-AgEMP Small, Two Enterprise</t>
  </si>
  <si>
    <t>Drainage Water Management Plan - Written</t>
  </si>
  <si>
    <t>DWMP - No Tile Map Available</t>
  </si>
  <si>
    <t>DWMP - Tile Map Available</t>
  </si>
  <si>
    <t>HU-DWMP - No Tile Map Available</t>
  </si>
  <si>
    <t>HU-DWMP - Tile Map Available</t>
  </si>
  <si>
    <t>Agricultural Energy Design Plan - Written</t>
  </si>
  <si>
    <t>AgEDP High Complexity, 2-3 Designs</t>
  </si>
  <si>
    <t>AgEDP High Complexity, 4-5 Designs</t>
  </si>
  <si>
    <t>AgEDP High Complexity, 6+ Designs</t>
  </si>
  <si>
    <t>AgEDP High Complexity, One Design</t>
  </si>
  <si>
    <t>AgEDP Low Complexity, 2-3 Designs</t>
  </si>
  <si>
    <t>AgEDP Low Complexity, 4-5 Designs</t>
  </si>
  <si>
    <t>AgEDP Low Complexity, 6+ Designs</t>
  </si>
  <si>
    <t>AgEDP Low Complexity, One Design</t>
  </si>
  <si>
    <t>AgEDP Medium Complexity, 2-3 Designs</t>
  </si>
  <si>
    <t>AgEDP Medium Complexity, 4-5 Designs</t>
  </si>
  <si>
    <t>AgEDP Medium Complexity, 6+ Designs</t>
  </si>
  <si>
    <t>AgEDP Medium Complexity, One Design</t>
  </si>
  <si>
    <t>HU-AgEDP High Complexity, 2-3 Designs</t>
  </si>
  <si>
    <t>HU-AgEDP High Complexity, 4-5 Designs</t>
  </si>
  <si>
    <t>HU-AgEDP High Complexity, 6+ Designs</t>
  </si>
  <si>
    <t>HU-AgEDP High Complexity, One Design</t>
  </si>
  <si>
    <t>HU-AgEDP Low Complexity, 2-3 Designs</t>
  </si>
  <si>
    <t>HU-AgEDP Low Complexity, 4-5 Designs</t>
  </si>
  <si>
    <t>HU-AgEDP Low Complexity, 6+ Designs</t>
  </si>
  <si>
    <t>HU-AgEDP Low Complexity, One Design</t>
  </si>
  <si>
    <t>HU-AgEDP Medium Complexity, 2-3 Designs</t>
  </si>
  <si>
    <t>HU-AgEDP Medium Complexity, 4-5 Designs</t>
  </si>
  <si>
    <t>HU-AgEDP Medium Complexity, 6+ Designs</t>
  </si>
  <si>
    <t>HU-AgEDP Medium Complexity, One Design</t>
  </si>
  <si>
    <t>Conservation Plan Supporting Organic Transition - Written</t>
  </si>
  <si>
    <t>Conservation Plan Supporting Organic Transition CAP Crops and Livestock</t>
  </si>
  <si>
    <t>Conservation Plan Supporting Organic Transition CAP Crops or Livestock</t>
  </si>
  <si>
    <t>HU-Conservation Plan Supporting Organic Transition CAP Crops and Livestock</t>
  </si>
  <si>
    <t>HU-Conservation Plan Supporting Organic Transition CAP Crops or Livestock</t>
  </si>
  <si>
    <t>Fish and Wildlife Habitat Plan - Written</t>
  </si>
  <si>
    <t>Fish &amp; Wildlife Habitat Management CAP (1 Land Use)</t>
  </si>
  <si>
    <t>Fish &amp; Wildlife Habitat Management CAP (2 Land Uses)</t>
  </si>
  <si>
    <t>Fish &amp; Wildlife Habitat Management CAP (Three Land Uses)</t>
  </si>
  <si>
    <t>HU-Fish &amp; Wildlife Habitat Management CAP (1 Land Use)</t>
  </si>
  <si>
    <t>HU-Fish &amp; Wildlife Habitat Management CAP (2 Land Uses)</t>
  </si>
  <si>
    <t>HU-Fish &amp; Wildlife Habitat Management CAP (Three Land Uses)</t>
  </si>
  <si>
    <t>Pollinator Habitat Plan - Written</t>
  </si>
  <si>
    <t>HU-Pollinator Habitat Enhancement Plan CAP</t>
  </si>
  <si>
    <t>HU-Pollinator Habitat Enhancement Plan CAP - No Local TSP</t>
  </si>
  <si>
    <t>Pollinator Habitat Enhancement Plan CAP</t>
  </si>
  <si>
    <t>Pollinator Habitat Enhancement Plan CAP - No Local TSP</t>
  </si>
  <si>
    <t>Edge-of-Field Water Quality Monitoring-Data Collection and Evaluation</t>
  </si>
  <si>
    <t>Data Collect Surface Last Year</t>
  </si>
  <si>
    <t>Data Collect Surface Last Year with two treatment sites</t>
  </si>
  <si>
    <t>Data Collect Surface Year 1 - NO QAPP</t>
  </si>
  <si>
    <t>Data Collect Surface Year 1 plus - NO QAPP</t>
  </si>
  <si>
    <t>Data Collect Surface Year 1+ less QAPP (pre-install information) with two treatment sites</t>
  </si>
  <si>
    <t>Data Collect Surface Year 1-QAPP</t>
  </si>
  <si>
    <t>Data Collect Surface Year 1-QAPP with two treatment Sites</t>
  </si>
  <si>
    <t>Data Collect Tile Last Year</t>
  </si>
  <si>
    <t>Data Collect Tile Last Year with two treatment sites</t>
  </si>
  <si>
    <t>Data Collect Tile Year 1 plus - NO QAPP</t>
  </si>
  <si>
    <t>Data Collect Tile Year 1+ less QAPP (pre-install information) with two treatment sites</t>
  </si>
  <si>
    <t>Data Collect Tile Year 1-QAPP</t>
  </si>
  <si>
    <t>HU-Data Collect Surface Last Year</t>
  </si>
  <si>
    <t>HU-Data Collect Surface Last Year with two treatment sites</t>
  </si>
  <si>
    <t>HU-Data Collect Surface Year 1 - NO QAPP</t>
  </si>
  <si>
    <t>HU-Data Collect Surface Year 1 plus - NO QAPP</t>
  </si>
  <si>
    <t>HU-Data Collect Surface Year 1+ less QAPP (pre-install information) with two treatment sites</t>
  </si>
  <si>
    <t>HU-Data Collect Surface Year 1-QAPP</t>
  </si>
  <si>
    <t>HU-Data Collect Surface Year 1-QAPP with two treatment Sites</t>
  </si>
  <si>
    <t>HU-Data Collect Tile Last Year</t>
  </si>
  <si>
    <t>HU-Data Collect Tile Last Year with two treatment sites</t>
  </si>
  <si>
    <t>HU-Data Collect Tile Year 1 plus - NO QAPP</t>
  </si>
  <si>
    <t>HU-Data Collect Tile Year 1+ less QAPP (pre-install information) with two treatment sites</t>
  </si>
  <si>
    <t>HU-Data Collect Tile Year 1-QAPP</t>
  </si>
  <si>
    <t>Edge-of-Field Water Quality Monitoring-System Installation</t>
  </si>
  <si>
    <t>HU-System Installation-Above And Below</t>
  </si>
  <si>
    <t>HU-System Installation-Above And Below cold climate</t>
  </si>
  <si>
    <t>HU-System Installation-Retrofit 1</t>
  </si>
  <si>
    <t>HU-System Installation-Retrofit 2</t>
  </si>
  <si>
    <t>HU-System Installation-Retrofit 3</t>
  </si>
  <si>
    <t>HU-System Installation-Retrofit Above 2</t>
  </si>
  <si>
    <t>HU-System Installation-Retrofit Above 3</t>
  </si>
  <si>
    <t>HU-System Installation-Retrofit Above and Below 1</t>
  </si>
  <si>
    <t>HU-System Installation-Surface</t>
  </si>
  <si>
    <t>HU-System Installation-Surface Cold Climate</t>
  </si>
  <si>
    <t>HU-System Installation-Tile</t>
  </si>
  <si>
    <t>HU-System Installation-Tile Cold Climate</t>
  </si>
  <si>
    <t>System Installation-Above And Below</t>
  </si>
  <si>
    <t>System Installation-Above And Below cold climate</t>
  </si>
  <si>
    <t>System Installation-Retrofit 1</t>
  </si>
  <si>
    <t>System Installation-Retrofit 2</t>
  </si>
  <si>
    <t>System Installation-Retrofit 3</t>
  </si>
  <si>
    <t>System Installation-Retrofit Above 2</t>
  </si>
  <si>
    <t>System Installation-Retrofit Above 3</t>
  </si>
  <si>
    <t>System Installation-Retrofit Above and Below 1</t>
  </si>
  <si>
    <t>System Installation-Surface</t>
  </si>
  <si>
    <t>System Installation-Surface Cold Climate</t>
  </si>
  <si>
    <t>System Installation-Tile</t>
  </si>
  <si>
    <t>System Installation-Tile Cold Climate</t>
  </si>
  <si>
    <t>Soil Testing</t>
  </si>
  <si>
    <t>Basic Soil Health Suite + Comprehensive Chemical: Cons Plan</t>
  </si>
  <si>
    <t>Basic Soil Health Suite + Comprehensive Chemical: TSP</t>
  </si>
  <si>
    <t>Basic Soil Health Suite + Comprehensive Chemical: TSP Sample</t>
  </si>
  <si>
    <t>Basic Soil Health Suite: Cons. Plan</t>
  </si>
  <si>
    <t>Basic Soil Health Suite: TSP</t>
  </si>
  <si>
    <t>Basic Soil Health Suite: TSP Sample</t>
  </si>
  <si>
    <t>HU-Basic Soil Health Suite + Comprehensive Chemical: Cons Plan</t>
  </si>
  <si>
    <t>HU-Basic Soil Health Suite + Comprehensive Chemical: TSP</t>
  </si>
  <si>
    <t>HU-Basic Soil Health Suite + Comprehensive Chemical: TSP Sample</t>
  </si>
  <si>
    <t>HU-Basic Soil Health Suite: Cons. Plan</t>
  </si>
  <si>
    <t>HU-Basic Soil Health Suite: TSP</t>
  </si>
  <si>
    <t>HU-Basic Soil Health Suite: TSP Sample</t>
  </si>
  <si>
    <t>HU-Single Soil Health Indicator: Cons Plan</t>
  </si>
  <si>
    <t>HU-Single Soil Health Indicator: TSP</t>
  </si>
  <si>
    <t>HU-Single Soil Health Indicator: TSP Sample</t>
  </si>
  <si>
    <t>PR-Basic Soil Health Suite + Comprehensive Chemical: Cons Plan</t>
  </si>
  <si>
    <t>PR-Basic Soil Health Suite + Comprehensive Chemical: TSP</t>
  </si>
  <si>
    <t>PR-Basic Soil Health Suite + Comprehensive Chemical: TSP Sample</t>
  </si>
  <si>
    <t>PR-Basic Soil Health Suite: Cons. Plan</t>
  </si>
  <si>
    <t>PR-Basic Soil Health Suite: TSP</t>
  </si>
  <si>
    <t>PR-Basic Soil Health Suite: TSP Sample</t>
  </si>
  <si>
    <t>PR-Single Soil Health Indicator: Cons Plan</t>
  </si>
  <si>
    <t>PR-Single Soil Health Indicator: TSP</t>
  </si>
  <si>
    <t>PR-Single Soil Health Indicator: TSP Sample</t>
  </si>
  <si>
    <t>Single Soil Health Indicator: Cons Plan</t>
  </si>
  <si>
    <t>Single Soil Health Indicator: TSP</t>
  </si>
  <si>
    <t>Single Soil Health Indicator: TSP Sample</t>
  </si>
  <si>
    <t>Concrete Pad for mixing and loading</t>
  </si>
  <si>
    <t>SqFt</t>
  </si>
  <si>
    <t>HU-Concrete Pad for mixing and loading</t>
  </si>
  <si>
    <t>WP-Concrete Pad for mixing and loading</t>
  </si>
  <si>
    <t>Above Ground Steel/Concrete  100 to 200K ft3 Storage</t>
  </si>
  <si>
    <t>Cu-Ft</t>
  </si>
  <si>
    <t>Above Ground Steel/Concrete  25 to 100K ft3 Storage</t>
  </si>
  <si>
    <t>Above Ground Steel/Concrete over 200K ft3 Storage</t>
  </si>
  <si>
    <t>Above Ground Steel/Concrete up to 25K ft3 Storage</t>
  </si>
  <si>
    <t>Bedded Pack, Concrete Wall, Concrete Floor</t>
  </si>
  <si>
    <t>Bedded Pack, Concrete Wall, Earth Floor</t>
  </si>
  <si>
    <t>Bedded Pack, Timber Wall, Concrete Floor</t>
  </si>
  <si>
    <t>Bedded Pack, Timber Wall, Earth Floor</t>
  </si>
  <si>
    <t>Concrete Stacking Slab with Curb</t>
  </si>
  <si>
    <t>Concrete Stacking Slab without Curb</t>
  </si>
  <si>
    <t>Concrete Tank, Buried 15 to 25K ft3 Storage</t>
  </si>
  <si>
    <t>Concrete Tank, Buried 25 to 50K ft3 Storage</t>
  </si>
  <si>
    <t>Concrete Tank, Buried 50 to 75K ft3 Storage</t>
  </si>
  <si>
    <t>Concrete Tank, Buried 75 to 110K ft3 Storage</t>
  </si>
  <si>
    <t>Concrete Tank, Buried over 110K ft3 Storage</t>
  </si>
  <si>
    <t>Concrete Tank, buried up to 15K ft3 Storage</t>
  </si>
  <si>
    <t>Concrete, Rectangular, With Concrete Top</t>
  </si>
  <si>
    <t>Concrete, Rectangular, with Roof</t>
  </si>
  <si>
    <t>Concrete, Rectangular, Without Roof over 35K ft3 Storage</t>
  </si>
  <si>
    <t>Concrete, Rectangular, Without Roof up to 35K ft3 Storage</t>
  </si>
  <si>
    <t>Earthen Storage Facility over 50K ft3 Storage</t>
  </si>
  <si>
    <t>Earthen Storage Facility up to 50K ft3 Storage</t>
  </si>
  <si>
    <t>HU-Above Ground Steel/Concrete  100 to 200K ft3 Storage</t>
  </si>
  <si>
    <t>HU-Above Ground Steel/Concrete  25 to 100K ft3 Storage</t>
  </si>
  <si>
    <t>HU-Above Ground Steel/Concrete over 200K ft3 Storage</t>
  </si>
  <si>
    <t>HU-Above Ground Steel/Concrete up to 25K ft3 Storage</t>
  </si>
  <si>
    <t>HU-Bedded Pack, Concrete Wall, Concrete Floor</t>
  </si>
  <si>
    <t>HU-Bedded Pack, Concrete Wall, Earth Floor</t>
  </si>
  <si>
    <t>HU-Bedded Pack, Timber Wall, Concrete Floor</t>
  </si>
  <si>
    <t>HU-Bedded Pack, Timber Wall, Earth Floor</t>
  </si>
  <si>
    <t>HU-Concrete Stacking Slab with Curb</t>
  </si>
  <si>
    <t>HU-Concrete Stacking Slab without Curb</t>
  </si>
  <si>
    <t>HU-Concrete Tank, Buried 15 to 25K ft3 Storage</t>
  </si>
  <si>
    <t>HU-Concrete Tank, Buried 25 to 50K ft3 Storage</t>
  </si>
  <si>
    <t>HU-Concrete Tank, Buried 50 to 75K ft3 Storage</t>
  </si>
  <si>
    <t>HU-Concrete Tank, Buried 75 to 110K ft3 Storage</t>
  </si>
  <si>
    <t>HU-Concrete Tank, Buried over 110K ft3 Storage</t>
  </si>
  <si>
    <t>HU-Concrete Tank, buried up to 15K ft3 Storage</t>
  </si>
  <si>
    <t>HU-Concrete, Rectangular, With Concrete Top</t>
  </si>
  <si>
    <t>HU-Concrete, Rectangular, with Roof</t>
  </si>
  <si>
    <t>HU-Concrete, Rectangular, Without Roof over 35K ft3 Storage</t>
  </si>
  <si>
    <t>HU-Concrete, Rectangular, Without Roof up to 35K ft3 Storage</t>
  </si>
  <si>
    <t>HU-Earthen Storage Facility over 50K ft3 Storage</t>
  </si>
  <si>
    <t>HU-Earthen Storage Facility up to 50K ft3 Storage</t>
  </si>
  <si>
    <t>Brush Hog</t>
  </si>
  <si>
    <t>Ac</t>
  </si>
  <si>
    <t>Chemical Difficult Control</t>
  </si>
  <si>
    <t>Chemical Light</t>
  </si>
  <si>
    <t>Chemical Moderate</t>
  </si>
  <si>
    <t>Heavy Mechanical</t>
  </si>
  <si>
    <t>HU-Brush Hog</t>
  </si>
  <si>
    <t>HU-Chemical Difficult Control</t>
  </si>
  <si>
    <t>HU-Chemical Light</t>
  </si>
  <si>
    <t>HU-Chemical Moderate</t>
  </si>
  <si>
    <t>HU-Heavy Mechanical</t>
  </si>
  <si>
    <t>HU-Light Mechanical</t>
  </si>
  <si>
    <t>HU-Manual, Hand tools</t>
  </si>
  <si>
    <t>HU-Mechanical Chemical</t>
  </si>
  <si>
    <t>HU-Medium Mechanical</t>
  </si>
  <si>
    <t>Light Mechanical</t>
  </si>
  <si>
    <t>Manual, Hand tools</t>
  </si>
  <si>
    <t>Mechanical Chemical</t>
  </si>
  <si>
    <t>Medium Mechanical</t>
  </si>
  <si>
    <t>Herbaceous Weed Treatment</t>
  </si>
  <si>
    <t>HU-Intensive</t>
  </si>
  <si>
    <t>HU-Low Density</t>
  </si>
  <si>
    <t>HU-Moderate Control for Phragmites</t>
  </si>
  <si>
    <t>HU-Moderate Density</t>
  </si>
  <si>
    <t>HU-Phragmites - Intensive</t>
  </si>
  <si>
    <t>Intensive</t>
  </si>
  <si>
    <t>Low Density</t>
  </si>
  <si>
    <t>Moderate Control for Phragmites</t>
  </si>
  <si>
    <t>Moderate Density</t>
  </si>
  <si>
    <t>Phragmites - Intensive</t>
  </si>
  <si>
    <t>HU-Static pile, Concrete Pad</t>
  </si>
  <si>
    <t>HU-Static pile, Gravel pad</t>
  </si>
  <si>
    <t>Static pile, Concrete Pad</t>
  </si>
  <si>
    <t>Static pile, Gravel pad</t>
  </si>
  <si>
    <t>Composter, gravel pad</t>
  </si>
  <si>
    <t>Composting Pad, Windrow, Concrete/Asphalt</t>
  </si>
  <si>
    <t>HU-Composter, gravel pad</t>
  </si>
  <si>
    <t>HU-Composting Pad, Windrow, Concrete/Asphalt</t>
  </si>
  <si>
    <t>Concrete Containment with Roof over 150 SF</t>
  </si>
  <si>
    <t>Concrete Containment with Roof up to 150 SF</t>
  </si>
  <si>
    <t>Double Wall Tank</t>
  </si>
  <si>
    <t>Gal</t>
  </si>
  <si>
    <t>HU-Concrete Containment with Roof over 150 SF</t>
  </si>
  <si>
    <t>HU-Concrete Containment with Roof up to 150 SF</t>
  </si>
  <si>
    <t>HU-Double Wall Tank</t>
  </si>
  <si>
    <t>HU-Spill Pallet</t>
  </si>
  <si>
    <t>Spill Pallet</t>
  </si>
  <si>
    <t>Contiguous US Snow</t>
  </si>
  <si>
    <t>HU-Contiguous US Snow</t>
  </si>
  <si>
    <t>Clearing and Snagging</t>
  </si>
  <si>
    <t>Clearing and Snagging - Heavy</t>
  </si>
  <si>
    <t>Clearing and Snagging - Light</t>
  </si>
  <si>
    <t>Clearing and Snagging - Medium</t>
  </si>
  <si>
    <t>HU-Clearing and Snagging - Heavy</t>
  </si>
  <si>
    <t>HU-Clearing and Snagging - Light</t>
  </si>
  <si>
    <t>HU-Clearing and Snagging - Medium</t>
  </si>
  <si>
    <t>HU-Introduced Species</t>
  </si>
  <si>
    <t>HU-Introduced with Forgone Income</t>
  </si>
  <si>
    <t>HU-Monarch Species Mix</t>
  </si>
  <si>
    <t>HU-Native Species</t>
  </si>
  <si>
    <t>HU-Native Species with Forgone Income</t>
  </si>
  <si>
    <t>HU-Orchard or Vineyard Alleyways</t>
  </si>
  <si>
    <t>HU-Pollinator Species</t>
  </si>
  <si>
    <t>HU-Pollinator Species with Forgone Income</t>
  </si>
  <si>
    <t>Introduced Species</t>
  </si>
  <si>
    <t>Introduced with Forgone Income</t>
  </si>
  <si>
    <t>Monarch Species Mix</t>
  </si>
  <si>
    <t>Native Species</t>
  </si>
  <si>
    <t>Native Species with Forgone Income</t>
  </si>
  <si>
    <t>Orchard or Vineyard Alleyways</t>
  </si>
  <si>
    <t>Pollinator Species</t>
  </si>
  <si>
    <t>Pollinator Species with Forgone Income</t>
  </si>
  <si>
    <t>Basic Rotation Organic and Non-Organic</t>
  </si>
  <si>
    <t>HU-Basic Rotation Organic and Non-Organic</t>
  </si>
  <si>
    <t>HU-Specialty Crops Organic and Non-Organic</t>
  </si>
  <si>
    <t>Specialty Crops Organic and Non-Organic</t>
  </si>
  <si>
    <t>WP-Basic Rotation Organic and Non-Organic</t>
  </si>
  <si>
    <t>WP-Specialty Crops Organic and Non-Organic</t>
  </si>
  <si>
    <t>HU-No Till Adaptive Management</t>
  </si>
  <si>
    <t>HU-No-Till/Strip-Till</t>
  </si>
  <si>
    <t>No Till Adaptive Management</t>
  </si>
  <si>
    <t>No-Till/Strip-Till</t>
  </si>
  <si>
    <t>HU-Contour Farming</t>
  </si>
  <si>
    <t>HU-Introduced Species, Foregone Income (Organic and Non-Organic)</t>
  </si>
  <si>
    <t>HU-Introduced-High Value Cropland</t>
  </si>
  <si>
    <t>HU-Native Species, Foregone Income (Organic and Non-organic)</t>
  </si>
  <si>
    <t>HU-Native, Foregone Income-High Value Cropland</t>
  </si>
  <si>
    <t>HU-Wildlife/Pollinator, Foregone Income (Organic and Non-Organic)</t>
  </si>
  <si>
    <t>HU-Wildlife/Pollinator-High Value Cropland</t>
  </si>
  <si>
    <t>Introduced Species, Foregone Income (Organic and Non-Organic)</t>
  </si>
  <si>
    <t>Introduced-High Value Cropland</t>
  </si>
  <si>
    <t>Native Species, Foregone Income (Organic and Non-organic)</t>
  </si>
  <si>
    <t>Native, Foregone Income-High Value Cropland</t>
  </si>
  <si>
    <t>Wildlife/Pollinator, Foregone Income (Organic and Non-Organic)</t>
  </si>
  <si>
    <t>Wildlife/Pollinator-High Value Cropland</t>
  </si>
  <si>
    <t>Gypsum greater than 1 ton rate</t>
  </si>
  <si>
    <t>Gypsum less than 1 ton per acre</t>
  </si>
  <si>
    <t>HU-Gypsum greater than 1 ton rate</t>
  </si>
  <si>
    <t>HU-Gypsum less than 1 ton per acre</t>
  </si>
  <si>
    <t>Controlled Traffic</t>
  </si>
  <si>
    <t>HU-Controlled Traffic</t>
  </si>
  <si>
    <t>HU-Steep Terrain, Volatile fuels &gt;4 ft tall, &lt;10% Canopy Cover</t>
  </si>
  <si>
    <t>HU-Understory Burn</t>
  </si>
  <si>
    <t>Steep Terrain, Volatile fuels &gt;4 ft tall, &lt;10% Canopy Cover</t>
  </si>
  <si>
    <t>Understory Burn</t>
  </si>
  <si>
    <t>Cover Crop - 1 acre or less</t>
  </si>
  <si>
    <t>Cover Crop - Adaptive Management</t>
  </si>
  <si>
    <t>Cover Crop - Basic (Organic and Non-organic)</t>
  </si>
  <si>
    <t>Cover Crop - Basic Organic</t>
  </si>
  <si>
    <t>Cover Crop - Multiple Species (Organic and Non-organic)</t>
  </si>
  <si>
    <t>HU-Cover Crop - 1 acre or less</t>
  </si>
  <si>
    <t>HU-Cover Crop - Adaptive Management</t>
  </si>
  <si>
    <t>HU-Cover Crop - Basic (Organic and Non-organic)</t>
  </si>
  <si>
    <t>HU-Cover Crop - Basic Organic</t>
  </si>
  <si>
    <t>HU-Cover Crop - Multiple Species (Organic and Non-organic)</t>
  </si>
  <si>
    <t>PR-Cover Crop - 1 acre or less</t>
  </si>
  <si>
    <t>PR-Cover Crop - Adaptive Management</t>
  </si>
  <si>
    <t>PR-Cover Crop - Basic (Organic and Non-organic)</t>
  </si>
  <si>
    <t>PR-Cover Crop - Basic Organic</t>
  </si>
  <si>
    <t>PR-Cover Crop - Multiple Species (Organic and Non-organic)</t>
  </si>
  <si>
    <t>WP-Cover Crop - 1 acre or less</t>
  </si>
  <si>
    <t>WP-Cover Crop - Adaptive Management</t>
  </si>
  <si>
    <t>WP-Cover Crop - Basic (Organic and Non-organic)</t>
  </si>
  <si>
    <t>WP-Cover Crop - Basic Organic</t>
  </si>
  <si>
    <t>WP-Cover Crop - Multiple Species (Organic and Non-organic)</t>
  </si>
  <si>
    <t>HU-Hydroseed</t>
  </si>
  <si>
    <t>HU-Hydroseed, extra site preparation</t>
  </si>
  <si>
    <t>HU-Native or Introduced Vegetation - Heavy Grading (Organic and Non-Organic)</t>
  </si>
  <si>
    <t>HU-Native or Introduced Vegetation - Moderate Grading (Organic and Non-Organic)</t>
  </si>
  <si>
    <t>HU-Native or Introduced Vegetation - Normal Tillage (Organic and Non-Organic)</t>
  </si>
  <si>
    <t>Hydroseed</t>
  </si>
  <si>
    <t>Hydroseed, extra site preparation</t>
  </si>
  <si>
    <t>Native or Introduced Vegetation - Heavy Grading (Organic and Non-Organic)</t>
  </si>
  <si>
    <t>Native or Introduced Vegetation - Moderate Grading (Organic and Non-Organic)</t>
  </si>
  <si>
    <t>Native or Introduced Vegetation - Normal Tillage (Organic and Non-Organic)</t>
  </si>
  <si>
    <t>HU-Mulch till-Adaptive Management</t>
  </si>
  <si>
    <t>HU-Residue and Tillage Management, Reduced Till</t>
  </si>
  <si>
    <t>Mulch till-Adaptive Management</t>
  </si>
  <si>
    <t>PR-Mulch till-Adaptive Management</t>
  </si>
  <si>
    <t>PR-Residue and Tillage Management, Reduced Till</t>
  </si>
  <si>
    <t>Embankment earthen basin with pipe</t>
  </si>
  <si>
    <t>CuYd</t>
  </si>
  <si>
    <t>Excavated basin</t>
  </si>
  <si>
    <t>HU-Embankment earthen basin with pipe</t>
  </si>
  <si>
    <t>HU-Excavated basin</t>
  </si>
  <si>
    <t>Drilled well greater than 300' deep</t>
  </si>
  <si>
    <t>Drilled well less than 300' deep</t>
  </si>
  <si>
    <t>Dug Well</t>
  </si>
  <si>
    <t>Dug Well Sealed with Grout</t>
  </si>
  <si>
    <t>HU-Drilled well greater than 300' deep</t>
  </si>
  <si>
    <t>HU-Drilled well less than 300' deep</t>
  </si>
  <si>
    <t>HU-Dug Well</t>
  </si>
  <si>
    <t>HU-Dug Well Sealed with Grout</t>
  </si>
  <si>
    <t>WP-Drilled well greater than 300' deep</t>
  </si>
  <si>
    <t>WP-Drilled well less than 300' deep</t>
  </si>
  <si>
    <t>WP-Dug Well</t>
  </si>
  <si>
    <t>WP-Dug Well Sealed with Grout</t>
  </si>
  <si>
    <t>Basic Water Test</t>
  </si>
  <si>
    <t>Full Spectrum Test</t>
  </si>
  <si>
    <t>HU-Basic Water Test</t>
  </si>
  <si>
    <t>HU-Full Spectrum Test</t>
  </si>
  <si>
    <t>HU-Specialty Water Test</t>
  </si>
  <si>
    <t>Specialty Water Test</t>
  </si>
  <si>
    <t>WP-Basic Water Test</t>
  </si>
  <si>
    <t>WP-Full Spectrum Test</t>
  </si>
  <si>
    <t>WP-Specialty Water Test</t>
  </si>
  <si>
    <t>Demolition of Concrete Waste Storage Structure</t>
  </si>
  <si>
    <t>HU-Demolition of Concrete Waste Storage Structure</t>
  </si>
  <si>
    <t>HU-Liquid Waste Impoundment Closure with 75% Liquids and 25% Solids</t>
  </si>
  <si>
    <t>Liquid Waste Impoundment Closure with 75% Liquids and 25% Solids</t>
  </si>
  <si>
    <t>Diversion with seed and mulch</t>
  </si>
  <si>
    <t>HU-Diversion with seed and mulch</t>
  </si>
  <si>
    <t>Covered Lagoon/Holding Pond</t>
  </si>
  <si>
    <t>AU</t>
  </si>
  <si>
    <t>HU-Anaerobic Digester</t>
  </si>
  <si>
    <t>HU-Covered Lagoon/Holding Pond</t>
  </si>
  <si>
    <t>Fabric Roof with Concrete Foundation</t>
  </si>
  <si>
    <t>Fabric Roof with No Foundation</t>
  </si>
  <si>
    <t>Fabric Roof with Timber Foundation</t>
  </si>
  <si>
    <t>Flexible Membrane Cover</t>
  </si>
  <si>
    <t>Flexible Membrane Cover with Flare</t>
  </si>
  <si>
    <t>HU-Fabric Roof with Concrete Foundation</t>
  </si>
  <si>
    <t>HU-Fabric Roof with No Foundation</t>
  </si>
  <si>
    <t>HU-Fabric Roof with Timber Foundation</t>
  </si>
  <si>
    <t>HU-Flexible Membrane Cover</t>
  </si>
  <si>
    <t>HU-Flexible Membrane Cover with Flare</t>
  </si>
  <si>
    <t>HU-Pump Building with No Foundation up to 500 SF</t>
  </si>
  <si>
    <t>HU-Small Timber Framed Roof with No Foundation &lt; 1000 SF</t>
  </si>
  <si>
    <t>HU-Timber Framed Roof with Concrete Foundation</t>
  </si>
  <si>
    <t>HU-Timber Framed Roof with No Foundation</t>
  </si>
  <si>
    <t>HU-Timber Framed Roof with Timber Foundation</t>
  </si>
  <si>
    <t>Pump Building with No Foundation up to 500 SF</t>
  </si>
  <si>
    <t>Small Timber Framed Roof with No Foundation &lt; 1000 SF</t>
  </si>
  <si>
    <t>Timber Framed Roof with Concrete Foundation</t>
  </si>
  <si>
    <t>Timber Framed Roof with No Foundation</t>
  </si>
  <si>
    <t>Timber Framed Roof with Timber Foundation</t>
  </si>
  <si>
    <t>Burial</t>
  </si>
  <si>
    <t>COVID-19 Burial</t>
  </si>
  <si>
    <t>COVID-19 Carcass Disposal Other Than Burial, Incineration, Landfill or Render</t>
  </si>
  <si>
    <t>COVID-19 Composting-Purchase Carbon Material and Mobilize Equipment</t>
  </si>
  <si>
    <t>COVID-19 Disposal at Landfill or Render</t>
  </si>
  <si>
    <t>Lb</t>
  </si>
  <si>
    <t>COVID-19 Forced Air Incineration</t>
  </si>
  <si>
    <t>COVID-19 In-House Composting</t>
  </si>
  <si>
    <t>COVID-19 Shallow Burial Hooved Animals</t>
  </si>
  <si>
    <t>HU-Burial</t>
  </si>
  <si>
    <t>HU-COVID-19 Burial</t>
  </si>
  <si>
    <t>HU-COVID-19 Carcass Disposal Other Than Burial, Incineration, Landfill or Render</t>
  </si>
  <si>
    <t>HU-COVID-19 Composting-Purchase Carbon Material and Mobilize Equipment</t>
  </si>
  <si>
    <t>HU-COVID-19 Disposal at Landfill or Render</t>
  </si>
  <si>
    <t>HU-COVID-19 Forced Air Incineration</t>
  </si>
  <si>
    <t>HU-COVID-19 In-House Composting</t>
  </si>
  <si>
    <t>HU-COVID-19 Shallow Burial Hooved Animals</t>
  </si>
  <si>
    <t>HU-In-House Composting</t>
  </si>
  <si>
    <t>HU-Outside Windrow Composting</t>
  </si>
  <si>
    <t>In-House Composting</t>
  </si>
  <si>
    <t>Outside Windrow Composting</t>
  </si>
  <si>
    <t>HU-Reverse Osmosis &lt;=250 GPH</t>
  </si>
  <si>
    <t>Gal/Hr</t>
  </si>
  <si>
    <t>HU-Reverse Osmosis &gt;=1000 GPH</t>
  </si>
  <si>
    <t>HU-Reverse Osmosis &gt;250 to &lt;1000 GPH</t>
  </si>
  <si>
    <t>HU-Sap Preheater</t>
  </si>
  <si>
    <t>HU-Steam Enhanced Preheater, &lt;=24 SF</t>
  </si>
  <si>
    <t>HU-Steam Enhanced Preheater, &gt;24 SF</t>
  </si>
  <si>
    <t>Reverse Osmosis &lt;=250 GPH</t>
  </si>
  <si>
    <t>Reverse Osmosis &gt;=1000 GPH</t>
  </si>
  <si>
    <t>Reverse Osmosis &gt;250 to &lt;1000 GPH</t>
  </si>
  <si>
    <t>Sap Preheater</t>
  </si>
  <si>
    <t>Steam Enhanced Preheater, &lt;=24 SF</t>
  </si>
  <si>
    <t>Steam Enhanced Preheater, &gt;24 SF</t>
  </si>
  <si>
    <t>Automatic Controller System</t>
  </si>
  <si>
    <t>Compressor Heat Recovery</t>
  </si>
  <si>
    <t>Evaporator defrost heater control</t>
  </si>
  <si>
    <t>Greenhouse Roof Vent</t>
  </si>
  <si>
    <t>Greenhouse Step Controller System</t>
  </si>
  <si>
    <t>HU-Automatic Controller System</t>
  </si>
  <si>
    <t>HU-Compressor Heat Recovery</t>
  </si>
  <si>
    <t>HU-Evaporator defrost heater control</t>
  </si>
  <si>
    <t>HU-Greenhouse Roof Vent</t>
  </si>
  <si>
    <t>HU-Greenhouse Step Controller System</t>
  </si>
  <si>
    <t>HU-Motor Upgrade &lt;= 1 HP</t>
  </si>
  <si>
    <t>HU-Motor Upgrade &gt; 1 and &lt; 10 HP</t>
  </si>
  <si>
    <t>HU-Motor Upgrade 10 - 100 HP</t>
  </si>
  <si>
    <t>HU-Plate Cooler</t>
  </si>
  <si>
    <t>HU-Root Zone Heating - Greenhouse In-Ground Distribution</t>
  </si>
  <si>
    <t>HU-Scroll Compressor</t>
  </si>
  <si>
    <t>HP</t>
  </si>
  <si>
    <t>HU-Variable Speed Drive &lt; = 10 HP</t>
  </si>
  <si>
    <t>HU-Variable Speed Drive &gt; 10 HP</t>
  </si>
  <si>
    <t>HU-Ventilation - 18 inch Exhaust</t>
  </si>
  <si>
    <t>HU-Ventilation - 24 inch Exhaust</t>
  </si>
  <si>
    <t>HU-Ventilation - 36 inch Exhaust</t>
  </si>
  <si>
    <t>HU-Ventilation - 48 inch Exhaust</t>
  </si>
  <si>
    <t>HU-Ventilation - HAF</t>
  </si>
  <si>
    <t>Motor Upgrade &lt;= 1 HP</t>
  </si>
  <si>
    <t>Motor Upgrade &gt; 1 and &lt; 10 HP</t>
  </si>
  <si>
    <t>Motor Upgrade 10 - 100 HP</t>
  </si>
  <si>
    <t>Plate Cooler</t>
  </si>
  <si>
    <t>Root Zone Heating - Greenhouse In-Ground Distribution</t>
  </si>
  <si>
    <t>Scroll Compressor</t>
  </si>
  <si>
    <t>Variable Speed Drive &lt; = 10 HP</t>
  </si>
  <si>
    <t>Variable Speed Drive &gt; 10 HP</t>
  </si>
  <si>
    <t>Ventilation - 18 inch Exhaust</t>
  </si>
  <si>
    <t>Ventilation - 24 inch Exhaust</t>
  </si>
  <si>
    <t>Ventilation - 36 inch Exhaust</t>
  </si>
  <si>
    <t>Ventilation - 48 inch Exhaust</t>
  </si>
  <si>
    <t>Ventilation - HAF</t>
  </si>
  <si>
    <t>Embankment Pond with Pipe</t>
  </si>
  <si>
    <t>Excavated Pit</t>
  </si>
  <si>
    <t>HU-Embankment Pond with Pipe</t>
  </si>
  <si>
    <t>HU-Excavated Pit</t>
  </si>
  <si>
    <t>1 row windbreak, shrubs, hand planted</t>
  </si>
  <si>
    <t>1 row windbreak, trees, hand planted</t>
  </si>
  <si>
    <t>2-row windbreak, shrubs, machine planted</t>
  </si>
  <si>
    <t>2-row windbreak, trees, machine planted</t>
  </si>
  <si>
    <t>3 or more row windbreak, shrub, machine planted</t>
  </si>
  <si>
    <t>3 or more row windbreak, trees, machine planted</t>
  </si>
  <si>
    <t>3 or more tree rows machine planted windbreak</t>
  </si>
  <si>
    <t>HU-1 row windbreak, shrubs, hand planted</t>
  </si>
  <si>
    <t>HU-1 row windbreak, trees, hand planted</t>
  </si>
  <si>
    <t>HU-2-row windbreak, shrubs, machine planted</t>
  </si>
  <si>
    <t>HU-2-row windbreak, trees, machine planted</t>
  </si>
  <si>
    <t>HU-3 or more row windbreak, shrub, machine planted</t>
  </si>
  <si>
    <t>HU-3 or more row windbreak, trees, machine planted</t>
  </si>
  <si>
    <t>HU-3 or more tree rows machine planted windbreak</t>
  </si>
  <si>
    <t>2-4 Wire Electrified, High Tensile</t>
  </si>
  <si>
    <t>5-6 Wire, Electrified, High Tensile</t>
  </si>
  <si>
    <t>96 inch exclusion fence</t>
  </si>
  <si>
    <t>Barbed Wire</t>
  </si>
  <si>
    <t>Chain Link/Safety</t>
  </si>
  <si>
    <t>Confinement</t>
  </si>
  <si>
    <t>HU-2-4 Wire Electrified, High Tensile</t>
  </si>
  <si>
    <t>HU-5-6 Wire, Electrified, High Tensile</t>
  </si>
  <si>
    <t>HU-96 inch exclusion fence</t>
  </si>
  <si>
    <t>HU-Barbed Wire</t>
  </si>
  <si>
    <t>HU-Chain Link/Safety</t>
  </si>
  <si>
    <t>HU-Confinement</t>
  </si>
  <si>
    <t>HU-Interior, electrified</t>
  </si>
  <si>
    <t>HU-Portable</t>
  </si>
  <si>
    <t>HU-Woven Wire</t>
  </si>
  <si>
    <t>Interior, electrified</t>
  </si>
  <si>
    <t>Portable</t>
  </si>
  <si>
    <t>Woven Wire</t>
  </si>
  <si>
    <t>Chipping and hauling off-site</t>
  </si>
  <si>
    <t>Forest Slash Treatment - Med/Heavy</t>
  </si>
  <si>
    <t>HU-Chipping and hauling off-site</t>
  </si>
  <si>
    <t>HU-Forest Slash Treatment - Med/Heavy</t>
  </si>
  <si>
    <t>HU-Orchard/Vineyard prunings/removals</t>
  </si>
  <si>
    <t>HU-Restoration/conservation treatment following catastrophic events</t>
  </si>
  <si>
    <t>HU-Woody residue/silvicultural slash treatment-light</t>
  </si>
  <si>
    <t>Orchard/Vineyard prunings/removals</t>
  </si>
  <si>
    <t>Restoration/conservation treatment following catastrophic events</t>
  </si>
  <si>
    <t>Woody residue/silvicultural slash treatment-light</t>
  </si>
  <si>
    <t>Field Border, Introduced Species</t>
  </si>
  <si>
    <t>Field Border, Introduced Species, Forgone Income</t>
  </si>
  <si>
    <t>Field Border, Native Species</t>
  </si>
  <si>
    <t>Field Border, Native Species, Forgone Income</t>
  </si>
  <si>
    <t>Field Border, Pollinator</t>
  </si>
  <si>
    <t>Field Border, Pollinator, Forgone Income</t>
  </si>
  <si>
    <t>HU-Field Border, Introduced Species</t>
  </si>
  <si>
    <t>HU-Field Border, Introduced Species, Forgone Income</t>
  </si>
  <si>
    <t>HU-Field Border, Native Species</t>
  </si>
  <si>
    <t>HU-Field Border, Native Species, Forgone Income</t>
  </si>
  <si>
    <t>HU-Field Border, Pollinator</t>
  </si>
  <si>
    <t>HU-Field Border, Pollinator, Forgone Income</t>
  </si>
  <si>
    <t>Bare Root, All Shelters</t>
  </si>
  <si>
    <t>Bare Root, Half Shelters</t>
  </si>
  <si>
    <t>Bare Root, No Shelters</t>
  </si>
  <si>
    <t>Cuttings</t>
  </si>
  <si>
    <t>HU-Bare Root, All Shelters</t>
  </si>
  <si>
    <t>HU-Bare Root, Half Shelters</t>
  </si>
  <si>
    <t>HU-Bare Root, No Shelters</t>
  </si>
  <si>
    <t>HU-Cuttings</t>
  </si>
  <si>
    <t>HU-Large container, hand planted</t>
  </si>
  <si>
    <t>HU-Seeding</t>
  </si>
  <si>
    <t>HU-Small area hand planting with container or bare root stock</t>
  </si>
  <si>
    <t>HU-Small area hand planting with container or bare root stock, with tree shelters</t>
  </si>
  <si>
    <t>Large container, hand planted</t>
  </si>
  <si>
    <t>PR-Bare Root, All Shelters</t>
  </si>
  <si>
    <t>PR-Bare Root, Half Shelters</t>
  </si>
  <si>
    <t>PR-Bare Root, No Shelters</t>
  </si>
  <si>
    <t>PR-Cuttings</t>
  </si>
  <si>
    <t>PR-Large container, hand planted</t>
  </si>
  <si>
    <t>PR-Seeding</t>
  </si>
  <si>
    <t>PR-Small area hand planting with container or bare root stock</t>
  </si>
  <si>
    <t>PR-Small area hand planting with container or bare root stock, with tree shelters</t>
  </si>
  <si>
    <t>Seeding</t>
  </si>
  <si>
    <t>Small area hand planting with container or bare root stock</t>
  </si>
  <si>
    <t>Small area hand planting with container or bare root stock, with tree shelters</t>
  </si>
  <si>
    <t>WP-Bare Root, All Shelters</t>
  </si>
  <si>
    <t>WP-Bare Root, Half Shelters</t>
  </si>
  <si>
    <t>WP-Bare Root, No Shelters</t>
  </si>
  <si>
    <t>WP-Cuttings</t>
  </si>
  <si>
    <t>WP-Large container, hand planted</t>
  </si>
  <si>
    <t>WP-Seeding</t>
  </si>
  <si>
    <t>WP-Small area hand planting with container or bare root stock</t>
  </si>
  <si>
    <t>WP-Small area hand planting with container or bare root stock, with tree shelters</t>
  </si>
  <si>
    <t>Filter Strip, Introduced species</t>
  </si>
  <si>
    <t>Filter Strip, Introduced species, Forgone Income</t>
  </si>
  <si>
    <t>Filter Strip, Native species</t>
  </si>
  <si>
    <t>Filter Strip, Native species, Forgone Income</t>
  </si>
  <si>
    <t>HU-Filter Strip, Introduced species</t>
  </si>
  <si>
    <t>HU-Filter Strip, Introduced species, Forgone Income</t>
  </si>
  <si>
    <t>HU-Filter Strip, Native species</t>
  </si>
  <si>
    <t>HU-Filter Strip, Native species, Forgone Income</t>
  </si>
  <si>
    <t>PR-Filter Strip, Introduced species</t>
  </si>
  <si>
    <t>PR-Filter Strip, Introduced species, Forgone Income</t>
  </si>
  <si>
    <t>PR-Filter Strip, Native species</t>
  </si>
  <si>
    <t>PR-Filter Strip, Native species, Forgone Income</t>
  </si>
  <si>
    <t>WP-Filter Strip, Introduced species</t>
  </si>
  <si>
    <t>WP-Filter Strip, Introduced species, Forgone Income</t>
  </si>
  <si>
    <t>WP-Filter Strip, Native species</t>
  </si>
  <si>
    <t>WP-Filter Strip, Native species, Forgone Income</t>
  </si>
  <si>
    <t>Boulder Placement</t>
  </si>
  <si>
    <t>Complex Stream Structure</t>
  </si>
  <si>
    <t>Conifer Tree Revetment</t>
  </si>
  <si>
    <t>Constructed Log Jam</t>
  </si>
  <si>
    <t>HU-Boulder Placement</t>
  </si>
  <si>
    <t>HU-Complex Stream Structure</t>
  </si>
  <si>
    <t>HU-Conifer Tree Revetment</t>
  </si>
  <si>
    <t>HU-Constructed Log Jam</t>
  </si>
  <si>
    <t>HU-Instream rock placement</t>
  </si>
  <si>
    <t>HU-Manual Instream wood placement</t>
  </si>
  <si>
    <t>HU-Mechanical instream wood placement</t>
  </si>
  <si>
    <t>HU-Rock and wood structures</t>
  </si>
  <si>
    <t>HU-Stream Restoration - High</t>
  </si>
  <si>
    <t>HU-Stream Restoration - Low</t>
  </si>
  <si>
    <t>HU-Stream Restoration - Moderate</t>
  </si>
  <si>
    <t>Instream rock placement</t>
  </si>
  <si>
    <t>Manual Instream wood placement</t>
  </si>
  <si>
    <t>Mechanical instream wood placement</t>
  </si>
  <si>
    <t>Rock and wood structures</t>
  </si>
  <si>
    <t>Stream Restoration - High</t>
  </si>
  <si>
    <t>Stream Restoration - Low</t>
  </si>
  <si>
    <t>Stream Restoration - Moderate</t>
  </si>
  <si>
    <t>Aquatic Organism Passage</t>
  </si>
  <si>
    <t>Blockage Removal</t>
  </si>
  <si>
    <t>Bridge, CIP abutment, Geotech Investigation</t>
  </si>
  <si>
    <t>Bridge, Precast Abutment</t>
  </si>
  <si>
    <t>Bridge, Prefabricated</t>
  </si>
  <si>
    <t>Bridge, Prefabricated with Bolted Metal Abutments</t>
  </si>
  <si>
    <t>Concrete Box Culvert</t>
  </si>
  <si>
    <t>Concrete Dam Removal</t>
  </si>
  <si>
    <t>Concrete Ladder</t>
  </si>
  <si>
    <t>Crossing Decomissioning with Abutments</t>
  </si>
  <si>
    <t>Earthen Dam Removal</t>
  </si>
  <si>
    <t>Earthen Dam Removal less than or equal to 1000 cu. yd.</t>
  </si>
  <si>
    <t>HU-Blockage Removal</t>
  </si>
  <si>
    <t>HU-Bridge, CIP abutment, Geotech Investigation</t>
  </si>
  <si>
    <t>HU-Bridge, Precast Abutment</t>
  </si>
  <si>
    <t>HU-Bridge, Prefabricated</t>
  </si>
  <si>
    <t>HU-Bridge, Prefabricated with Bolted Metal Abutments</t>
  </si>
  <si>
    <t>HU-Concrete Box Culvert</t>
  </si>
  <si>
    <t>HU-Concrete Dam Removal</t>
  </si>
  <si>
    <t>HU-Concrete Ladder</t>
  </si>
  <si>
    <t>HU-Crossing Decomissioning with Abutments</t>
  </si>
  <si>
    <t>HU-Earthen Dam Removal</t>
  </si>
  <si>
    <t>HU-Earthen Dam Removal less than or equal to 1000 cu. yd.</t>
  </si>
  <si>
    <t>HU-Low Water Crossing</t>
  </si>
  <si>
    <t>HU-Nature-Like Fishway</t>
  </si>
  <si>
    <t>HU-Step Pool Weir</t>
  </si>
  <si>
    <t>HU-Stream Simulation Culvert - no Headwall</t>
  </si>
  <si>
    <t>HU-Stream Simulation Culvert -with Headwall</t>
  </si>
  <si>
    <t>HU-Timber Bridge with Block Abutments</t>
  </si>
  <si>
    <t>Low Water Crossing</t>
  </si>
  <si>
    <t>Nature-Like Fishway</t>
  </si>
  <si>
    <t>Step Pool Weir</t>
  </si>
  <si>
    <t>Stream Simulation Culvert - no Headwall</t>
  </si>
  <si>
    <t>Stream Simulation Culvert -with Headwall</t>
  </si>
  <si>
    <t>Timber Bridge with Block Abutments</t>
  </si>
  <si>
    <t>Catch Basin and Pipe =&lt; 24 inch</t>
  </si>
  <si>
    <t>Catch Basin and Pipe &gt;24 inch</t>
  </si>
  <si>
    <t>HU-Catch Basin and Pipe =&lt; 24 inch</t>
  </si>
  <si>
    <t>HU-Catch Basin and Pipe &gt;24 inch</t>
  </si>
  <si>
    <t>HU-Rock Chute</t>
  </si>
  <si>
    <t>Rock Chute</t>
  </si>
  <si>
    <t>Base Waterway, Seeding</t>
  </si>
  <si>
    <t>HU-Base Waterway, Seeding</t>
  </si>
  <si>
    <t>Wildlife Habitat Planting</t>
  </si>
  <si>
    <t>High Species Diversity on Cropland with Foregone Income</t>
  </si>
  <si>
    <t>High Species Diversity on Fallow or Non-Cropland, no Foregone Income</t>
  </si>
  <si>
    <t>Highly Specialized Habitat Requirements (Monarch) on Non-Cropland, No FI</t>
  </si>
  <si>
    <t>HU-High Species Diversity on Cropland with Foregone Income</t>
  </si>
  <si>
    <t>HU-High Species Diversity on Fallow or Non-Cropland, no Foregone Income</t>
  </si>
  <si>
    <t>HU-Highly Specialized Habitat Requirements (Monarch) on Non-Cropland, No FI</t>
  </si>
  <si>
    <t>HU-Low Species Diversity on Cropland with Foregone Income</t>
  </si>
  <si>
    <t>HU-Low Species Diversity on Non-Cropland, no Foregone Income</t>
  </si>
  <si>
    <t>HU-Specialized Habitat Requirements on Cropland with Foregone Income</t>
  </si>
  <si>
    <t>HU-Specialized Habitat Requirements on Non-Cropland, no Foregone Income</t>
  </si>
  <si>
    <t>Low Species Diversity on Cropland with Foregone Income</t>
  </si>
  <si>
    <t>Low Species Diversity on Non-Cropland, no Foregone Income</t>
  </si>
  <si>
    <t>Specialized Habitat Requirements on Cropland with Foregone Income</t>
  </si>
  <si>
    <t>Specialized Habitat Requirements on Non-Cropland, no Foregone Income</t>
  </si>
  <si>
    <t>HU-Pollinator Habitat</t>
  </si>
  <si>
    <t>HU-Wildlife Cool Season</t>
  </si>
  <si>
    <t>HU-Wildlife, Warm Season Grass</t>
  </si>
  <si>
    <t>Pollinator Habitat</t>
  </si>
  <si>
    <t>Wildlife Cool Season</t>
  </si>
  <si>
    <t>Wildlife, Warm Season Grass</t>
  </si>
  <si>
    <t>HDPE (Iron Pipe Size &amp; Tubing) 10in or more diameter</t>
  </si>
  <si>
    <t>HDPE (Iron Pipe Size &amp; Tubing) greater than 3in to 8in diameter</t>
  </si>
  <si>
    <t>HDPE (Iron Pipe Size &amp; Tubing) up to 3 inch diameter</t>
  </si>
  <si>
    <t>Horizontal Boring</t>
  </si>
  <si>
    <t>HU-HDPE (Iron Pipe Size &amp; Tubing) 10in or more diameter</t>
  </si>
  <si>
    <t>HU-HDPE (Iron Pipe Size &amp; Tubing) greater than 3in to 8in diameter</t>
  </si>
  <si>
    <t>HU-HDPE (Iron Pipe Size &amp; Tubing) up to 3 inch diameter</t>
  </si>
  <si>
    <t>HU-Horizontal Boring</t>
  </si>
  <si>
    <t>HU-PVC (Iron Pipe Size) 10in or more diameter</t>
  </si>
  <si>
    <t>HU-PVC (Iron Pipe Size) 10in or more diameter with 4 in sand bedding</t>
  </si>
  <si>
    <t>HU-PVC (Iron Pipe Size) 8in or less diam</t>
  </si>
  <si>
    <t>HU-PVC (Iron Pipe Size) 8in or less diameter with 4 in sand bedding</t>
  </si>
  <si>
    <t>HU-Surface HDPE (Iron Pipe Size &amp; Tubing)</t>
  </si>
  <si>
    <t>PVC (Iron Pipe Size) 10in or more diameter</t>
  </si>
  <si>
    <t>PVC (Iron Pipe Size) 10in or more diameter with 4 in sand bedding</t>
  </si>
  <si>
    <t>PVC (Iron Pipe Size) 8in or less diam</t>
  </si>
  <si>
    <t>PVC (Iron Pipe Size) 8in or less diameter with 4 in sand bedding</t>
  </si>
  <si>
    <t>Surface HDPE (Iron Pipe Size &amp; Tubing)</t>
  </si>
  <si>
    <t>Fiberglass Tank</t>
  </si>
  <si>
    <t>HU-Fiberglass Tank</t>
  </si>
  <si>
    <t>HU-Plastic Tank</t>
  </si>
  <si>
    <t>HU-Plastic Tank Buried</t>
  </si>
  <si>
    <t>Plastic Tank</t>
  </si>
  <si>
    <t>Plastic Tank Buried</t>
  </si>
  <si>
    <t>Automated Surface Permanent PE Tube with Media Filter Laterals 14 ft oc</t>
  </si>
  <si>
    <t>Automated Surface Permanent PE Tube with Media Filter Laterals 9 ft oc</t>
  </si>
  <si>
    <t>Hoop House Surface Microirrigation</t>
  </si>
  <si>
    <t>HU-Automated Surface Permanent PE Tube with Media Filter Laterals 14 ft oc</t>
  </si>
  <si>
    <t>HU-Automated Surface Permanent PE Tube with Media Filter Laterals 9 ft oc</t>
  </si>
  <si>
    <t>HU-Hoop House Surface Microirrigation</t>
  </si>
  <si>
    <t>HU-Microjet with Filter</t>
  </si>
  <si>
    <t>HU-Multiple Outlet Drip</t>
  </si>
  <si>
    <t>HU-SDI (Subsurface Drip Irrigation)</t>
  </si>
  <si>
    <t>HU-Surface Permanent PE Tube Disk or Screen Filter Laterals 9 ft oc</t>
  </si>
  <si>
    <t>HU-Surface Permanent PE Tube with Disk or Screen filter laterals 14 ft oc</t>
  </si>
  <si>
    <t>HU-Surface Permanent PE Tube with Media Filter Laterals 14 ft oc</t>
  </si>
  <si>
    <t>HU-Surface Permanent PE tube with Media Filter Laterals 9 ft oc</t>
  </si>
  <si>
    <t>HU-Surface Tape &lt;5 acres</t>
  </si>
  <si>
    <t>HU-Surface Tape &gt; or = 5 acres</t>
  </si>
  <si>
    <t>Microjet with Filter</t>
  </si>
  <si>
    <t>Multiple Outlet Drip</t>
  </si>
  <si>
    <t>SDI (Subsurface Drip Irrigation)</t>
  </si>
  <si>
    <t>Surface Permanent PE Tube Disk or Screen Filter Laterals 9 ft oc</t>
  </si>
  <si>
    <t>Surface Permanent PE Tube with Disk or Screen filter laterals 14 ft oc</t>
  </si>
  <si>
    <t>Surface Permanent PE Tube with Media Filter Laterals 14 ft oc</t>
  </si>
  <si>
    <t>Surface Permanent PE tube with Media Filter Laterals 9 ft oc</t>
  </si>
  <si>
    <t>Surface Tape &lt;5 acres</t>
  </si>
  <si>
    <t>Surface Tape &gt; or = 5 acres</t>
  </si>
  <si>
    <t>HU-Pod System</t>
  </si>
  <si>
    <t>HU-Solid Set System</t>
  </si>
  <si>
    <t>HU-Traveling Gun System, &lt; 2 inch Hose</t>
  </si>
  <si>
    <t>HU-Traveling Gun System, &gt; 3 inch Hose</t>
  </si>
  <si>
    <t>HU-Traveling Gun System, 2 inch to 3 inch Hose</t>
  </si>
  <si>
    <t>Pod System</t>
  </si>
  <si>
    <t>Solid Set System</t>
  </si>
  <si>
    <t>Traveling Gun System, &lt; 2 inch Hose</t>
  </si>
  <si>
    <t>Traveling Gun System, &gt; 3 inch Hose</t>
  </si>
  <si>
    <t>Traveling Gun System, 2 inch to 3 inch Hose</t>
  </si>
  <si>
    <t>Advanced IWM &lt;= 30 acres</t>
  </si>
  <si>
    <t>Advanced IWM &gt; 30 acres</t>
  </si>
  <si>
    <t>Basic IWM &lt;= 30 acres</t>
  </si>
  <si>
    <t>Basic IWM &gt; 30 acres</t>
  </si>
  <si>
    <t>HU-Advanced IWM &lt;= 30 acres</t>
  </si>
  <si>
    <t>HU-Advanced IWM &gt; 30 acres</t>
  </si>
  <si>
    <t>HU-Basic IWM &lt;= 30 acres</t>
  </si>
  <si>
    <t>HU-Basic IWM &gt; 30 acres</t>
  </si>
  <si>
    <t>HU-Intermediate IWM &lt;= 30 acres</t>
  </si>
  <si>
    <t>HU-Intermediate IWM &gt; 30 acres</t>
  </si>
  <si>
    <t>HU-IWM w weather station</t>
  </si>
  <si>
    <t>HU-Soil Moisture Sensors with Data Recorder_1stYear</t>
  </si>
  <si>
    <t>HU-Soil Moisture Sensors_1st Year</t>
  </si>
  <si>
    <t>Intermediate IWM &lt;= 30 acres</t>
  </si>
  <si>
    <t>Intermediate IWM &gt; 30 acres</t>
  </si>
  <si>
    <t>IWM w weather station</t>
  </si>
  <si>
    <t>Soil Moisture Sensors with Data Recorder_1stYear</t>
  </si>
  <si>
    <t>Soil Moisture Sensors_1st Year</t>
  </si>
  <si>
    <t>Concrete</t>
  </si>
  <si>
    <t>HU-Concrete</t>
  </si>
  <si>
    <t>HU-Riprap</t>
  </si>
  <si>
    <t>HU-Stone Centered Grassed Waterway</t>
  </si>
  <si>
    <t>HU-Turf Reinforced Matting</t>
  </si>
  <si>
    <t>Riprap</t>
  </si>
  <si>
    <t>Stone Centered Grassed Waterway</t>
  </si>
  <si>
    <t>Turf Reinforced Matting</t>
  </si>
  <si>
    <t>Access Control</t>
  </si>
  <si>
    <t>Animal exclusion from sensitive areas</t>
  </si>
  <si>
    <t>BioSecurity Access Control</t>
  </si>
  <si>
    <t>Hibernaculum Bat Gate</t>
  </si>
  <si>
    <t>HU-Animal exclusion from sensitive areas</t>
  </si>
  <si>
    <t>HU-BioSecurity Access Control</t>
  </si>
  <si>
    <t>HU-Hibernaculum Bat Gate</t>
  </si>
  <si>
    <t>HU-Trails/Roads Access Control</t>
  </si>
  <si>
    <t>Trails/Roads Access Control</t>
  </si>
  <si>
    <t>Aggregate</t>
  </si>
  <si>
    <t>kSqFt</t>
  </si>
  <si>
    <t>Erosion Control Blanket</t>
  </si>
  <si>
    <t>HU-Aggregate</t>
  </si>
  <si>
    <t>HU-Erosion Control Blanket</t>
  </si>
  <si>
    <t>HU-Straw or Hay, Manual Application</t>
  </si>
  <si>
    <t>HU-Straw or Hay, Mechanical Application</t>
  </si>
  <si>
    <t>HU-Synthetic Material</t>
  </si>
  <si>
    <t>HU-Tree and Shrub</t>
  </si>
  <si>
    <t>Straw or Hay, Manual Application</t>
  </si>
  <si>
    <t>Straw or Hay, Mechanical Application</t>
  </si>
  <si>
    <t>Synthetic Material</t>
  </si>
  <si>
    <t>Tree and Shrub</t>
  </si>
  <si>
    <t>Chemical - Ground Application</t>
  </si>
  <si>
    <t>Chemical - Hand Application</t>
  </si>
  <si>
    <t>Hand site preparation</t>
  </si>
  <si>
    <t>HU-Chemical - Ground Application</t>
  </si>
  <si>
    <t>HU-Chemical - Hand Application</t>
  </si>
  <si>
    <t>HU-Hand site preparation</t>
  </si>
  <si>
    <t>HU-Mechanical - Heavy</t>
  </si>
  <si>
    <t>HU-Mechanical - Light</t>
  </si>
  <si>
    <t>HU-Windbreak - Site Preparation</t>
  </si>
  <si>
    <t>Mechanical - Heavy</t>
  </si>
  <si>
    <t>Mechanical - Light</t>
  </si>
  <si>
    <t>Windbreak - Site Preparation</t>
  </si>
  <si>
    <t>Concrete Slab Removal</t>
  </si>
  <si>
    <t>HU-Concrete Slab Removal</t>
  </si>
  <si>
    <t>HU-Removal and Disposal of Fence</t>
  </si>
  <si>
    <t>HU-Rock Excavation</t>
  </si>
  <si>
    <t>Removal and Disposal of Fence</t>
  </si>
  <si>
    <t>Rock Excavation</t>
  </si>
  <si>
    <t>HU-Improved Forage Quality</t>
  </si>
  <si>
    <t>HU-Organic Preemptive Harvest</t>
  </si>
  <si>
    <t>HU-Perennial Crops - Delayed Mowing</t>
  </si>
  <si>
    <t>Improved Forage Quality</t>
  </si>
  <si>
    <t>Organic Preemptive Harvest</t>
  </si>
  <si>
    <t>Perennial Crops - Delayed Mowing</t>
  </si>
  <si>
    <t>Pasture and Hay Planting</t>
  </si>
  <si>
    <t>Cool Season, Establish or Reseed</t>
  </si>
  <si>
    <t>Cool Season, Establish or Reseed, Foregone Income</t>
  </si>
  <si>
    <t>Cool Season, Establish or Reseed, Organic</t>
  </si>
  <si>
    <t>Cool Season, Establish or Reseed, Organic, Foregone Income</t>
  </si>
  <si>
    <t>HU-Cool Season, Establish or Reseed</t>
  </si>
  <si>
    <t>HU-Cool Season, Establish or Reseed, Foregone Income</t>
  </si>
  <si>
    <t>HU-Cool Season, Establish or Reseed, Organic</t>
  </si>
  <si>
    <t>HU-Cool Season, Establish or Reseed, Organic, Foregone Income</t>
  </si>
  <si>
    <t>HU-Overseed</t>
  </si>
  <si>
    <t>HU-Overseed, Organic</t>
  </si>
  <si>
    <t>HU-Rejuvenate</t>
  </si>
  <si>
    <t>HU-Rejuvenate, Organic</t>
  </si>
  <si>
    <t>HU-Warm Season, Native, Establish or Reseed</t>
  </si>
  <si>
    <t>HU-Warm Season, Native, Establish or Reseed, Foregone Income</t>
  </si>
  <si>
    <t>Overseed</t>
  </si>
  <si>
    <t>Overseed, Organic</t>
  </si>
  <si>
    <t>PR-Cool Season, Establish or Reseed</t>
  </si>
  <si>
    <t>PR-Cool Season, Establish or Reseed, Foregone Income</t>
  </si>
  <si>
    <t>PR-Cool Season, Establish or Reseed, Organic</t>
  </si>
  <si>
    <t>PR-Cool Season, Establish or Reseed, Organic, Foregone Income</t>
  </si>
  <si>
    <t>PR-Overseed</t>
  </si>
  <si>
    <t>PR-Overseed, Organic</t>
  </si>
  <si>
    <t>PR-Rejuvenate</t>
  </si>
  <si>
    <t>PR-Rejuvenate, Organic</t>
  </si>
  <si>
    <t>PR-Warm Season, Native, Establish or Reseed</t>
  </si>
  <si>
    <t>PR-Warm Season, Native, Establish or Reseed, Foregone Income</t>
  </si>
  <si>
    <t>Rejuvenate</t>
  </si>
  <si>
    <t>Rejuvenate, Organic</t>
  </si>
  <si>
    <t>Warm Season, Native, Establish or Reseed</t>
  </si>
  <si>
    <t>Warm Season, Native, Establish or Reseed, Foregone Income</t>
  </si>
  <si>
    <t>Horizontal Boring, 3in or less diam pipe</t>
  </si>
  <si>
    <t>LnFt</t>
  </si>
  <si>
    <t>HU-Horizontal Boring, 3in or less diam pipe</t>
  </si>
  <si>
    <t>HU-PE Pipe less than or equal to  1 in. Dia., Buried 4 ft Deep</t>
  </si>
  <si>
    <t>HU-PE Pipe less than or equal to 1 in. Dia., Buried 4ft Deep w/sand bedding</t>
  </si>
  <si>
    <t>HU-PE Pipe less than or equal to 1in. Dia., Buried 2ft Deep</t>
  </si>
  <si>
    <t>HU-PE Pipe, greater than 1 in Dia., Buried 4ft Deep w/ sand bedding</t>
  </si>
  <si>
    <t>HU-PE Pipe, greater than 1in Dia., Buried  4ft Deep</t>
  </si>
  <si>
    <t>HU-PE Pipe, greater than 1in Dia., Buried 2ft Deep</t>
  </si>
  <si>
    <t>HU-PE Pipe, greater than 1in diam, Above Ground</t>
  </si>
  <si>
    <t>HU-PE Pipe, less than or equal to 1 in. Dia., Above Ground</t>
  </si>
  <si>
    <t>PE Pipe less than or equal to  1 in. Dia., Buried 4 ft Deep</t>
  </si>
  <si>
    <t>PE Pipe less than or equal to 1 in. Dia., Buried 4ft Deep w/sand bedding</t>
  </si>
  <si>
    <t>PE Pipe less than or equal to 1in. Dia., Buried 2ft Deep</t>
  </si>
  <si>
    <t>PE Pipe, greater than 1 in Dia., Buried 4ft Deep w/ sand bedding</t>
  </si>
  <si>
    <t>PE Pipe, greater than 1in Dia., Buried  4ft Deep</t>
  </si>
  <si>
    <t>PE Pipe, greater than 1in Dia., Buried 2ft Deep</t>
  </si>
  <si>
    <t>PE Pipe, greater than 1in diam, Above Ground</t>
  </si>
  <si>
    <t>PE Pipe, less than or equal to 1 in. Dia., Above Ground</t>
  </si>
  <si>
    <t>Pond Sealing or Lining, Compacted Soil Treatment</t>
  </si>
  <si>
    <t>Material haul &gt; 1 mile</t>
  </si>
  <si>
    <t>HU- Material haul &gt; 1 mile</t>
  </si>
  <si>
    <t>HU-Material haul  &lt; 1 mile</t>
  </si>
  <si>
    <t>Material haul  &lt; 1 mile</t>
  </si>
  <si>
    <t>Pond Sealing or Lining, Geomembrane or Geosynthetic Clay Liner</t>
  </si>
  <si>
    <t>40 mil Flexible Membrane Liner over 15K Square Feet</t>
  </si>
  <si>
    <t>40 mil Flexible Membrane Liner up to 15K Square Feet</t>
  </si>
  <si>
    <t>60 Mil Flexible Membrane Liner over 15K Square Feet</t>
  </si>
  <si>
    <t>60 Mil Flexible Membrane Liner up to 15K Square Feet</t>
  </si>
  <si>
    <t>HU-40 mil Flexible Membrane Liner over 15K Square Feet</t>
  </si>
  <si>
    <t>HU-40 mil Flexible Membrane Liner up to 15K Square Feet</t>
  </si>
  <si>
    <t>HU-60 Mil Flexible Membrane Liner over 15K Square Feet</t>
  </si>
  <si>
    <t>HU-60 Mil Flexible Membrane Liner up to 15K Square Feet</t>
  </si>
  <si>
    <t>Pond Sealing or Lining - Concrete</t>
  </si>
  <si>
    <t>Concrete Liner &lt;= 16K Square Feet</t>
  </si>
  <si>
    <t>Concrete Liner &gt; 16K Square Feet</t>
  </si>
  <si>
    <t>HU-Concrete Liner &lt;= 16K Square Feet</t>
  </si>
  <si>
    <t>HU-Concrete Liner &gt; 16K Square Feet</t>
  </si>
  <si>
    <t>Deferred grazing</t>
  </si>
  <si>
    <t>HU-Deferred grazing</t>
  </si>
  <si>
    <t>HU-Targeted Grazing</t>
  </si>
  <si>
    <t>HU-Twice weekly moves</t>
  </si>
  <si>
    <t>HU-Weekly moves</t>
  </si>
  <si>
    <t>Targeted Grazing</t>
  </si>
  <si>
    <t>Twice weekly moves</t>
  </si>
  <si>
    <t>Weekly moves</t>
  </si>
  <si>
    <t>Electric Powered Pump less than 3 Hp</t>
  </si>
  <si>
    <t>BHP</t>
  </si>
  <si>
    <t>Electric Powered Pump Less Than 3 HP with Adequate Pump Controls</t>
  </si>
  <si>
    <t>Electric-Powered Pump 10 to 40 HP</t>
  </si>
  <si>
    <t>Electric-Powered Pump 3 up to less than 10 HP</t>
  </si>
  <si>
    <t>Electric-Powered Pump 3 up to less than 10 HP with Adequate Pump Controls</t>
  </si>
  <si>
    <t>Electric-Powered Pump over 40 HP</t>
  </si>
  <si>
    <t>HU-Electric Powered Pump less than 3 Hp</t>
  </si>
  <si>
    <t>HU-Electric Powered Pump Less Than 3 HP with Adequate Pump Controls</t>
  </si>
  <si>
    <t>HU-Electric-Powered Pump 10 to 40 HP</t>
  </si>
  <si>
    <t>HU-Electric-Powered Pump 3 up to less than 10 HP</t>
  </si>
  <si>
    <t>HU-Electric-Powered Pump 3 up to less than 10 HP with Adequate Pump Controls</t>
  </si>
  <si>
    <t>HU-Electric-Powered Pump over 40 HP</t>
  </si>
  <si>
    <t>HU-Internal Combustion Powered Pump less than 7.5 HP</t>
  </si>
  <si>
    <t>HU-Internal Combustion-Powered Pump 7.5 to 75 HP</t>
  </si>
  <si>
    <t>HU-Internal Combustion-Powered Pump over 75 HP</t>
  </si>
  <si>
    <t>HU-Livestock Nose Pump</t>
  </si>
  <si>
    <t>HU-Manure PTO Vertical Shaft Pump</t>
  </si>
  <si>
    <t>HU-Photovoltaic-Powered Pump 0.25 HP to less than 0.5 HP</t>
  </si>
  <si>
    <t>HU-Photovoltaic-Powered Pump 0.5 HP up to and including 1.0 HP</t>
  </si>
  <si>
    <t>HU-Photovoltaic-Powered Pump greater than 1 HP</t>
  </si>
  <si>
    <t>HU-Solid Piston Manure Pump</t>
  </si>
  <si>
    <t>HU-Solids Handling Wastewater Pump over 2Hp</t>
  </si>
  <si>
    <t>HU-Solids Handling Wastewater Pump up to 2Hp</t>
  </si>
  <si>
    <t>HU-Tractor Power Take Off (PTO) Pump</t>
  </si>
  <si>
    <t>HU-Variable Frequency Drive Less Than 10HP</t>
  </si>
  <si>
    <t>HU-Variable Frequency Drive over 10HP</t>
  </si>
  <si>
    <t>Internal Combustion Powered Pump less than 7.5 HP</t>
  </si>
  <si>
    <t>Internal Combustion-Powered Pump 7.5 to 75 HP</t>
  </si>
  <si>
    <t>Internal Combustion-Powered Pump over 75 HP</t>
  </si>
  <si>
    <t>Livestock Nose Pump</t>
  </si>
  <si>
    <t>Manure PTO Vertical Shaft Pump</t>
  </si>
  <si>
    <t>Photovoltaic-Powered Pump 0.25 HP to less than 0.5 HP</t>
  </si>
  <si>
    <t>Photovoltaic-Powered Pump 0.5 HP up to and including 1.0 HP</t>
  </si>
  <si>
    <t>Photovoltaic-Powered Pump greater than 1 HP</t>
  </si>
  <si>
    <t>Solid Piston Manure Pump</t>
  </si>
  <si>
    <t>Solids Handling Wastewater Pump over 2Hp</t>
  </si>
  <si>
    <t>Solids Handling Wastewater Pump up to 2Hp</t>
  </si>
  <si>
    <t>Tractor Power Take Off (PTO) Pump</t>
  </si>
  <si>
    <t>Variable Frequency Drive Less Than 10HP</t>
  </si>
  <si>
    <t>Variable Frequency Drive over 10HP</t>
  </si>
  <si>
    <t>Drainage Water Management (DWM)</t>
  </si>
  <si>
    <t>HU-Drainage Water Management (DWM)</t>
  </si>
  <si>
    <t>Establishing Row Direction, Grade, &amp; Length.</t>
  </si>
  <si>
    <t>HU-Establishing Row Direction, Grade, &amp; Length.</t>
  </si>
  <si>
    <t>Concrete Swale</t>
  </si>
  <si>
    <t>HU-Concrete Swale</t>
  </si>
  <si>
    <t>HU-Roof Gutter, Large</t>
  </si>
  <si>
    <t>HU-Roof Gutter, Small</t>
  </si>
  <si>
    <t>HU-Trench Drain, 4 in.</t>
  </si>
  <si>
    <t>HU-Trench Drain, 6 in.</t>
  </si>
  <si>
    <t>HU-Trench Drain, 8 in.</t>
  </si>
  <si>
    <t>Roof Gutter, Large</t>
  </si>
  <si>
    <t>Roof Gutter, Small</t>
  </si>
  <si>
    <t>Trench Drain, 4 in.</t>
  </si>
  <si>
    <t>Trench Drain, 6 in.</t>
  </si>
  <si>
    <t>Trench Drain, 8 in.</t>
  </si>
  <si>
    <t>Access Road</t>
  </si>
  <si>
    <t>HU-New 12 inch gravel road in soft, sloped terrain</t>
  </si>
  <si>
    <t>HU-Rehabilitation of existing road using gravel in soft, sloped terrain</t>
  </si>
  <si>
    <t>New 12 inch gravel road in soft, sloped terrain</t>
  </si>
  <si>
    <t>Rehabilitation of existing road using gravel in soft, sloped terrain</t>
  </si>
  <si>
    <t>Bunk Silo Slab</t>
  </si>
  <si>
    <t>Concrete with Curb over 1000 SF</t>
  </si>
  <si>
    <t>Concrete with Curb up to 1000 SF</t>
  </si>
  <si>
    <t>Concrete/Asphalt without Curb over 1000 SF</t>
  </si>
  <si>
    <t>Concrete/Asphalt without Curb up to 1000 SF</t>
  </si>
  <si>
    <t>Curb with Footer</t>
  </si>
  <si>
    <t>Curb without Footer</t>
  </si>
  <si>
    <t>Gravel or Wood Chip Pad</t>
  </si>
  <si>
    <t>HU-Bunk Silo Slab</t>
  </si>
  <si>
    <t>HU-Concrete with Curb over 1000 SF</t>
  </si>
  <si>
    <t>HU-Concrete with Curb up to 1000 SF</t>
  </si>
  <si>
    <t>HU-Concrete/Asphalt without Curb over 1000 SF</t>
  </si>
  <si>
    <t>HU-Concrete/Asphalt without Curb up to 1000 SF</t>
  </si>
  <si>
    <t>HU-Curb with Footer</t>
  </si>
  <si>
    <t>HU-Curb without Footer</t>
  </si>
  <si>
    <t>HU-Gravel or Wood Chip Pad</t>
  </si>
  <si>
    <t>WP-Bunk Silo Slab</t>
  </si>
  <si>
    <t>WP-Concrete with Curb over 1000 SF</t>
  </si>
  <si>
    <t>WP-Concrete with Curb up to 1000 SF</t>
  </si>
  <si>
    <t>WP-Concrete/Asphalt without Curb over 1000 SF</t>
  </si>
  <si>
    <t>WP-Concrete/Asphalt without Curb up to 1000 SF</t>
  </si>
  <si>
    <t>WP-Curb with Footer</t>
  </si>
  <si>
    <t>WP-Curb without Footer</t>
  </si>
  <si>
    <t>WP-Gravel or Wood Chip Pad</t>
  </si>
  <si>
    <t>Combination, Most common Best Management Practices</t>
  </si>
  <si>
    <t>HU-Combination, Most common Best Management Practices</t>
  </si>
  <si>
    <t>HU-Silt Fence</t>
  </si>
  <si>
    <t>Silt Fence</t>
  </si>
  <si>
    <t>HU-Perforated Well Tile Development</t>
  </si>
  <si>
    <t>HU-Solid Well Tile &amp; Pipe Development</t>
  </si>
  <si>
    <t>Perforated Well Tile Development</t>
  </si>
  <si>
    <t>Solid Well Tile &amp; Pipe Development</t>
  </si>
  <si>
    <t>HU-Rock/Gravel on Geotextile, Walkway</t>
  </si>
  <si>
    <t>Rock/Gravel on Geotextile, Walkway</t>
  </si>
  <si>
    <t>Bridge with cast in place abutments, span &gt; 14 feet</t>
  </si>
  <si>
    <t>Bridge with precast abutments</t>
  </si>
  <si>
    <t>Bridge, Light Weight Timber</t>
  </si>
  <si>
    <t>Bridge, prefabricated</t>
  </si>
  <si>
    <t>Culvert Installation, greater than or equal to 30 inch diameter</t>
  </si>
  <si>
    <t>InFt</t>
  </si>
  <si>
    <t>HU-Bridge with cast in place abutments, span &gt; 14 feet</t>
  </si>
  <si>
    <t>HU-Bridge with precast abutments</t>
  </si>
  <si>
    <t>HU-Bridge, Light Weight Timber</t>
  </si>
  <si>
    <t>HU-Bridge, prefabricated</t>
  </si>
  <si>
    <t>HU-Culvert Installation, greater than or equal to 30 inch diameter</t>
  </si>
  <si>
    <t>HU-Low water crossing using prefabricated products</t>
  </si>
  <si>
    <t>HU-Low Water Crossing, Riprap or Rock</t>
  </si>
  <si>
    <t>HU-Stream Simulation Culvert, with Headwalls</t>
  </si>
  <si>
    <t>HU-Stream Simulation Culvert, without Headwalls</t>
  </si>
  <si>
    <t>Low water crossing using prefabricated products</t>
  </si>
  <si>
    <t>Low Water Crossing, Riprap or Rock</t>
  </si>
  <si>
    <t>Stream Simulation Culvert, with Headwalls</t>
  </si>
  <si>
    <t>Stream Simulation Culvert, without Headwalls</t>
  </si>
  <si>
    <t>Bioengineered</t>
  </si>
  <si>
    <t>HU-Bioengineered</t>
  </si>
  <si>
    <t>HU-Two Stage Ditch</t>
  </si>
  <si>
    <t>Two Stage Ditch</t>
  </si>
  <si>
    <t>HU-Stripcropping - wind and water erosion</t>
  </si>
  <si>
    <t>PR-Stripcropping - wind and water erosion</t>
  </si>
  <si>
    <t>Stripcropping - wind and water erosion</t>
  </si>
  <si>
    <t>Catch Basin, 3 ft width</t>
  </si>
  <si>
    <t>Vft</t>
  </si>
  <si>
    <t>Catch Basin, 5 ft diameter</t>
  </si>
  <si>
    <t>Commercial Inline Flashboard Riser</t>
  </si>
  <si>
    <t>Culvert &lt;30 inches CMP</t>
  </si>
  <si>
    <t>Culvert &lt;30 inches HDPE</t>
  </si>
  <si>
    <t>HU-Catch Basin, 3 ft width</t>
  </si>
  <si>
    <t>HU-Catch Basin, 5 ft diameter</t>
  </si>
  <si>
    <t>HU-Commercial Inline Flashboard Riser</t>
  </si>
  <si>
    <t>HU-Culvert &lt;30 inches CMP</t>
  </si>
  <si>
    <t>HU-Culvert &lt;30 inches HDPE</t>
  </si>
  <si>
    <t>HU-Inline Flashboard Riser, Metal</t>
  </si>
  <si>
    <t>Inline Flashboard Riser, Metal</t>
  </si>
  <si>
    <t>Adaptive NM</t>
  </si>
  <si>
    <t>Basic NM (Non-Organic/Organic)</t>
  </si>
  <si>
    <t>Basic NM with Manure and/or Compost (Non-Organic/Organic)</t>
  </si>
  <si>
    <t>Basic NM with Manure Injection</t>
  </si>
  <si>
    <t>Basic NM with Manure Injection or Incorporation</t>
  </si>
  <si>
    <t>Basic Precision NM (Non-Organic/Organic)</t>
  </si>
  <si>
    <t>HU-Adaptive NM</t>
  </si>
  <si>
    <t>HU-Basic NM (Non-Organic/Organic)</t>
  </si>
  <si>
    <t>HU-Basic NM with Manure and/or Compost (Non-Organic/Organic)</t>
  </si>
  <si>
    <t>HU-Basic NM with Manure Injection</t>
  </si>
  <si>
    <t>HU-Basic NM with Manure Injection or Incorporation</t>
  </si>
  <si>
    <t>HU-Basic Precision NM (Non-Organic/Organic)</t>
  </si>
  <si>
    <t>HU-NM with grid/zone soil sampling, soil nitrate/plant tissue test (Non-Organic/Organic)</t>
  </si>
  <si>
    <t>HU-NM with Nitrification or Urease Inhibitor (Non-Organic/Organic)</t>
  </si>
  <si>
    <t>HU-Small Farm NM (Non-Organic/Organic)</t>
  </si>
  <si>
    <t>NM with grid/zone soil sampling, soil nitrate/plant tissue test (Non-Organic/Organic)</t>
  </si>
  <si>
    <t>NM with Nitrification or Urease Inhibitor (Non-Organic/Organic)</t>
  </si>
  <si>
    <t>PR-Adaptive NM</t>
  </si>
  <si>
    <t>PR-Basic NM (Non-Organic/Organic)</t>
  </si>
  <si>
    <t>PR-Basic NM with Manure and/or Compost (Non-Organic/Organic)</t>
  </si>
  <si>
    <t>PR-Basic NM with Manure Injection</t>
  </si>
  <si>
    <t>PR-Basic NM with Manure Injection or Incorporation</t>
  </si>
  <si>
    <t>PR-Basic Precision NM (Non-Organic/Organic)</t>
  </si>
  <si>
    <t>PR-NM with grid/zone soil sampling, soil nitrate/plant tissue test (Non-Organic/Organic)</t>
  </si>
  <si>
    <t>PR-NM with Nitrification or Urease Inhibitor (Non-Organic/Organic)</t>
  </si>
  <si>
    <t>PR-Small Farm NM (Non-Organic/Organic)</t>
  </si>
  <si>
    <t>Small Farm NM (Non-Organic/Organic)</t>
  </si>
  <si>
    <t>WP-Adaptive NM</t>
  </si>
  <si>
    <t>WP-Basic NM (Non-Organic/Organic)</t>
  </si>
  <si>
    <t>WP-Basic NM with Manure and/or Compost (Non-Organic/Organic)</t>
  </si>
  <si>
    <t>WP-Basic NM with Manure Injection</t>
  </si>
  <si>
    <t>WP-Basic NM with Manure Injection or Incorporation</t>
  </si>
  <si>
    <t>WP-Basic Precision NM (Non-Organic/Organic)</t>
  </si>
  <si>
    <t>WP-NM with grid/zone soil sampling, soil nitrate/plant tissue test (Non-Organic/Organic)</t>
  </si>
  <si>
    <t>WP-NM with Nitrification or Urease Inhibitor (Non-Organic/Organic)</t>
  </si>
  <si>
    <t>WP-Small Farm NM (Non-Organic/Organic)</t>
  </si>
  <si>
    <t>Animal Group</t>
  </si>
  <si>
    <t>Feed Additive</t>
  </si>
  <si>
    <t>HU-Animal Group</t>
  </si>
  <si>
    <t>HU-Feed Additive</t>
  </si>
  <si>
    <t>Pest Management Conservation System</t>
  </si>
  <si>
    <t>HU-Pest Management Precision Ag</t>
  </si>
  <si>
    <t>HU-Plant Health PAMS (acs) High Labor and materials</t>
  </si>
  <si>
    <t>HU-Plant Health PAMS (acs) High labor only (intensive scouting etc.)</t>
  </si>
  <si>
    <t>HU-Plant Health PAMS (acs) High Labor, materials and mitigation.</t>
  </si>
  <si>
    <t>HU-Plant Health PAMS (acs) Low Labor and Materials</t>
  </si>
  <si>
    <t>HU-Plant Health PAMS (acs) Low labor only</t>
  </si>
  <si>
    <t>HU-Plant Health PAMS (acs) Low Labor, materials and mitigation.</t>
  </si>
  <si>
    <t>HU-Plant health PAMS (Small Farm - each) labor and mitigation.</t>
  </si>
  <si>
    <t>HU-Plant health PAMS (Small Farm - each) labor only</t>
  </si>
  <si>
    <t>HU-Plant Health PAMS activities (Small Farm - each) labor and materials</t>
  </si>
  <si>
    <t>HU-Plant Health PAMS activities (Small Farm - each) labor, materials and mitigation.</t>
  </si>
  <si>
    <t>HU-Water Quality Pesticide Mitigation = 30 Point AND/OR Beneficial Insect Pesticide Mitigation</t>
  </si>
  <si>
    <t>HU-Water Quality Pesticide Mitigation = 30 Point AND/OR Beneficial Insect Pesticide Mitigation - Small Farm</t>
  </si>
  <si>
    <t>HU-Water Quality Pesticide Mitigation &gt; 30 Point AND/OR Beneficial Insect Pesticide Mitigation</t>
  </si>
  <si>
    <t>HU-Water Quality Pesticide Mitigation &gt; 30 Point AND/OR Beneficial Insect Pesticide Mitigation - Small Farm</t>
  </si>
  <si>
    <t>Pest Management Precision Ag</t>
  </si>
  <si>
    <t>Plant Health PAMS (acs) High Labor and materials</t>
  </si>
  <si>
    <t>Plant Health PAMS (acs) High labor only (intensive scouting etc.)</t>
  </si>
  <si>
    <t>Plant Health PAMS (acs) High Labor, materials and mitigation.</t>
  </si>
  <si>
    <t>Plant Health PAMS (acs) Low Labor and Materials</t>
  </si>
  <si>
    <t>Plant Health PAMS (acs) Low labor only</t>
  </si>
  <si>
    <t>Plant Health PAMS (acs) Low Labor, materials and mitigation.</t>
  </si>
  <si>
    <t>Plant health PAMS (Small Farm - each) labor and mitigation.</t>
  </si>
  <si>
    <t>Plant health PAMS (Small Farm - each) labor only</t>
  </si>
  <si>
    <t>Plant Health PAMS activities (Small Farm - each) labor and materials</t>
  </si>
  <si>
    <t>Plant Health PAMS activities (Small Farm - each) labor, materials and mitigation.</t>
  </si>
  <si>
    <t>Water Quality Pesticide Mitigation = 30 Point AND/OR Beneficial Insect Pesticide Mitigation</t>
  </si>
  <si>
    <t>Water Quality Pesticide Mitigation = 30 Point AND/OR Beneficial Insect Pesticide Mitigation - Small Farm</t>
  </si>
  <si>
    <t>Water Quality Pesticide Mitigation &gt; 30 Point AND/OR Beneficial Insect Pesticide Mitigation</t>
  </si>
  <si>
    <t>Water Quality Pesticide Mitigation &gt; 30 Point AND/OR Beneficial Insect Pesticide Mitigation - Small Farm</t>
  </si>
  <si>
    <t>WP-Pest Management Precision Ag</t>
  </si>
  <si>
    <t>WP-Plant Health PAMS (acs) High Labor and materials</t>
  </si>
  <si>
    <t>WP-Plant Health PAMS (acs) High labor only (intensive scouting etc.)</t>
  </si>
  <si>
    <t>WP-Plant Health PAMS (acs) High Labor, materials and mitigation.</t>
  </si>
  <si>
    <t>WP-Plant Health PAMS (acs) Low Labor and Materials</t>
  </si>
  <si>
    <t>WP-Plant Health PAMS (acs) Low labor only</t>
  </si>
  <si>
    <t>WP-Plant Health PAMS (acs) Low Labor, materials and mitigation.</t>
  </si>
  <si>
    <t>WP-Plant health PAMS (Small Farm - each) labor and mitigation.</t>
  </si>
  <si>
    <t>WP-Plant health PAMS (Small Farm - each) labor only</t>
  </si>
  <si>
    <t>WP-Plant Health PAMS activities (Small Farm - each) labor and materials</t>
  </si>
  <si>
    <t>WP-Plant Health PAMS activities (Small Farm - each) labor, materials and mitigation.</t>
  </si>
  <si>
    <t>WP-Water Quality Pesticide Mitigation = 30 Point AND/OR Beneficial Insect Pesticide Mitigation</t>
  </si>
  <si>
    <t>WP-Water Quality Pesticide Mitigation = 30 Point AND/OR Beneficial Insect Pesticide Mitigation - Small Farm</t>
  </si>
  <si>
    <t>WP-Water Quality Pesticide Mitigation &gt; 30 Point AND/OR Beneficial Insect Pesticide Mitigation</t>
  </si>
  <si>
    <t>WP-Water Quality Pesticide Mitigation &gt; 30 Point AND/OR Beneficial Insect Pesticide Mitigation - Small Farm</t>
  </si>
  <si>
    <t>Saturated Buffer</t>
  </si>
  <si>
    <t>HU-Saturated Buffer</t>
  </si>
  <si>
    <t>6 inch Footing Drain w/ Geotextile Fabric</t>
  </si>
  <si>
    <t>Corrugated Plastic Pipe (CPP), Single-Wall, &lt;= 6 inch (No Gravel)</t>
  </si>
  <si>
    <t>Corrugated Plastic Pipe (CPP), Single-Wall, &lt;= 6 inch (with 1'x2' Env.of Gravel)</t>
  </si>
  <si>
    <t>Corrugated Plastic Pipe (CPP), Single-Wall, &lt;= 6 inch, 10 feet deep (with 1'x2' Env. of Gravel)</t>
  </si>
  <si>
    <t>Corrugated Plastic Pipe (CPP), Single-Wall, &gt;= 8 inch (No Gravel)</t>
  </si>
  <si>
    <t>Corrugated Plastic Pipe (CPP), Twin-Wall, &gt;= 8 inch (with 2'x3' Env. of Gravel)</t>
  </si>
  <si>
    <t>Curtain Drain &lt;= 4 Feet Deep</t>
  </si>
  <si>
    <t>Curtain Drain &gt; 4 Feet Deep</t>
  </si>
  <si>
    <t>HU-6 inch Footing Drain w/ Geotextile Fabric</t>
  </si>
  <si>
    <t>HU-Corrugated Plastic Pipe (CPP), Single-Wall, &lt;= 6 inch (No Gravel)</t>
  </si>
  <si>
    <t>HU-Corrugated Plastic Pipe (CPP), Single-Wall, &lt;= 6 inch (with 1'x2' Env.of Gravel)</t>
  </si>
  <si>
    <t>HU-Corrugated Plastic Pipe (CPP), Single-Wall, &lt;= 6 inch, 10 feet deep (with 1'x2' Env. of Gravel)</t>
  </si>
  <si>
    <t>HU-Corrugated Plastic Pipe (CPP), Single-Wall, &gt;= 8 inch (No Gravel)</t>
  </si>
  <si>
    <t>HU-Corrugated Plastic Pipe (CPP), Twin-Wall, &gt;= 8 inch (with 2'x3' Env. of Gravel)</t>
  </si>
  <si>
    <t>HU-Curtain Drain &lt;= 4 Feet Deep</t>
  </si>
  <si>
    <t>HU-Curtain Drain &gt; 4 Feet Deep</t>
  </si>
  <si>
    <t>Surface Drain, Field Ditch</t>
  </si>
  <si>
    <t>Field Drainage Ditch</t>
  </si>
  <si>
    <t>HU-Field Drainage Ditch</t>
  </si>
  <si>
    <t>Hardwood Est.-Direct Seeding</t>
  </si>
  <si>
    <t>Hardwood Hand Planting-bare root-protected</t>
  </si>
  <si>
    <t>HU-Hardwood Est.-Direct Seeding</t>
  </si>
  <si>
    <t>HU-Hardwood Hand Planting-bare root-protected</t>
  </si>
  <si>
    <t>HU-Mostly Hardwood Hand Planting-bare root-protected</t>
  </si>
  <si>
    <t>HU-Plant Small Areas/Quantities</t>
  </si>
  <si>
    <t>HU-Shrub Bare Root Hand Planting In Sod Grasses</t>
  </si>
  <si>
    <t>HU-Tree/shrub Planted Area with Protection</t>
  </si>
  <si>
    <t>HU-Tree/Shrub Regeneration Area with Protection</t>
  </si>
  <si>
    <t>Mostly Hardwood Hand Planting-bare root-protected</t>
  </si>
  <si>
    <t>Plant Small Areas/Quantities</t>
  </si>
  <si>
    <t>PR-Hardwood Est.-Direct Seeding</t>
  </si>
  <si>
    <t>PR-Hardwood Hand Planting-bare root-protected</t>
  </si>
  <si>
    <t>PR-Mostly Hardwood Hand Planting-bare root-protected</t>
  </si>
  <si>
    <t>PR-Plant Small Areas/Quantities</t>
  </si>
  <si>
    <t>PR-Shrub Bare Root Hand Planting In Sod Grasses</t>
  </si>
  <si>
    <t>PR-Tree/shrub Planted Area with Protection</t>
  </si>
  <si>
    <t>PR-Tree/Shrub Regeneration Area with Protection</t>
  </si>
  <si>
    <t>Shrub Bare Root Hand Planting In Sod Grasses</t>
  </si>
  <si>
    <t>Tree/shrub Planted Area with Protection</t>
  </si>
  <si>
    <t>Tree/Shrub Regeneration Area with Protection</t>
  </si>
  <si>
    <t>Frost Free Trough</t>
  </si>
  <si>
    <t>HU-Frost Free Trough</t>
  </si>
  <si>
    <t>HU-Permanent Drinking and/or Storage 500 to 1000 Gallons</t>
  </si>
  <si>
    <t>HU-Permanent Drinking and/or Storage up to 500 Gallons</t>
  </si>
  <si>
    <t>HU-Permanent Storage Tank</t>
  </si>
  <si>
    <t>HU-Portable Drinking and/or Storage</t>
  </si>
  <si>
    <t>Permanent Drinking and/or Storage 500 to 1000 Gallons</t>
  </si>
  <si>
    <t>Permanent Drinking and/or Storage up to 500 Gallons</t>
  </si>
  <si>
    <t>Permanent Storage Tank</t>
  </si>
  <si>
    <t>Portable Drinking and/or Storage</t>
  </si>
  <si>
    <t>10 inch High Density Polyethylene (HDPE) Pipe only</t>
  </si>
  <si>
    <t>14 to 18 inch High Density Polyethylene (HDPE) Pipe with Catch Basin</t>
  </si>
  <si>
    <t>20 to 24 inch High Density Polyethylene (HDPE) Pipe with Catch Basin</t>
  </si>
  <si>
    <t>26 to 30 inch High Density Polyethylene (HDPE) Pipe with Catch Basin</t>
  </si>
  <si>
    <t>4 inch Corrugated Plastic Pipe (CPP) only</t>
  </si>
  <si>
    <t>4 to 6 inch Corrugated Plastic Pipe (CPP) with Riser</t>
  </si>
  <si>
    <t>4 to 6 inch Polyvinyl Chloride (PVC) Pipe with Catch Basin up to 50 feet in length</t>
  </si>
  <si>
    <t>4 to 6 inch Polyvinyl Chloride (PVC) Pipe with Catch Basin w/ Horizontal Boring</t>
  </si>
  <si>
    <t>4 to 6 inch Polyvinyl Chloride (PVC)Pipe with Catch Basin over 50 feet in length</t>
  </si>
  <si>
    <t>6 inch Corrugated Plastic Pipe (CPP) only</t>
  </si>
  <si>
    <t>8 inch Corrugated Plastic Pipe (CPP) only</t>
  </si>
  <si>
    <t>8 to 12 inch High Density Polyethylene (HDPE) Pipe with Catch Basin over 50 feet in length</t>
  </si>
  <si>
    <t>8 to 12 inch High Density Polyethylene (HDPE) Pipe with Catch Basin up to 50 feet in length</t>
  </si>
  <si>
    <t>8 to 12 inch High Density Polyethylene (HDPE) Pipe with Catch Basin w/ Horizontal Boring</t>
  </si>
  <si>
    <t>8 to 12 inch High Density Polyethylene (HDPE) Pipe with Riser</t>
  </si>
  <si>
    <t>HU-10 inch High Density Polyethylene (HDPE) Pipe only</t>
  </si>
  <si>
    <t>HU-14 to 18 inch High Density Polyethylene (HDPE) Pipe with Catch Basin</t>
  </si>
  <si>
    <t>HU-20 to 24 inch High Density Polyethylene (HDPE) Pipe with Catch Basin</t>
  </si>
  <si>
    <t>HU-26 to 30 inch High Density Polyethylene (HDPE) Pipe with Catch Basin</t>
  </si>
  <si>
    <t>HU-4 inch Corrugated Plastic Pipe (CPP) only</t>
  </si>
  <si>
    <t>HU-4 to 6 inch Corrugated Plastic Pipe (CPP) with Riser</t>
  </si>
  <si>
    <t>HU-4 to 6 inch Polyvinyl Chloride (PVC) Pipe with Catch Basin up to 50 feet in length</t>
  </si>
  <si>
    <t>HU-4 to 6 inch Polyvinyl Chloride (PVC) Pipe with Catch Basin w/ Horizontal Boring</t>
  </si>
  <si>
    <t>HU-4 to 6 inch Polyvinyl Chloride (PVC)Pipe with Catch Basin over 50 feet in length</t>
  </si>
  <si>
    <t>HU-6 inch Corrugated Plastic Pipe (CPP) only</t>
  </si>
  <si>
    <t>HU-8 inch Corrugated Plastic Pipe (CPP) only</t>
  </si>
  <si>
    <t>HU-8 to 12 inch High Density Polyethylene (HDPE) Pipe with Catch Basin over 50 feet in length</t>
  </si>
  <si>
    <t>HU-8 to 12 inch High Density Polyethylene (HDPE) Pipe with Catch Basin up to 50 feet in length</t>
  </si>
  <si>
    <t>HU-8 to 12 inch High Density Polyethylene (HDPE) Pipe with Catch Basin w/ Horizontal Boring</t>
  </si>
  <si>
    <t>HU-8 to 12 inch High Density Polyethylene (HDPE) Pipe with Riser</t>
  </si>
  <si>
    <t>HU-Over 30 inch High Density Polyethylene (HDPE) Pipe with Catch Basin</t>
  </si>
  <si>
    <t>Over 30 inch High Density Polyethylene (HDPE) Pipe with Catch Basin</t>
  </si>
  <si>
    <t>HU-Milkhouse Wastewater Treatment with Dosing System and Bark Mounds</t>
  </si>
  <si>
    <t>Milkhouse Wastewater Treatment with Dosing System and Bark Mounds</t>
  </si>
  <si>
    <t>Concrete Basin</t>
  </si>
  <si>
    <t>Earthen Settling Structure</t>
  </si>
  <si>
    <t>HU-Concrete Basin</t>
  </si>
  <si>
    <t>HU-Earthen Settling Structure</t>
  </si>
  <si>
    <t>HU-Mechanical Separation Facility</t>
  </si>
  <si>
    <t>HU-Mechanical Separation Facility--Large Screw or Roller Press (greater than 300 Animal Units)</t>
  </si>
  <si>
    <t>Mechanical Separation Facility</t>
  </si>
  <si>
    <t>Mechanical Separation Facility--Large Screw or Roller Press (greater than 300 Animal Units)</t>
  </si>
  <si>
    <t>HU-Import Non-Ag Waste By-products, Compost with Manure for Use On Farm</t>
  </si>
  <si>
    <t>HU-Import Non-Agricultural By-Products, Land Applied</t>
  </si>
  <si>
    <t>Ton</t>
  </si>
  <si>
    <t>Import Non-Ag Waste By-products, Compost with Manure for Use On Farm</t>
  </si>
  <si>
    <t>Import Non-Agricultural By-Products, Land Applied</t>
  </si>
  <si>
    <t>12 inch HDPE Gravity Pipe</t>
  </si>
  <si>
    <t>12 inch PVC Pressure Pipe</t>
  </si>
  <si>
    <t>15 inch PVC Pressure Pipe</t>
  </si>
  <si>
    <t>18 inch HDPE Gravity Pipe</t>
  </si>
  <si>
    <t>24 inch HDPE Gravity Pipe</t>
  </si>
  <si>
    <t>3 inch PVC Pressure Pipe</t>
  </si>
  <si>
    <t>30 inch HDPE Gravity Pipe</t>
  </si>
  <si>
    <t>4 inch PVC Pressure Pipe</t>
  </si>
  <si>
    <t>6 inch PVC Gravity Pipe</t>
  </si>
  <si>
    <t>6 inch PVC Pressure Pipe</t>
  </si>
  <si>
    <t>8 inch PVC Pressure Pipe</t>
  </si>
  <si>
    <t>Agitator-small used for mixing a basin or pit no more than 10 ft. deep.</t>
  </si>
  <si>
    <t>Concrete Channel</t>
  </si>
  <si>
    <t>Concrete Scrape Alley</t>
  </si>
  <si>
    <t>HU-12 inch HDPE Gravity Pipe</t>
  </si>
  <si>
    <t>HU-12 inch PVC Pressure Pipe</t>
  </si>
  <si>
    <t>HU-15 inch PVC Pressure Pipe</t>
  </si>
  <si>
    <t>HU-18 inch HDPE Gravity Pipe</t>
  </si>
  <si>
    <t>HU-24 inch HDPE Gravity Pipe</t>
  </si>
  <si>
    <t>HU-3 inch PVC Pressure Pipe</t>
  </si>
  <si>
    <t>HU-30 inch HDPE Gravity Pipe</t>
  </si>
  <si>
    <t>HU-4 inch PVC Pressure Pipe</t>
  </si>
  <si>
    <t>HU-6 inch PVC Gravity Pipe</t>
  </si>
  <si>
    <t>HU-6 inch PVC Pressure Pipe</t>
  </si>
  <si>
    <t>HU-8 inch PVC Pressure Pipe</t>
  </si>
  <si>
    <t>HU-Agitator-small used for mixing a basin or pit no more than 10 ft. deep.</t>
  </si>
  <si>
    <t>HU-Concrete Channel</t>
  </si>
  <si>
    <t>HU-Concrete Scrape Alley</t>
  </si>
  <si>
    <t>HU-Push-Off Ramp w/ Safety Gate</t>
  </si>
  <si>
    <t>HU-Reception Pit of Hopper, &gt; 5000 Gallons</t>
  </si>
  <si>
    <t>HU-Reception Pit or Hopper &lt;= 1000 Gallons</t>
  </si>
  <si>
    <t>HU-Reception Pit or Hopper, &gt; 1000 and &lt;= 5000 Gallons</t>
  </si>
  <si>
    <t>HU-Stacker (Manure Elevator)</t>
  </si>
  <si>
    <t>Push-Off Ramp w/ Safety Gate</t>
  </si>
  <si>
    <t>Reception Pit of Hopper, &gt; 5000 Gallons</t>
  </si>
  <si>
    <t>Reception Pit or Hopper &lt;= 1000 Gallons</t>
  </si>
  <si>
    <t>Reception Pit or Hopper, &gt; 1000 and &lt;= 5000 Gallons</t>
  </si>
  <si>
    <t>Stacker (Manure Elevator)</t>
  </si>
  <si>
    <t>HU-New VTA with added fill</t>
  </si>
  <si>
    <t>HU-VTA-surface application-gravity flow</t>
  </si>
  <si>
    <t>New VTA with added fill</t>
  </si>
  <si>
    <t>VTA-surface application-gravity flow</t>
  </si>
  <si>
    <t>HU-WASCOB greater than or equal to 350 CY</t>
  </si>
  <si>
    <t>HU-WASCOB less than 350 CY</t>
  </si>
  <si>
    <t>HU-WASCOB less than 350 CY-Topsoil</t>
  </si>
  <si>
    <t>WASCOB greater than or equal to 350 CY</t>
  </si>
  <si>
    <t>WASCOB less than 350 CY</t>
  </si>
  <si>
    <t>WASCOB less than 350 CY-Topsoil</t>
  </si>
  <si>
    <t>HU-Typical Well, 6 inch</t>
  </si>
  <si>
    <t>Typical Well, 6 inch</t>
  </si>
  <si>
    <t>Restoration of Rare or Declining Natural Communities</t>
  </si>
  <si>
    <t>Beetle Bank</t>
  </si>
  <si>
    <t>Development of Deep Micro-Topographic Features with Heavy Equipment.</t>
  </si>
  <si>
    <t>Development of Shallow Micro-Topographic Features with Normal Farming Equipment.</t>
  </si>
  <si>
    <t>HU-Beetle Bank</t>
  </si>
  <si>
    <t>HU-Development of Deep Micro-Topographic Features with Heavy Equipment.</t>
  </si>
  <si>
    <t>HU-Development of Shallow Micro-Topographic Features with Normal Farming Equipment.</t>
  </si>
  <si>
    <t>Creation of Turtle Nesting Habitat</t>
  </si>
  <si>
    <t>HU-Creation of Turtle Nesting Habitat</t>
  </si>
  <si>
    <t>Snags</t>
  </si>
  <si>
    <t>Delayed Mowing on Hay Fields to Meet Life History Requirements</t>
  </si>
  <si>
    <t>HU- Snags</t>
  </si>
  <si>
    <t>HU-Delayed Mowing on Hay Fields to Meet Life History Requirements</t>
  </si>
  <si>
    <t>HU-Mast/Apple Tree Release</t>
  </si>
  <si>
    <t>Mast/Apple Tree Release</t>
  </si>
  <si>
    <t>Early Successional Habitat Development-Mgt</t>
  </si>
  <si>
    <t>Hand Cutting with Chainsaw</t>
  </si>
  <si>
    <t>Heavy Mechanical High intensity cut</t>
  </si>
  <si>
    <t>Heavy Mechanical low intensity cut (Lg Patch Cut)</t>
  </si>
  <si>
    <t>HU-Hand Cutting with Chainsaw</t>
  </si>
  <si>
    <t>HU-Heavy Mechanical High intensity cut</t>
  </si>
  <si>
    <t>HU-Heavy Mechanical low intensity cut (Lg Patch Cut)</t>
  </si>
  <si>
    <t>HU-Light Brush hogging</t>
  </si>
  <si>
    <t>HU-Mowing</t>
  </si>
  <si>
    <t>Light Brush hogging</t>
  </si>
  <si>
    <t>Mowing</t>
  </si>
  <si>
    <t>3-Chamber Bat House</t>
  </si>
  <si>
    <t>Bat House - Large, Single Chamber</t>
  </si>
  <si>
    <t>Brush Pile - Large</t>
  </si>
  <si>
    <t>Brush Pile - Small</t>
  </si>
  <si>
    <t>HU-3-Chamber Bat House</t>
  </si>
  <si>
    <t>HU-Bat House - Large, Single Chamber</t>
  </si>
  <si>
    <t>HU-Brush Pile - Large</t>
  </si>
  <si>
    <t>HU-Brush Pile - Small</t>
  </si>
  <si>
    <t>HU-Nesting Box or Raptor Perch, Large, with Pole</t>
  </si>
  <si>
    <t>HU-Nesting Box, Large</t>
  </si>
  <si>
    <t>HU-Nesting Box, Small no pole</t>
  </si>
  <si>
    <t>HU-Nesting Box, Small, with wood pole</t>
  </si>
  <si>
    <t>HU-Osprey/Eagle Nesting Platform</t>
  </si>
  <si>
    <t>Nesting Box or Raptor Perch, Large, with Pole</t>
  </si>
  <si>
    <t>Nesting Box, Large</t>
  </si>
  <si>
    <t>Nesting Box, Small no pole</t>
  </si>
  <si>
    <t>Nesting Box, Small, with wood pole</t>
  </si>
  <si>
    <t>Osprey/Eagle Nesting Platform</t>
  </si>
  <si>
    <t>HU-Road/Trail Abandonment/Rehabilitation (Light)</t>
  </si>
  <si>
    <t>HU-Road/Trail removal and restoration (Vegetative)</t>
  </si>
  <si>
    <t>HU-Road/Trail/Landing Closure and Treatment, &lt;35% hillslope</t>
  </si>
  <si>
    <t>HU-Road/Trail/Landing Closure and Treatment, &gt;35% hillslope</t>
  </si>
  <si>
    <t>Road/Trail Abandonment/Rehabilitation (Light)</t>
  </si>
  <si>
    <t>Road/Trail removal and restoration (Vegetative)</t>
  </si>
  <si>
    <t>Road/Trail/Landing Closure and Treatment, &lt;35% hillslope</t>
  </si>
  <si>
    <t>Road/Trail/Landing Closure and Treatment, &gt;35% hillslope</t>
  </si>
  <si>
    <t>Grading and Shaping with Vegetative Establishment</t>
  </si>
  <si>
    <t>HU-Grading and Shaping with Vegetative Establishment</t>
  </si>
  <si>
    <t>HU-Re-Route Sections</t>
  </si>
  <si>
    <t>HU-Trail Erosion Control w/o Vegetation, Slopes &lt; 35%</t>
  </si>
  <si>
    <t>Re-Route Sections</t>
  </si>
  <si>
    <t>Trail Erosion Control w/o Vegetation, Slopes &lt; 35%</t>
  </si>
  <si>
    <t>HU-Large, More Than 0.5 ac</t>
  </si>
  <si>
    <t>HU-Medium, 0.1 to 0.5 ac</t>
  </si>
  <si>
    <t>HU-Small, Less Than 0.1 ac</t>
  </si>
  <si>
    <t>Large, More Than 0.5 ac</t>
  </si>
  <si>
    <t>Medium, 0.1 to 0.5 ac</t>
  </si>
  <si>
    <t>Small, Less Than 0.1 ac</t>
  </si>
  <si>
    <t>Depression Sediment Removal and Ditch Plug</t>
  </si>
  <si>
    <t>HU-Depression Sediment Removal and Ditch Plug</t>
  </si>
  <si>
    <t>HU-Riverine Channel and Floodplain Restoration</t>
  </si>
  <si>
    <t>HU-Riverine Levee Removal and Floodplain Features</t>
  </si>
  <si>
    <t>HU-Wetland Hydrologic Barrier Removal</t>
  </si>
  <si>
    <t>HU-Wetland Restoration Sediment Removal</t>
  </si>
  <si>
    <t>Riverine Channel and Floodplain Restoration</t>
  </si>
  <si>
    <t>Riverine Levee Removal and Floodplain Features</t>
  </si>
  <si>
    <t>Wetland Hydrologic Barrier Removal</t>
  </si>
  <si>
    <t>Wetland Restoration Sediment Removal</t>
  </si>
  <si>
    <t>Creation of Micro/Macrotopography Haul Away Spoils</t>
  </si>
  <si>
    <t>HU-Creation of Micro/Macrotopography Haul Away Spoils</t>
  </si>
  <si>
    <t>HU-Macro-Micro Topography Creation-On Site Disposal</t>
  </si>
  <si>
    <t>Macro-Micro Topography Creation-On Site Disposal</t>
  </si>
  <si>
    <t>Blueberries</t>
  </si>
  <si>
    <t>HU-Blueberries</t>
  </si>
  <si>
    <t>HU-Pruning- High Height</t>
  </si>
  <si>
    <t>HU-Pruning-Low Height</t>
  </si>
  <si>
    <t>HU-Pruning-Wildlife</t>
  </si>
  <si>
    <t>HU-Sanitation</t>
  </si>
  <si>
    <t>Pruning- High Height</t>
  </si>
  <si>
    <t>Pruning-Low Height</t>
  </si>
  <si>
    <t>Pruning-Wildlife</t>
  </si>
  <si>
    <t>Sanitation</t>
  </si>
  <si>
    <t>Competition Control - Mechanical, Light Equipment</t>
  </si>
  <si>
    <t>Crop/Mast Tree Release</t>
  </si>
  <si>
    <t>Girdling</t>
  </si>
  <si>
    <t>HU-Competition Control - Mechanical, Light Equipment</t>
  </si>
  <si>
    <t>HU-Crop/Mast Tree Release</t>
  </si>
  <si>
    <t>HU-Girdling</t>
  </si>
  <si>
    <t>HU-Pre-commercial Thinning Pole- Hand tools</t>
  </si>
  <si>
    <t>Pre-commercial Thinning Pole- Hand tools</t>
  </si>
  <si>
    <t>Energy Efficient Lighting System</t>
  </si>
  <si>
    <t>HU-LED 23 W flood fixture</t>
  </si>
  <si>
    <t>HU-LED 46W flood fixture</t>
  </si>
  <si>
    <t>HU-Lighting - LED</t>
  </si>
  <si>
    <t>HU-Linear LED fixture</t>
  </si>
  <si>
    <t>LED 23 W flood fixture</t>
  </si>
  <si>
    <t>LED 46W flood fixture</t>
  </si>
  <si>
    <t>Lighting - LED</t>
  </si>
  <si>
    <t>Linear LED fixture</t>
  </si>
  <si>
    <t>Energy Efficient Building Envelope</t>
  </si>
  <si>
    <t>Building Envelope - Attic Insulation</t>
  </si>
  <si>
    <t>Greenhouse Bubble Insulation</t>
  </si>
  <si>
    <t>Greenhouse Screens &lt;= 10,000 sq. ft.</t>
  </si>
  <si>
    <t>Greenhouse Screens &gt; 10,000 sq.ft.</t>
  </si>
  <si>
    <t>Greenhouse Solid Insulation</t>
  </si>
  <si>
    <t>HU-Building Envelope - Attic Insulation</t>
  </si>
  <si>
    <t>HU-Greenhouse Bubble Insulation</t>
  </si>
  <si>
    <t>HU-Greenhouse Screens &lt;= 10,000 sq. ft.</t>
  </si>
  <si>
    <t>HU-Greenhouse Screens &gt; 10,000 sq.ft.</t>
  </si>
  <si>
    <t>HU-Greenhouse Solid Insulation</t>
  </si>
  <si>
    <t>HU-Sealant</t>
  </si>
  <si>
    <t>HU-Wall Insulation</t>
  </si>
  <si>
    <t>Sealant</t>
  </si>
  <si>
    <t>Wall Insulation</t>
  </si>
  <si>
    <t>Phosphorous Removal System</t>
  </si>
  <si>
    <t>Ditch</t>
  </si>
  <si>
    <t>HU-Ditch</t>
  </si>
  <si>
    <t>HU-In-Ground Tank</t>
  </si>
  <si>
    <t>In-Ground Tank</t>
  </si>
  <si>
    <t>Biochar</t>
  </si>
  <si>
    <t>Carbon By-Product - Imported</t>
  </si>
  <si>
    <t>Compost - Low Rate - Imported</t>
  </si>
  <si>
    <t>Compost - Low Rate On-Farm</t>
  </si>
  <si>
    <t>Compost - Moderate Rate - Imported</t>
  </si>
  <si>
    <t>Compost - Moderate Rate - On-Farm</t>
  </si>
  <si>
    <t>Compost and Biochar Mix</t>
  </si>
  <si>
    <t>HU-Biochar</t>
  </si>
  <si>
    <t>HU-Carbon By-Product - Imported</t>
  </si>
  <si>
    <t>HU-Compost - Low Rate - Imported</t>
  </si>
  <si>
    <t>HU-Compost - Low Rate On-Farm</t>
  </si>
  <si>
    <t>HU-Compost - Moderate Rate - Imported</t>
  </si>
  <si>
    <t>HU-Compost - Moderate Rate - On-Farm</t>
  </si>
  <si>
    <t>HU-Compost and Biochar Mix</t>
  </si>
  <si>
    <t>HU-Whole Orchard Recycling</t>
  </si>
  <si>
    <t>PR-Biochar</t>
  </si>
  <si>
    <t>PR-Carbon By-Product - Imported</t>
  </si>
  <si>
    <t>PR-Compost - Low Rate - Imported</t>
  </si>
  <si>
    <t>PR-Compost - Low Rate On-Farm</t>
  </si>
  <si>
    <t>PR-Compost - Moderate Rate - Imported</t>
  </si>
  <si>
    <t>PR-Compost - Moderate Rate - On-Farm</t>
  </si>
  <si>
    <t>PR-Compost and Biochar Mix</t>
  </si>
  <si>
    <t>PR-Whole Orchard Recycling</t>
  </si>
  <si>
    <t>Whole Orchard Recycling</t>
  </si>
  <si>
    <t>TA Planning</t>
  </si>
  <si>
    <t>TSP-Technical Services-Conservation Planning</t>
  </si>
  <si>
    <t>AM</t>
  </si>
  <si>
    <t>TA Design</t>
  </si>
  <si>
    <t>TSP-Technical Services-Design Services</t>
  </si>
  <si>
    <t>TA Application</t>
  </si>
  <si>
    <t>TSP-Technical Services-Installation Oversight</t>
  </si>
  <si>
    <t>TA Check-Out</t>
  </si>
  <si>
    <t>TSP-Technical Services-Checkout Certification</t>
  </si>
  <si>
    <t>Vermont Potential</t>
  </si>
  <si>
    <t>Aggregate Instability</t>
  </si>
  <si>
    <t>AVERAGE</t>
  </si>
  <si>
    <t>Max</t>
  </si>
  <si>
    <t>Example Weighting</t>
  </si>
  <si>
    <t>Weighted Score</t>
  </si>
  <si>
    <t>(Weight)</t>
  </si>
  <si>
    <t>Sum of       Co-Benefits</t>
  </si>
  <si>
    <t>Resource Concerns FY2021</t>
  </si>
  <si>
    <t>Lead Discipline(s)</t>
  </si>
  <si>
    <t>Unit</t>
  </si>
  <si>
    <t>Effect</t>
  </si>
  <si>
    <t>Rationale</t>
  </si>
  <si>
    <t>Baseline Setting</t>
  </si>
  <si>
    <t>ESD-For</t>
  </si>
  <si>
    <t>ac</t>
  </si>
  <si>
    <t>Moderate Improvement</t>
  </si>
  <si>
    <t>Excluding animals, people and vehicles reduces disturbance of soil and vegetation.</t>
  </si>
  <si>
    <t>Slight Improvement</t>
  </si>
  <si>
    <t>Moderate to Substantial Improvement</t>
  </si>
  <si>
    <t>Substantial Improvement</t>
  </si>
  <si>
    <t>No Effect</t>
  </si>
  <si>
    <t>Not Applicable</t>
  </si>
  <si>
    <t>Excluding animals, people and vehicles lessens compactive forces on soil.</t>
  </si>
  <si>
    <t>Excluding animals, people and vehicles help maintain conditions of soil and vegetation.</t>
  </si>
  <si>
    <t>Excluding animals, people and vehicles can improve vigor and health of vegetation and improve soil structure which can increase retardance of water flows. Also, exclusion structures can trap debris further retarding flows.</t>
  </si>
  <si>
    <t>Slight to Moderate Improvement</t>
  </si>
  <si>
    <t>Excluding animals, people and vehicles influences vigor and health of vegetation which in turn can influence water uptake.</t>
  </si>
  <si>
    <t>Excluding animals, people and vehicles influences vigor and health of vegetation which in turn can influence water uptake and infiltration.</t>
  </si>
  <si>
    <t>Excluding animals, people and vehicles influences vegetation vigor and soil structure which can help optimize water use.</t>
  </si>
  <si>
    <t>Excluding animals, people and vehicles influences vigor and health of vegetation and soil condition reducing runoff when applied with other management practices.</t>
  </si>
  <si>
    <t>Excluding animals, people, and vehicles influences vegetation vigor and soil structure which can accelerate use and breakdown of nutrients/organics.</t>
  </si>
  <si>
    <t>Excluding animals, people and vehicles influences vigor and health of vegetation and soil conditions which retain pesticides when applied with other management practices.</t>
  </si>
  <si>
    <t>Excluding animals, people and vehicles influences vigor and health of vegetation and soil condition which in turn can influence water uptake and infiltration to reduce runoff and increase mortality of pathogens.</t>
  </si>
  <si>
    <t>Excluding animals and people lessens pathogen production in sensitive areas.</t>
  </si>
  <si>
    <t>Excluding animals, people and vehicles improves vigor and health of vegetation and soil condition, which influences water uptake and infiltration to reduce runoff. Reducing vehicles eliminates heavy metals from brakes and fuel.</t>
  </si>
  <si>
    <t>Excluding animals, people, and vehicles influences vegetation vigor and soil structure which can accelerate attenuation of heavy metals.</t>
  </si>
  <si>
    <t>Excluding animals, people and vehicles influences vigor and health of vegetation and soil condition reducing sediment supply to surface waters when applied with other management practices.</t>
  </si>
  <si>
    <t>Excluding animals, people and vehicles influences vigor, health, and availability of riparian vegetation which can shade associated surface waters.</t>
  </si>
  <si>
    <t>Excluding vehicles influences vegetation health and vigor, resulting in improved ground cover and reducing the generation of particulates.</t>
  </si>
  <si>
    <t>Excluding vehicles influences vegetation health and vigor, resulting more removal of CO2 from the air.  Excluding vehicles also reduces engine emissions from the area.</t>
  </si>
  <si>
    <t>Excluding vehicles reduces engine emissions from the area.</t>
  </si>
  <si>
    <t>Excluding animals, people, and vehicles when applied with other conservation practices maintains and enhances health and vigor of desired plant communities.</t>
  </si>
  <si>
    <t>Excluding access encourages natural revegetation and aids in establishment of seeded or planted species.</t>
  </si>
  <si>
    <t>Excluding animals, people and vehicles influences vigor and health of desirable vegetation thereby reducing threat of noxious and invasive plants when applied with other conservation practices.</t>
  </si>
  <si>
    <t>Excluding people and vehicles from high hazard areas reduces the risk of fire starts.</t>
  </si>
  <si>
    <t>Excluding animals, people and vehicles influences vigor and health of vegetation and improves habitat for certain wildlife species.</t>
  </si>
  <si>
    <t>Excluding livestock, people and vehicles protects available water sources.</t>
  </si>
  <si>
    <t>Excluding animals, people, and vehicles influences vigor and health of vegetation.</t>
  </si>
  <si>
    <t>Excluding animals, people, and vehicles influences vigor and health of vegetation, including trees that limit livestock heat stress.</t>
  </si>
  <si>
    <t>Any land use needing permanent or temporary use exclusion to protect, maintain, or improve the quantity and quality of the natural resources in the area.</t>
  </si>
  <si>
    <t>CED-AE</t>
  </si>
  <si>
    <t>ft.</t>
  </si>
  <si>
    <t>A surfaced access road will be less erosive.</t>
  </si>
  <si>
    <t>Winds acting on the road edges that are routinely graded may cause saltation, creep, and suspension of soil particles.</t>
  </si>
  <si>
    <t xml:space="preserve">Road will intercept runoff and break up gullies. </t>
  </si>
  <si>
    <t>Traffic is confined to road areas.</t>
  </si>
  <si>
    <t>confines  traffic to a limited area thereby reducing impact over all</t>
  </si>
  <si>
    <t>Road will create ponding opportunities.</t>
  </si>
  <si>
    <t>In the west, roads may create landscape breaks increasing snow trapping and drifting.  In some cases, this would assist with groundwater recharge.</t>
  </si>
  <si>
    <t>Road will provide better farm and irrigation equipment access.</t>
  </si>
  <si>
    <t>Interception of runoff.</t>
  </si>
  <si>
    <t xml:space="preserve">The standard has a surfacing criterion to address particulate emissions.  </t>
  </si>
  <si>
    <t>Improved access increases ability to manage stands.</t>
  </si>
  <si>
    <t>Roads provide firebreaks and access to sites for fuel reduction activities.</t>
  </si>
  <si>
    <t>Lower fuel usage with properly placed roads and a stable surface.</t>
  </si>
  <si>
    <t>Access road does not exist on the planning unit or is just a driving path.</t>
  </si>
  <si>
    <t>CED-EE</t>
  </si>
  <si>
    <t>no</t>
  </si>
  <si>
    <t>Proper handling of solid agrichemicals can reduce emissions of particulate matter.  Proper handling of nitrogen-based fertilizers can reduce emissions of ammonia.</t>
  </si>
  <si>
    <t>Proper handling of organic liquids can reduce emissions of VOCs.</t>
  </si>
  <si>
    <t>Proper handling of nitrogen-based fertilizers can reduce emissions of ammonia.</t>
  </si>
  <si>
    <t>Producer is mixing pesticide and fertilizers in a manner where spills could contaminate surface or groundwater resources.</t>
  </si>
  <si>
    <t>CED-AQS &amp; ESD-ARS</t>
  </si>
  <si>
    <t>Some filtration and scrubbing systems are highly effective at mitigating particulate matter and ammonia emissions.</t>
  </si>
  <si>
    <t>Some filtration and scrubbing systems can be highly effective at mitigating emissions of methane.  However, some biofilters may also increase emissions of nitrous oxide (N2O).</t>
  </si>
  <si>
    <t>Some filtration and scrubbing systems can be highly effective at mitigating emissions of volatile organic compounds (VOCs).</t>
  </si>
  <si>
    <t>Some filtration and scrubbing systems can be highly effective at mitigating emissions of volatile organic compounds (VOCs), odorous sulfur compounds, and ammonia.</t>
  </si>
  <si>
    <t>Some filtration and scrubbing systems can be highly effective at mitigating emissions of ammonia.</t>
  </si>
  <si>
    <t>Slight Worsening</t>
  </si>
  <si>
    <t>Some air filtration systems are energy intensive.</t>
  </si>
  <si>
    <t>Primarily air flow from structures (livestock containment, etc.) that have air emissions of various types.  Can be ventilation systems and others.</t>
  </si>
  <si>
    <t>Vegetation and surface litter reduce raindrop impact and slow runoff water increasing infiltration.</t>
  </si>
  <si>
    <t>Tall vegetation creates a wind shadow, reduces erosive wind velocities and provides a stable area which stops saltating particles.</t>
  </si>
  <si>
    <t>Vegetation reduces erosive energy of concentrated water flows reducing detachment of soil particles.</t>
  </si>
  <si>
    <t>Vegetation and surface litter reduces the flows contributing to gully erosion.</t>
  </si>
  <si>
    <t>Root penetration and organic matter helps restore soil structure.</t>
  </si>
  <si>
    <t>Roots and vegetative matter from permanent vegetation increases organic matter.</t>
  </si>
  <si>
    <t>Plants may take up some salts, and increased root penetration improves infiltration that may lead to increased leaching.</t>
  </si>
  <si>
    <t>Roots and vegetative matter from permanent vegetation increases organism habitat.</t>
  </si>
  <si>
    <t>Root penetration and organic matter input improves stablility</t>
  </si>
  <si>
    <t>Reduced runoff results in increased water infiltration which will slightly reduce the potential for flooding or ponding.</t>
  </si>
  <si>
    <t>Plants uptake excess water.</t>
  </si>
  <si>
    <t>Snow is captured by tree/shrub crowns and deposited between rows.</t>
  </si>
  <si>
    <t xml:space="preserve">Tall vegetation reduces wind speeds and creates microclimate that uses available water more efficiently. </t>
  </si>
  <si>
    <t>Crops must be adapted and managed to account for use of  available water by trees.</t>
  </si>
  <si>
    <t xml:space="preserve">Tall vegetation reduces wind speeds and evapotranspiration allowing more efficient use of available water. </t>
  </si>
  <si>
    <t>Plants and soil organisms uptake nutrients.</t>
  </si>
  <si>
    <t>Trees and shrubs take up pesticide residues and may intercept pesticide drift.  Also, the practice reduces runoff and erosion.</t>
  </si>
  <si>
    <t>Trees and shrubs take up pesticide residues.  Also, pesticide degradation may be improved by increased soil organic matter and biological activity.</t>
  </si>
  <si>
    <t>Ground vegetation captures and delays pathogen movement and thereby increase their mortality.</t>
  </si>
  <si>
    <t>Improved vegetation encourages infiltration of surface water and associated pathogens, but increased plant vigor and microbial activity reduces pathogen numbers.</t>
  </si>
  <si>
    <t>Vegetation encourages infiltration, which reduces the amount of surface runoff.</t>
  </si>
  <si>
    <t>The action may promote increased salinity uptake due to vigorous plant growth..</t>
  </si>
  <si>
    <t>Growing plants will take up metals.</t>
  </si>
  <si>
    <t>The action may promote increased uptake due to vigorous plant growth.</t>
  </si>
  <si>
    <t>Vegetation retards sediment-laden water to allow it to drop sediment load.</t>
  </si>
  <si>
    <t>Surface run-off is diminished if flow is intercepted by alley cropping.</t>
  </si>
  <si>
    <t>Permanent vegetation can serve as a windbreak, reducing erosive wind velocities and providing a stable area which stops saltating particles.</t>
  </si>
  <si>
    <t xml:space="preserve">Can't be rated. Forest ecosystems' capability to utilize reactive nitrogen is variable and net effects on C-N cycles are scientifically uncertain. </t>
  </si>
  <si>
    <t>Plants are selected and managed to maintain optimal productivity and health.</t>
  </si>
  <si>
    <t xml:space="preserve">Plants are selected for desirable composition and structural characteristics.  </t>
  </si>
  <si>
    <t xml:space="preserve">Vegetation is installed and managed to control undesired species. </t>
  </si>
  <si>
    <t>Trees and shrubs may be selected and managed to enhancefood, cover, and/or shelter for desired wildlife species.</t>
  </si>
  <si>
    <t>Trees and shrubs intercept precipitation and provide infiltration sites to reduce runoff; this improves water quality and aquatic habitat.</t>
  </si>
  <si>
    <t>The quality and quantity of feed and forage plants is enhanced by improving the microclimate.</t>
  </si>
  <si>
    <t>Trees are chosen to limit livestock heat stress.</t>
  </si>
  <si>
    <t xml:space="preserve">Depending on previous land uses, alley cropping management operations may be comparatively more energy-efficient. </t>
  </si>
  <si>
    <t>Cropland or forage land fields. Field concerns are water and wind erosion, plant stress and lack of woody habitat and products.</t>
  </si>
  <si>
    <t>ESD-Agron</t>
  </si>
  <si>
    <t>Improves soil structure</t>
  </si>
  <si>
    <t>Improves Soil Structure</t>
  </si>
  <si>
    <t>Improved soil structure</t>
  </si>
  <si>
    <t>Reduce aluminum toxicity</t>
  </si>
  <si>
    <t>Improved flocculation</t>
  </si>
  <si>
    <t>Improved infiltration</t>
  </si>
  <si>
    <t>Improved soil structure and infiltration</t>
  </si>
  <si>
    <t>Supplies sulfur</t>
  </si>
  <si>
    <t>Field with high P levels or aluminum toxicity concerns</t>
  </si>
  <si>
    <t>ani unt</t>
  </si>
  <si>
    <t>Using amendments could create high organic residues that when land applied could increase soil organic matter in excess of the application of untreated manure</t>
  </si>
  <si>
    <t>Could be slight worsening to slight improvement depending on whether salts are concentrated or removed from the land applied waste stream</t>
  </si>
  <si>
    <t>Some amendments such as PAM could alter the intake rates of soils receiving an altered waste stream,</t>
  </si>
  <si>
    <t>Altered waste stream with minimum solids will be compatible with irrigation needs</t>
  </si>
  <si>
    <t>Amendments are often used  to remove nutrients and organics from the waste stream</t>
  </si>
  <si>
    <t>Amendments can be used to alter the waste stream to remove salts, metals, and some pathogens.</t>
  </si>
  <si>
    <t>Amendments can reduce ammonia emissions and inhibit dust.</t>
  </si>
  <si>
    <t>Amendments that help retain nitrogen can reduce emissions of N2O, however, one would not normally use an amendment specifically for this purpose.</t>
  </si>
  <si>
    <t>Amendments that help retain nitrogen can reduce emissions of NOx, however, one would not normally use an amendment specifically for this purpose.</t>
  </si>
  <si>
    <t>A number of amendments are very successful in reducing odor emissions from manure</t>
  </si>
  <si>
    <t>Some amendments can reduce ammonia emissions.</t>
  </si>
  <si>
    <t>Amendments can alter the waste stream to better meet the needs of the plant</t>
  </si>
  <si>
    <t>Amendments could favorably alter the waste stream to better provide the needs of growing feed and forage, but this would be minor impact</t>
  </si>
  <si>
    <t>Some amendments are used to treat the waste stream to the point water can be reused by livestock</t>
  </si>
  <si>
    <t>May allow altered ventilation strategies at an appreciable energy savings.</t>
  </si>
  <si>
    <t>Reduce volume/weight for material transport. Can reduce commercial fertilizer use through nutrient tie-up.</t>
  </si>
  <si>
    <t>Untreated manure and/or other agricultural wastes are being applied to the land.</t>
  </si>
  <si>
    <t>Seepage is minimal.</t>
  </si>
  <si>
    <t>Management options are increased.  Proper field application of nutrients should minimize runoff losses.</t>
  </si>
  <si>
    <t>Digester provides storage and treatment of manure and other organics which would normally reach surface water.</t>
  </si>
  <si>
    <t>Unlined earthen waste storage ponds do leak and may allow movement of pathogens to groundwater.</t>
  </si>
  <si>
    <t>Earthen waste storage ponds do have limited seepage.  The amount of seepage depends on the viability of the lining materials chosen. Seepage will contain some level of salinity.</t>
  </si>
  <si>
    <t>Harmful levels of heavy metals are rarely associated with manure.  Digester provides storage and treatment of manure and other organics which would normally reach surface water.</t>
  </si>
  <si>
    <t>Heavy metals are rarely associated with manure.  Earthen waste storage ponds do have limited seepage which  may contain some metals.</t>
  </si>
  <si>
    <t xml:space="preserve"> Dust from manure application will be less from a liguid application system than a dry untreated manure system.  However, anaerobic digestion may result in a greater potential for ammonia release.</t>
  </si>
  <si>
    <t>Agriculture waste are stored in a manner where odor and greenhouse gasses are released in excess.</t>
  </si>
  <si>
    <t xml:space="preserve">Composting dead animals produces a stable product whose nutrients are slowly available to crops. </t>
  </si>
  <si>
    <t>Properly handled mortality will prevent groundwater contamination.</t>
  </si>
  <si>
    <t xml:space="preserve">Properly handled mortality will prevent  contamination.  </t>
  </si>
  <si>
    <t xml:space="preserve">Properly handled mortality should prevent groundwater contamination. </t>
  </si>
  <si>
    <t xml:space="preserve">Mortality incinerators can produce PM emissions.  Proper composting of mortalities can decrease ammonia and PM emissions. </t>
  </si>
  <si>
    <t>CO2 emissions are increased when incineration is used.  Methane releases are typically decreased from proper mortality management.</t>
  </si>
  <si>
    <t>Mortality incinerators can produce emissions of NOx</t>
  </si>
  <si>
    <t xml:space="preserve">Proper mortality management reduces odor emissions from dead animals </t>
  </si>
  <si>
    <t>Mortality incinerators can produce emissions of NOx. Proper composting of mortalities can decrease ammonia emissions.</t>
  </si>
  <si>
    <t>There is no on-farm facility for disposal of livestock or poultry carcasses.</t>
  </si>
  <si>
    <t>CED-WME</t>
  </si>
  <si>
    <t>Application aggregates soil particles making them less susceptible to detachment from flowing water.</t>
  </si>
  <si>
    <t>Application aggregates soil particles making them less susceptible to detachment from wind energy.</t>
  </si>
  <si>
    <t>Application aggregates soil particles making them less susceptible to detachment from concentrated flow.</t>
  </si>
  <si>
    <t>Improves surface infiltration rate</t>
  </si>
  <si>
    <t>Increased surface infiltration rate</t>
  </si>
  <si>
    <t>Minimizing furrow erosion allows a higher water flow in the furrow that provides more efficient application.</t>
  </si>
  <si>
    <t>Because irrigation-induced erosion is reduced, there is less delivery of sediment-attached nutrients to be carried off-site to surface water.</t>
  </si>
  <si>
    <t>The action increases infiltration.</t>
  </si>
  <si>
    <t>The action decreases runoff and erosion.</t>
  </si>
  <si>
    <t>PAM will reduce transport of heavy metals attached to soils.</t>
  </si>
  <si>
    <t>The action reduces erosion and sediment load</t>
  </si>
  <si>
    <t>Application of PAM can reduce the susceptibility of soil to wind erosion.</t>
  </si>
  <si>
    <t xml:space="preserve">Reduced seepage losses may result in reduced energy use for pumping. </t>
  </si>
  <si>
    <t>Reduces tillage requirements by reducing furrow erosion and sedimentation.</t>
  </si>
  <si>
    <t>CED-AE &amp; ESD-AqEco</t>
  </si>
  <si>
    <t>Slight to Moderate Worsening</t>
  </si>
  <si>
    <t>Discharge of wastewater from these ponds can result in the contamination of surface water with nutrients and organics.</t>
  </si>
  <si>
    <t>Wastewater discharge  from ponds could result in groundwater contamination.</t>
  </si>
  <si>
    <t>Fish pathogens from facility wastewater could be discharged into surface waters and infect wild fish</t>
  </si>
  <si>
    <t>Pond water discharges will be warmer than ambient temperature of receiving waters.</t>
  </si>
  <si>
    <t>Aquaculture pond management can address invasive aquatic vegetation</t>
  </si>
  <si>
    <t>Ponds may provide incidental use by wildlife</t>
  </si>
  <si>
    <t>Existing aquaculture production system has 1) excessive seepage or frequent release of nutrient laden aquaculture water, 2) potential of loss of non-native aquaculture production fish species to the native environment, and/or 3) poor growing conditions for the current aquaculture species.</t>
  </si>
  <si>
    <t>ESD-AqEco &amp; CED-HE</t>
  </si>
  <si>
    <t>mi</t>
  </si>
  <si>
    <t xml:space="preserve">Improving aquatic passage could reduce pooling and standing water within stream channel potentially reducing heating. </t>
  </si>
  <si>
    <t>Removing impediments and obstructions to aquatic organisms provides connectivity and continuity in a watershed.</t>
  </si>
  <si>
    <t xml:space="preserve">All aquatic habitats where barriers impede passage for fish and other aquatic organisms. </t>
  </si>
  <si>
    <t>no.</t>
  </si>
  <si>
    <t>The action criteria requires non-erosive water velocities.</t>
  </si>
  <si>
    <t xml:space="preserve">If beds are oriented across the prevailing wind erosion direction, detachment may be reduced. </t>
  </si>
  <si>
    <t>Design criteria prohibit erosive concentrated flow.</t>
  </si>
  <si>
    <t>Gullies are typically not part of practice setting.</t>
  </si>
  <si>
    <t>Equipment movement during construction and maintenance may cause compaction.</t>
  </si>
  <si>
    <t>Movement of soils during construction and maintenance causes oxidation of the organic matter.</t>
  </si>
  <si>
    <t>Removal of surface water with soluble contaminants will reduce soil concentrations.</t>
  </si>
  <si>
    <t>Shaping of bedding areas increase removal of water from field.</t>
  </si>
  <si>
    <t>Water is conveyed offsite during periods of excess moisture.  The action may remove water during periods of crop needs.</t>
  </si>
  <si>
    <t>The action is not intended for use during irrigation periods.</t>
  </si>
  <si>
    <t>The improved drainage that results from this practice can increase the delivery of nutrients in solution to surface waters.</t>
  </si>
  <si>
    <t>Channels between beds facilitate surface drainage and reduce infiltration.</t>
  </si>
  <si>
    <t>The action increases surface runoff.</t>
  </si>
  <si>
    <t>The action increases runoff.</t>
  </si>
  <si>
    <t>Drainage ways provide better conveyance to waterways and other surface waters.</t>
  </si>
  <si>
    <t>Improved drainage promotes surface runoff and reduces infiltration, reducing potential for pathogen movement to groundwater.</t>
  </si>
  <si>
    <t>The action provides better conveyance to waterways and other surface waters, reducing opportunity for infiltration.</t>
  </si>
  <si>
    <t>Improved surface drainage promotes surface runoff, reduces infiltration and reduces salts in groundwater.</t>
  </si>
  <si>
    <t>Improved drainage promotes surface runoff and reduces infiltration, reducing potential for metal movement to groundwater.</t>
  </si>
  <si>
    <t>Increased surface water movement carries soil particles to waterways.</t>
  </si>
  <si>
    <t>Intensive tillage can increase emissions of particulate matter.</t>
  </si>
  <si>
    <t>Intensive tillage can release stored soil carbon as carbon dioxide.</t>
  </si>
  <si>
    <t>Intensive tillage can increase emissions of NOx and VOC from tractor engines.</t>
  </si>
  <si>
    <t>Intensive tillage can increase emissions of NOx from tractor engines.</t>
  </si>
  <si>
    <t>Improved drainage can enhance plant health and vigor.</t>
  </si>
  <si>
    <t>Undesired plants can colonize bedded areas.</t>
  </si>
  <si>
    <t>Cropland without bedding.</t>
  </si>
  <si>
    <t>ESD-AqEco</t>
  </si>
  <si>
    <t>Fouling organisms will be removed from nets and cages and from the aqueous environment reducing organics in localized surface waters</t>
  </si>
  <si>
    <t xml:space="preserve">By removing fouling organisms material infected with pathogens or diseased organisms will also be removed from the local aquatic environment. </t>
  </si>
  <si>
    <t xml:space="preserve">Bivalves thrive by filtering nutrients and organisms out of the water.  Aquaculture production of increases bivalve biomass and increase water filtration.  </t>
  </si>
  <si>
    <t xml:space="preserve">Bivalve shellfish aquaculture production sites in approved areas. </t>
  </si>
  <si>
    <t>ESD-GLS</t>
  </si>
  <si>
    <t>ac.</t>
  </si>
  <si>
    <t>Reduction of brush canopy will increase  herbaceous ground cover resulting in increased infiltration, reduced overland flow and reduced soil detachment.  There may be a temporary increase in exposure of the soil surface following mechanical treatment.</t>
  </si>
  <si>
    <t>Not applicable.</t>
  </si>
  <si>
    <t>Runoff is reduced by increased ground cover.</t>
  </si>
  <si>
    <t>Removal of undesireable woody species will increase hydrologic-enhanced vegetative cover long term</t>
  </si>
  <si>
    <t>There will be increased moisture availability and plant use efficiency caused by decrease in undesirable species.</t>
  </si>
  <si>
    <t>Pesticides may be used to control brush.</t>
  </si>
  <si>
    <t>The decrease is due to improved plant cover and increased infiltration, reducing overland flow and runoff.</t>
  </si>
  <si>
    <t>Removal of vegetation by mechanical means or burning can increase short-term PM emissions.  However, there should be no long-term effect from brush management.</t>
  </si>
  <si>
    <t>Removal of vegetation by burning can increase short-term CO2 emissions.  However, there should be a positive long-term carbon sequestration effect from brush management.</t>
  </si>
  <si>
    <t>Removal of vegetation by chemical means or burning can increase short-term VOC and/or NOx emissions.  However, there should be no long-term effect from brush management.</t>
  </si>
  <si>
    <t>Removal of vegetation by burning can increase short-term NOx emissions.  However, there should be no long-term effect from brush management.</t>
  </si>
  <si>
    <t>The removal of competition increases desirable plant community health, vigor, and biodiversity.</t>
  </si>
  <si>
    <t>Undesirable brush species will be managed by physical, chemical, or biological means to make it suitable for the desired plant community.</t>
  </si>
  <si>
    <t>There will be a removal of competition to increase desirable plant community health, vigor, and biodiversity.</t>
  </si>
  <si>
    <t>Management reduces fuel loadings.</t>
  </si>
  <si>
    <t xml:space="preserve">The reduction of undesirable brush species increases production of forage that meets nutritional and productive needs for livestock. </t>
  </si>
  <si>
    <t>Brush manipulation is needed to achieve land management objectives.</t>
  </si>
  <si>
    <t>672</t>
  </si>
  <si>
    <t>Less equipment useage can reduce particulate matter emissions from combustion.</t>
  </si>
  <si>
    <t>Reduced energy use will typically reduce GHG.</t>
  </si>
  <si>
    <t>Less equipment useage can reduce emissions of oxides of nitrogen associated with combustion.</t>
  </si>
  <si>
    <t>Less equipment usage can reduce emissions of oxides of nitrogen associated with combustion.</t>
  </si>
  <si>
    <t>Only purpose is to address energy efficicency resource concern.</t>
  </si>
  <si>
    <t>Planning unit was wasting energy</t>
  </si>
  <si>
    <t>CED-EG</t>
  </si>
  <si>
    <t>The action stabilizes channel to prevent further erosion.</t>
  </si>
  <si>
    <t>Stabilizes channel to prevent further degradation and improves bank stabilization.</t>
  </si>
  <si>
    <t>Reduced channel degradation improves ground water levels and surface water levels in floodplains, riparian areas, and wetlands.</t>
  </si>
  <si>
    <t>Reduced channel degradation improves ground water levels in floodplains, riparian areas, and wetlands.</t>
  </si>
  <si>
    <t>Maintaining stable channels usually results in decreased suspended sediment.</t>
  </si>
  <si>
    <t>The action design addresses stream water quality and fish habitat, which includes stream temperature.</t>
  </si>
  <si>
    <t>When species are selected, they are adapted and suited.</t>
  </si>
  <si>
    <t>Noxious and invasive plants are removed from streambank and replaced with stabilization species.</t>
  </si>
  <si>
    <t>Channels beds undergoing damaging aggradation or degradation that cannot be feasibly controlled by clearing or snagging, establishment of vegetative protection, installation of bank protection, or installation of upstream water control measures.</t>
  </si>
  <si>
    <t>CED-CE</t>
  </si>
  <si>
    <t>Removal of undesirable obstructions will prevent bank erosion by eddies or redirection of flow.</t>
  </si>
  <si>
    <t>Removal of obstructions will reduce flooding.</t>
  </si>
  <si>
    <t xml:space="preserve">Removal of snags or large wood may re-suspend sediments into the stream. </t>
  </si>
  <si>
    <t xml:space="preserve">Removal of shade-producing canopy will lead to an increase in surface water temperature, especially during low flows. </t>
  </si>
  <si>
    <t>Noxious or invasive plants can be removed and the area replanted with appropriate species.</t>
  </si>
  <si>
    <t>Planning unit includes channels or drainages that contain snags, drifts, or other obstructions.</t>
  </si>
  <si>
    <t>A primary purpose of this standard is to mitigate emissions of particulate matter from agricultural combustion systems.</t>
  </si>
  <si>
    <t>Depending on the technology used to improve the agricultural combustion system, reductions in fossil fuel emissions of CO2 can be achieved.</t>
  </si>
  <si>
    <t>A primary purpose of this standard is to mitigate emissions of oxides of nitrogen (NOx) from agricultural combustion systems.</t>
  </si>
  <si>
    <t>Combustion systems can be improved for energy efficiency.</t>
  </si>
  <si>
    <t>Mobile combustion system modifications can be designed to increase energy efficiency.</t>
  </si>
  <si>
    <t>Combustion systems of many types that could reduce various air emissions via system changes.</t>
  </si>
  <si>
    <t>CED-EE &amp; ESD-NM</t>
  </si>
  <si>
    <t>Facility will properly treat manure or other agricultural by-products into a stable material. The nutrients are slowly available and less susceptible to losses from runoff or leaching.</t>
  </si>
  <si>
    <t>The action will properly treat manure and organic waste that was once mishandled.  Degree of impact depends on conditions before installation.</t>
  </si>
  <si>
    <t>Facility will properly treat manure solids and organic waste reducing pathogens.</t>
  </si>
  <si>
    <t>Composting kills pathogens.</t>
  </si>
  <si>
    <t>Proper composting can reduce ammonia and PM emissions.</t>
  </si>
  <si>
    <t>Proper composting will increase CO2 emissions, but decrease the potential for methane and nitrous oxide production.</t>
  </si>
  <si>
    <t>Proper composting can reduce emissions of VOCs by converting them to CO2.</t>
  </si>
  <si>
    <t>Proper composting can reduce emissions of odorous compounds.</t>
  </si>
  <si>
    <t>Proper composting can reduce ammonia emissions.</t>
  </si>
  <si>
    <t>Heat in the composting process normally destroys weed seeds.</t>
  </si>
  <si>
    <t>Reduce volume/weight for material transport. Can reduce commercial fertilizer use through effcicent nutrient use.</t>
  </si>
  <si>
    <t>Organic waste material is generated from agricultural production or processing in the headquarters area.</t>
  </si>
  <si>
    <t>Increased vegetation and cover will improve infiltration and decrease soil detachment by water.</t>
  </si>
  <si>
    <t>An increase in vegetation and cover will protect the soil surface and decrease soil detachment by wind.</t>
  </si>
  <si>
    <t>An increase in vegetation and cover will improve infiltration, protect the soil surface and decrease soil detachment by concentrated flow.</t>
  </si>
  <si>
    <t>Increased cover will reduce runoff.</t>
  </si>
  <si>
    <t>Better vegetation and cover can reduce overland flow.</t>
  </si>
  <si>
    <t>Permanent vegetation will increase roots and organic matter and result in less field operations to cause compaction.</t>
  </si>
  <si>
    <t>Establishing permanent vegetation will increase biomass production, infiltration and  root establishment.</t>
  </si>
  <si>
    <t>Permanent cover may increase salt uptake.</t>
  </si>
  <si>
    <t>Increased diversity of live root impacts food and shelter</t>
  </si>
  <si>
    <t>Improved aggregation with perennial root system and organic matter turnover.</t>
  </si>
  <si>
    <t>Increased water use and infiltration will reduce runoff and ponding.</t>
  </si>
  <si>
    <t>Increased water use by permanent vegetation. However, increased infiltration could increase seepage.</t>
  </si>
  <si>
    <t>Permanent vegetation can trap snow.</t>
  </si>
  <si>
    <t>Less erosion and runoff reduces transport of nutrients. Permanent cover can take up excess nutrients and convert them to stable organic forms.</t>
  </si>
  <si>
    <t>Permanent vegetation will uptake excess nutrients.</t>
  </si>
  <si>
    <t>The action reduces the need for pesticide use, decreases runoff and erosion, and increases soil organic matter.</t>
  </si>
  <si>
    <t>The action reduces the need for pesticide use and increases soil organic matter.</t>
  </si>
  <si>
    <t>Less erosion and runoff reduces delivery of pathogens.</t>
  </si>
  <si>
    <t>Permanent vegetation increases organic matter promoting microbial activity which competes with pathogens.</t>
  </si>
  <si>
    <t>Less runoff reduces transport of soluble salts. Permanent vegetation can use excess water which reduces seepage.</t>
  </si>
  <si>
    <t>Permanent vegetation can take up salts and water reducing the leaching potential of salts.</t>
  </si>
  <si>
    <t>not applicable</t>
  </si>
  <si>
    <t xml:space="preserve">Less erosion and runoff reduces sediment. </t>
  </si>
  <si>
    <t>Improved structure and composition provides some cover of aquatic habitat.</t>
  </si>
  <si>
    <t>Vegetation removes CO2 from the air and stores it in the form of carbon in the plants and soil.  Reduced use of machinery in permanent vegetation reduces CO2 emissions.</t>
  </si>
  <si>
    <t xml:space="preserve">Plants selected are adapted and suited.  </t>
  </si>
  <si>
    <t>Establishment of permanent vegetation may provide competition that would slow the spread of noxious plants.</t>
  </si>
  <si>
    <t>Improved plant diversity, structure and composition, and connectivity.</t>
  </si>
  <si>
    <t>Convert land use from more to less intensive operations.</t>
  </si>
  <si>
    <t>Conservation cover does not exist.</t>
  </si>
  <si>
    <t xml:space="preserve">Maintaining sufficient canopy and residue cover reduces soil detachment by water. </t>
  </si>
  <si>
    <t xml:space="preserve">Maintaining sufficient canopy and residue cover reduces soil detachment by wind. </t>
  </si>
  <si>
    <t>Deep rooted crops in the rotation may reduce compaction</t>
  </si>
  <si>
    <t>Salt tolerant crops with high transpiration rates can increase salt uptake and reduce salt content in the root zone.</t>
  </si>
  <si>
    <t>Diversity of annuals and perennial in rotation improves quality of food, cover, shelter for soil organisms.</t>
  </si>
  <si>
    <t>Rotations with high residue crops build soil organic matter, diversity of root structure impacts aggregation.</t>
  </si>
  <si>
    <t>Rotations with grass and legumes and high residue crops will reduce erosion and runoff. Diversification of rooting systems over the rotation increased porosity.</t>
  </si>
  <si>
    <t>Rotations with grass and legumes and high residue crops will reduce erosion and runoff.</t>
  </si>
  <si>
    <t>Improved plant uptake reduces excessive seepage.</t>
  </si>
  <si>
    <t>Crop rotation balances available water with crop needs.</t>
  </si>
  <si>
    <t>Nitrogen demanding or deep rooted crops can remove excess nitrogen. Legume in rotation will provide slow release nitrogen and reduce need for additional nitrogen.</t>
  </si>
  <si>
    <t>The action reduces the need for pesticide use by breaking pest lifecycles.</t>
  </si>
  <si>
    <t>Depending on crop rotation, less erosion and runoff reduces delivery of pathogens.</t>
  </si>
  <si>
    <t>The action can reduce erosion and runoff which reduces transport of salts. Some crops may accumulate salts.</t>
  </si>
  <si>
    <t xml:space="preserve">Suitable crops can take up salts, the amount depending on crop rotation and rooting pattern, </t>
  </si>
  <si>
    <t>Depending on crop rotation and biomass produced, crop rotation reduces erosion and runoff which reduces transport of  sediment.</t>
  </si>
  <si>
    <t>The proper selection of crops in the rotation can reduce the generation of fugitive dust.</t>
  </si>
  <si>
    <t>Ammonium fertilizers may be used; legumes in rotation decrease amount of N required.</t>
  </si>
  <si>
    <t>Crop selection will be modified to include species better suited to soils and climate.</t>
  </si>
  <si>
    <t>Depending on crop rotation, crop rotation creates diversity that may reduce weed pressures, break weed life cycles, and provide competition that would slow the spread of noxious plants.</t>
  </si>
  <si>
    <t>Crop rotation may be designed to add forage crops.</t>
  </si>
  <si>
    <t>The use of legume crops to supply nitrogen may reduce field passes.</t>
  </si>
  <si>
    <t>Crop field is subject to wind erosion.</t>
  </si>
  <si>
    <t>Provide temporary flood storage.</t>
  </si>
  <si>
    <t>Use of this practice can lead to increased evaporation of wastewater effluent.</t>
  </si>
  <si>
    <t xml:space="preserve">The action traps nutrients and organics which are broken down and used by wetland plants. </t>
  </si>
  <si>
    <t>The action captures pesticide residues and facilitates their degradation.</t>
  </si>
  <si>
    <t>Pathogens are trapped in the wetland.</t>
  </si>
  <si>
    <t>Microbial activity in wetlands can reduce pathogen levels.</t>
  </si>
  <si>
    <t>Any salts in surface runoff will be detained in the wetland. Some wetland plants may take up salts.</t>
  </si>
  <si>
    <t>Any salinity in runoff or wastewater will be assimilated in the wetland rather than infiltrating to groundwater.</t>
  </si>
  <si>
    <t>Vegetation and anaerobic conditions trap heavy metals.</t>
  </si>
  <si>
    <t xml:space="preserve">Heavy metals attached to sediment can be trapped in wetlands.  </t>
  </si>
  <si>
    <t>System traps and holds suspended materials from entering surface waters.</t>
  </si>
  <si>
    <t xml:space="preserve">Footprint usually too small for effect. </t>
  </si>
  <si>
    <t>The accumulation of organic matter and sediments sequester carbon.  However, anaerobic conditions can promote the generation of methane.</t>
  </si>
  <si>
    <t>Anaerobic conditions can promote the generation of hydrogen sulfide and other odorous compounds.</t>
  </si>
  <si>
    <t>Could create habitat for noxious invasive plants</t>
  </si>
  <si>
    <t>The planning unit contains runoff and/or wastewater from agricultural lands that needs treatment.</t>
  </si>
  <si>
    <t xml:space="preserve">Maintaining vegetation on the contour reduces runoff velocities, thus reducing the detachment and transport capacity of over-land flow.  </t>
  </si>
  <si>
    <t xml:space="preserve">Reduced soil erosion and increased infiltration will increase or maintain organic matter. </t>
  </si>
  <si>
    <t>Reduces runoff resulting in increased water infiltration which will slightly reduce the potential for flooding or ponding.</t>
  </si>
  <si>
    <t>Reduces runoff resulting in increased water infiltration which increases subsurface water.</t>
  </si>
  <si>
    <t>Reduces runoff and traps drifting snow resulting in increased water infiltration that may move laterally to a seep area, particularly during fallow periods.</t>
  </si>
  <si>
    <t xml:space="preserve">The action decreases soil erosion by water and may increase water infiltration, thereby reducing the transport of nutrients and organics to surface water. </t>
  </si>
  <si>
    <t xml:space="preserve">The action reduces the velocity of runoff and traps drifting snow resulting in increased water infiltration which could move nutrients and organics to groundwater. </t>
  </si>
  <si>
    <t>The action reduces runoff and erosion and the amount of pesticide applied.</t>
  </si>
  <si>
    <t>The action increases infiltration which is offset by increased soil organic matter and biological activity .</t>
  </si>
  <si>
    <t xml:space="preserve">Contour Buffer Strips decrease sheet and rill erosion and slow runoff velocities, thereby reducing the potential for transport of pathogens to surface water </t>
  </si>
  <si>
    <t>Increased water infiltration could move pathogens into the soil.</t>
  </si>
  <si>
    <t xml:space="preserve">The action slows runoff, which may increase water infiltration, reducing the potential for transport of salts to surface water. </t>
  </si>
  <si>
    <t xml:space="preserve">The action reduces the velocity of runoff and traps drifting snow resulting in increased water infiltration which could move salts to groundwater. </t>
  </si>
  <si>
    <t xml:space="preserve">Contour Buffer Strips reduce sheet and rill erosion and slow the velocity of runoff, thereby reducing the transport of sediment to surface water </t>
  </si>
  <si>
    <t>Vegetation reduces erosive wind velocities and provides a stable area which stops saltating particles.</t>
  </si>
  <si>
    <t>Decrease sediment delivery to surface water.</t>
  </si>
  <si>
    <t>There may be some use of the planting for feed and forage by livestock.</t>
  </si>
  <si>
    <t>Equipment operated on the contour vs up and down hill</t>
  </si>
  <si>
    <t>Planning area has uniform slopes ranging from 4-8 percent, with appropriate slope lengths for contour buffers.</t>
  </si>
  <si>
    <t>Contouring reduces runoff velocities and changes overland flow direction, thus reducing the detachment and transport capacity of over-land flow.</t>
  </si>
  <si>
    <t xml:space="preserve">Reduced soil erosion decreases organic matter loss. </t>
  </si>
  <si>
    <t>Increases water infiltration which will slightly reduce the potential for flooding or ponding.</t>
  </si>
  <si>
    <t>Increases infiltration which could contribute to excess subsurface water.</t>
  </si>
  <si>
    <t>Increases water infiltration that may move laterally to a seep area, particularly during fallow periods.</t>
  </si>
  <si>
    <t>Increases water infiltration resulting in improved water storage in the profile.</t>
  </si>
  <si>
    <t xml:space="preserve">The action reduces sheet and rill erosion and can increase water infiltration, thereby reducing the transport of nutrients and organics to surface water. </t>
  </si>
  <si>
    <t xml:space="preserve">The action reduces the velocity of runoff, resulting in increased water infiltration which could move nutrients and organics to groundwater. </t>
  </si>
  <si>
    <t>The action reduces runoff and erosion.</t>
  </si>
  <si>
    <t xml:space="preserve">Contour Farming decreases sheet and rill erosion and slows runoff velocities, thereby reducing the potential for transport of pathogens to surface water </t>
  </si>
  <si>
    <t xml:space="preserve">The action reduces the velocity of runoff, resulting in increased water infiltration which could move salts to groundwater. </t>
  </si>
  <si>
    <t xml:space="preserve">Contour Farming reduces sheet and rill erosion and slows the velocity of runoff, thereby reducing the transport of sediment to surface water </t>
  </si>
  <si>
    <t>Increased infiltration increases the amount of available water for crop growth.</t>
  </si>
  <si>
    <t>Farming operations are not on the contour.</t>
  </si>
  <si>
    <t>Contouring reduces runoff velocities and changes overland flow direction, thus reducing the detachment and transport capacity of concentrated over-land flow.</t>
  </si>
  <si>
    <t xml:space="preserve">Contouring reduces slope grade, velocities of irrigation applied water and increases infiltration. </t>
  </si>
  <si>
    <t xml:space="preserve">The action decreases sheet and rill erosion and may increase water infiltration, thereby reducing the transport of nutrients and organics to surface water. </t>
  </si>
  <si>
    <t xml:space="preserve">Contouring reduces sheet and rill erosion and slows the velocity of runoff, thereby reducing the transport of sediment to surface water </t>
  </si>
  <si>
    <t>Planning area includes an orchard or fruit area that is not on the contour, or installation of a contour orchard is being considered.</t>
  </si>
  <si>
    <t>Wheel track are confined to the same tracks at all times.</t>
  </si>
  <si>
    <t>Improved space, water and connectivity outside the designated wheel tracks.</t>
  </si>
  <si>
    <t>Reduced impact outside the designated wheel tracks.</t>
  </si>
  <si>
    <t>more infiltration</t>
  </si>
  <si>
    <t>Better infiltration</t>
  </si>
  <si>
    <t>Reduced compaction area and better infiltration</t>
  </si>
  <si>
    <t>Controlled or limited traffic can provide undisturbed  habitat</t>
  </si>
  <si>
    <t>Field with compaction where future wheel/tracks are limits to specific zones</t>
  </si>
  <si>
    <t xml:space="preserve">Increased cover during erosive periods will reduce soil detachment by water.  </t>
  </si>
  <si>
    <t xml:space="preserve">Increased cover during erosive periods will reduce soil detachment by wind.   </t>
  </si>
  <si>
    <t xml:space="preserve">Increased cover during erosive periods will reduce concentrated flow and associated soil detachment.    </t>
  </si>
  <si>
    <t>If it affects drainage the practice can have an impact on subsidence.</t>
  </si>
  <si>
    <t>Increased biomass and roots improve aggregation, which gives better resistance to compaction.</t>
  </si>
  <si>
    <t>Live plant roots and diversity of roots improves quality of food, shelter, and cover.</t>
  </si>
  <si>
    <t>Live plant roots increase  aggregation physically and through exudates.</t>
  </si>
  <si>
    <t>Growing plants will reduce runoff and increase infiltration.</t>
  </si>
  <si>
    <t>Growing plants will take up excess water. However, infiltration will increase, which may offset some of the benefits.</t>
  </si>
  <si>
    <t>Improves infiltration, soil structure, and winter water use that may otherwise be lost. For dry climates (&lt;20 inches/year); cover crops will compete for main crop's moisture.</t>
  </si>
  <si>
    <t>Improves infiltration</t>
  </si>
  <si>
    <t>The action reduces erosion and runoff and transport of nutrients. Cover crops can uptake excess nutrients.</t>
  </si>
  <si>
    <t xml:space="preserve">The action utilizes excess nutrients and increases organic matter. The additional organic matter will increase cation exchange capacity which will hold nutrients. </t>
  </si>
  <si>
    <t xml:space="preserve">The action increases soil organic matter, biological activity, and pesticide uptake.  </t>
  </si>
  <si>
    <t>The action increases organic matter promoting microbial activity which competes with pathogens.</t>
  </si>
  <si>
    <t>Vegetation will reduce erosion and transport of sediment.</t>
  </si>
  <si>
    <t>Plants are selected and managed to maintain optimal productivity and health and can contribute to subsequent crop health and productivity.</t>
  </si>
  <si>
    <t>Cover crops provide food and shelter between commercial crop years.</t>
  </si>
  <si>
    <t>Cover crops grazed will add supplemental forage.</t>
  </si>
  <si>
    <t>Cover crops can reduce nitrogen inputs.</t>
  </si>
  <si>
    <t>Planning area requires vegetative cover for natural resource protection or improvement.</t>
  </si>
  <si>
    <t>ESD-Agron &amp; CED-LA</t>
  </si>
  <si>
    <t>Increased vegetation and cover, and stabilization of erosive conditions   will improve infiltration and decrease soil detachment by water.</t>
  </si>
  <si>
    <t>Increased vegetation and cover will decrease erosion and runoff.</t>
  </si>
  <si>
    <t>Increased root growth will decrease compaction.</t>
  </si>
  <si>
    <t>Increased cover and growing vegetation will increase soil organic matter.</t>
  </si>
  <si>
    <t>Increased vegetation will increase salt uptake and increased organic matter may tie up salts and other chemicals.</t>
  </si>
  <si>
    <t>Diverse species mix improves habitat or reduces degradation</t>
  </si>
  <si>
    <t>Permanent vegetation improves soil aggregate formation.</t>
  </si>
  <si>
    <t>Growing plants will take up excess water but planting area is so small there is a neutral effect.</t>
  </si>
  <si>
    <t>The action reduces erosion and sediment-attached nutrient delivery to surface water.  Permanent vegetation will uptake nutrients.</t>
  </si>
  <si>
    <t>Vegetation reduces erosion and sediment delivery.</t>
  </si>
  <si>
    <t>Permanent cover helps reduce wind erosion and generation of fugitive dust.</t>
  </si>
  <si>
    <t>Proper plant selection, nutrient modification, and management improves plant growth and vigor.</t>
  </si>
  <si>
    <t>When wildlife is a secondary concern, plant materials may be selected to improve structure and composition available for habitat.</t>
  </si>
  <si>
    <t>When adjacent to surface waters, plant materials reduce sediment delivery.</t>
  </si>
  <si>
    <t>Planning area has a need for Critical Area Planting.</t>
  </si>
  <si>
    <t>588</t>
  </si>
  <si>
    <t xml:space="preserve">Adding roughness to the soil across the prevailing wind direction reduces saltation. </t>
  </si>
  <si>
    <t>Tillage causes mixing and aeration. Histosols are subject to subsidence if drained and tilled.  Tillage will increase oxidation of organic soils.</t>
  </si>
  <si>
    <t>Reduced wind erosion decreases organic matter loss.</t>
  </si>
  <si>
    <t>The action reduces soil erosion from wind which decreases the potential for transport of soil-adsorbed nutrients to surface water.</t>
  </si>
  <si>
    <t>The action reduces soil erosion from wind.</t>
  </si>
  <si>
    <t>The action can reduce the transport of wind-borne saline particles to surface water bodies.</t>
  </si>
  <si>
    <t>Ridges reduce soil erosion from wind and the resulting offsite sediment transport.</t>
  </si>
  <si>
    <t>Surface roughness oriented perpendicular to the erosive wind direction will reduce wind erosion.</t>
  </si>
  <si>
    <t>The reduction of wind erosion decreases physical plant damage and maintains soil quality.</t>
  </si>
  <si>
    <t>Cropland field is subject to wind erosion and has soils that are stable enough to sustain effective ridges and cloddiness.</t>
  </si>
  <si>
    <t xml:space="preserve">Vegetative strips oriented across the prevailing wind erosion direction trap saltating soil particles.  </t>
  </si>
  <si>
    <t>Vegetative strips decrease organic matter loss by reducing wind erosion</t>
  </si>
  <si>
    <t>Vegetative strips reduce soil erosion from wind and the resulting offsite sediment transport.</t>
  </si>
  <si>
    <t>Strips of vegetation that trap saltating soil particles can help slow or stop the wind erosion process.</t>
  </si>
  <si>
    <t>CED-DE</t>
  </si>
  <si>
    <t>Stabilization of the gully due to the embankment.</t>
  </si>
  <si>
    <t>Reduced peak flows downstream from embankment.</t>
  </si>
  <si>
    <t>Concentrates salts and chemicals in one location where build up over time can occur.</t>
  </si>
  <si>
    <t xml:space="preserve">Reduces the potential for downstream erosion. </t>
  </si>
  <si>
    <t>Reduces the potential for downstream erosion.</t>
  </si>
  <si>
    <t xml:space="preserve">Runoff and peak flows reduced. </t>
  </si>
  <si>
    <t>Seepage from ponded water.</t>
  </si>
  <si>
    <t>Possible seepage from ponding of water.</t>
  </si>
  <si>
    <t>The retention of water improves the accessibility of surface water.</t>
  </si>
  <si>
    <t>The retention of water can help recharge ground water depending on the geology below the reservoir.</t>
  </si>
  <si>
    <t xml:space="preserve">Provides permanent water storage for irrigation. </t>
  </si>
  <si>
    <t>Nutrients impounded could contaminate groundwater.</t>
  </si>
  <si>
    <t>Because of aquatic animal feed or decaying vegetation, or from excessive nutrients in runoff</t>
  </si>
  <si>
    <t>Suspended sediments are trapped.</t>
  </si>
  <si>
    <t>Water released from impoundments may be warmer or cooler than receiving waters, depending on site conditions.</t>
  </si>
  <si>
    <t>Ponds and adjacent areas provide additional space for wildlife and pond-dwelling species, but eliminates space for stream species.</t>
  </si>
  <si>
    <t xml:space="preserve">Although water is impounded for lotic species, passage to upstream and downstream habitats is not possible for fish and other aquatic wildlife. </t>
  </si>
  <si>
    <t>Dams can also provide stock water.</t>
  </si>
  <si>
    <t>If protection isn't provided the diverted flows may cause erosion</t>
  </si>
  <si>
    <t>Flows are diverted into other channels to provide relief</t>
  </si>
  <si>
    <t xml:space="preserve"> A dam diversion can provide additional water for irrigation or for flood control increasing the availibility of surface water.</t>
  </si>
  <si>
    <t xml:space="preserve"> A dam diversion can provide additional water for irrigation or for flood control desreasing the need to use groundwater.</t>
  </si>
  <si>
    <t>Water can be diverted for beneficial use</t>
  </si>
  <si>
    <t>Diverted water maybe be used for irrigation</t>
  </si>
  <si>
    <t xml:space="preserve">Diversion of stream flow during warm periods when irrigation is needed will decrease depth of flow, making stream more susceptible to solar radiation and increased stream temperature. </t>
  </si>
  <si>
    <t>Reducing stream flows will reduce habitat for aquatic species and water supply for riparian species.</t>
  </si>
  <si>
    <t>Increased infiltration reduces runoff and erosion potential</t>
  </si>
  <si>
    <t>Deep tillage causes mixing and aeration. Histosols are subject to subsidence if drained and tilled.  Deep tillage will increase oxidation of organic soils.</t>
  </si>
  <si>
    <t>Ripping breaks up compaction, improves plant soil moisture, promotes root growth, and soil structure.</t>
  </si>
  <si>
    <t>Moderate to Substantial Worsening</t>
  </si>
  <si>
    <t>Deep tillage can bury the organic horizon and reduce the organic matter content by diluting it with subsoil materials.  The mixing and inversion action of deep moldboard plows, or the lifting and fracturing of deep rippers increases the oxidation of organic matter.</t>
  </si>
  <si>
    <t>Improved infiltration and porosity leaches salts. Deep plowing will bury and dilute the contaminant.</t>
  </si>
  <si>
    <t>Improved habitat by reduced compaction.</t>
  </si>
  <si>
    <t>Compacted layers shattered allows roots to improve physical aggregation.</t>
  </si>
  <si>
    <t xml:space="preserve">Deep ripping a tillage pan or fragipan can remove a perched water table in the root zone. </t>
  </si>
  <si>
    <t>Deep tillage may temporarily increase soil water content.</t>
  </si>
  <si>
    <t>Deep tillage increases infiltration and reduces runoff.</t>
  </si>
  <si>
    <t>Increases infiltration and reduces runoff.</t>
  </si>
  <si>
    <t>Increase in infiltration may be negated by the increased erosion of the bare and loosened soil conditions that result from the deep tillage method.</t>
  </si>
  <si>
    <t>Deep ripping increases infiltration resulting in greater leaching potential.</t>
  </si>
  <si>
    <t xml:space="preserve">Deep ripping increases infiltration, reducing runoff and erosion. </t>
  </si>
  <si>
    <t>Enhanced root growth and the reduction of concentrated contaminants improves plant health and vigor.</t>
  </si>
  <si>
    <t>Forage production may be enhanced by increasing rooting depth and vigor.</t>
  </si>
  <si>
    <t>Compacted layers or sediment deposition is adversely affecting crop growth and infiltration.</t>
  </si>
  <si>
    <t>Reactors remove 30 to 60% of the nitrogen load coming from a drain pipe.</t>
  </si>
  <si>
    <t>Water containing nirtrogen could infiltrate and contribute to additional N in the groundwater. Bioreactor removes  30 to % of the annual nitrogen load in drain tile outflow.</t>
  </si>
  <si>
    <t>Denitrification can produce nitrous oxide (N2O)</t>
  </si>
  <si>
    <t>CED-HE</t>
  </si>
  <si>
    <t>Reduces overland flow</t>
  </si>
  <si>
    <t xml:space="preserve">Causes higher water depths and velocities. </t>
  </si>
  <si>
    <t>Water is kept within the channel and prevents flooding.</t>
  </si>
  <si>
    <t>Seepage may increase due to temporary storage behind the dikes.</t>
  </si>
  <si>
    <t>Dikes used to manage water levels within wetlands areas can create ponded areas where water is retained on the surface.</t>
  </si>
  <si>
    <t>Dikes used to manage water levels within wetlands areas can create ponded areas where water is retained on the surface and potentially infiltrated into the groundwater.</t>
  </si>
  <si>
    <t>The action excludes surface water from the pesticide application site.</t>
  </si>
  <si>
    <t>If a dike is constructed to hold water, suspended sediment and turbidity decreases; if dike is constructed as flood control measure, suspended sediment and turbidity will increase because of erosive effect of flowing, channelized water.</t>
  </si>
  <si>
    <t>Surface water temperature is dependent on site conditions and location of dike.</t>
  </si>
  <si>
    <t>Restricting floodplaines eliminates refuge habitat for stream and river-dwelling wildlif species;  could case aquatic habitats to be fragmented.</t>
  </si>
  <si>
    <t xml:space="preserve">A channel across the slope reduces the slope length and the opportunity for runoff water to detach soil particles.    </t>
  </si>
  <si>
    <t xml:space="preserve">A channel constructed across the slope intercepts surface flow and decreases soil detachment by water.  </t>
  </si>
  <si>
    <t>Overland flow is diverted from gully.</t>
  </si>
  <si>
    <t>Reduces overland flow to stream.</t>
  </si>
  <si>
    <t>Water is diverted and prevented from ponding or flooding.</t>
  </si>
  <si>
    <t>Intercepts shallow subsurface flows.</t>
  </si>
  <si>
    <t>Seepage may increase due to temporary storage behind the diversion.</t>
  </si>
  <si>
    <t>Increases opportunity time for infiltration</t>
  </si>
  <si>
    <t xml:space="preserve">May collect or direct water for water-spreading or water-harvesting systems. </t>
  </si>
  <si>
    <t>May help capture and reuse runoff.</t>
  </si>
  <si>
    <t>The action diverts surface water away from feedlots and reduces BOD5, Total Phosphorous, and Total Nitrogen loading to receiving surface waters.</t>
  </si>
  <si>
    <t>The action increases infiltration which may provide transport for nutrients.</t>
  </si>
  <si>
    <t>The action diverts water from the pesticide application site.</t>
  </si>
  <si>
    <t>Enables better runoff management</t>
  </si>
  <si>
    <t>The action diverts surface water away from feedlots and reduces salt concentrations in receiving surface water</t>
  </si>
  <si>
    <t>Controlled runoff reduces erosion and heavy metals attached to associated sediment.</t>
  </si>
  <si>
    <t>Diversions collect and slow run-off to a non-erosive velocity.</t>
  </si>
  <si>
    <t>The action controls surface erosion and surface water movement.</t>
  </si>
  <si>
    <t>Water is managed to optimize moisture requirements for plants.</t>
  </si>
  <si>
    <t>Control of water surface elevations keeps the soil surface moist and prevents soil detachment by wind.</t>
  </si>
  <si>
    <t>Reducing oxidation of organic matter will reduce the opportunity for subsidence.</t>
  </si>
  <si>
    <t>Moist soil surface is susceptible to equipment compaction.</t>
  </si>
  <si>
    <t>Maintaining water table in the root zone decreases oxidation of organic matter.  Lowering water table can increase oxidation in certain situations.</t>
  </si>
  <si>
    <t>If the water table is kept high, salt build up may occur.</t>
  </si>
  <si>
    <t>Runoff is controlled to create ponding or flooding conditions.</t>
  </si>
  <si>
    <t>Subsurface water is managed to limit periods of saturation compatible with the present or intended land use.</t>
  </si>
  <si>
    <t>Water table is managed to prevent excessive seepage.</t>
  </si>
  <si>
    <t>The rate of water release is slower than under natural conditions, allowing more time for some nutrients in solution to volatilize and for sediment-attached nutrient to settle out.</t>
  </si>
  <si>
    <t>The action increases groundwater elevation which moves it closer in proximity to nutrients. This increases the potential to contaminate groundwater.</t>
  </si>
  <si>
    <t>Drainage reduces runoff and erosion.</t>
  </si>
  <si>
    <t xml:space="preserve">Drainage increases aerobic pesticide degradation in the root zone during the periods when crops are growing. </t>
  </si>
  <si>
    <t xml:space="preserve">Water releases are controlled, lowering the overall amount of drainage water released. </t>
  </si>
  <si>
    <t xml:space="preserve">The action will alter the timing and possibly amount of drainage.  Holding water in root zone may contribute to pathogen die-off.  </t>
  </si>
  <si>
    <t>The action can reduce the rate at which salt-contaminated water is released, but has no effect on the amount of salt.</t>
  </si>
  <si>
    <t>Water releases are controlled giving less opportunity for heavy metal-laden sediment to enter surface water.</t>
  </si>
  <si>
    <t xml:space="preserve">Changing the soil water level can affect soil chemistry, which can increase the solubility of some metals. This may make them more or less susceptible to leaching.  </t>
  </si>
  <si>
    <t>Managing drainage water can keep the soil surface moist, reducing the potential for wind erosion.</t>
  </si>
  <si>
    <t>Provides for conditions to promote plant growth.  Increased plant growth removes CO2 from the air and stores it in the form of carbon in the plants and soil.</t>
  </si>
  <si>
    <t>Drainage provides conditions for optimum plant growth.</t>
  </si>
  <si>
    <t>Optimum moisture is maintained for forage production.</t>
  </si>
  <si>
    <t>Accessing the dry hydrant may result in limited compaction in the area of the water source.</t>
  </si>
  <si>
    <t>Water used from storage for fire suppression will not be available for other uses.</t>
  </si>
  <si>
    <t>Availability of water source to fight fires.</t>
  </si>
  <si>
    <t>Treatment of open lots to reduce dust emissions from animal activity can also lessen the potential for entrainment of particles by wind.</t>
  </si>
  <si>
    <t>If more frequent manure removal is applied, there will be less potential for manure nutrients to be included in runoff from the open lot surface.</t>
  </si>
  <si>
    <t>If more frequent manure removal is applied, there will be less potential for pathogens and chemicals to be included in runoff from the open lot surface.</t>
  </si>
  <si>
    <t>If more frequent manure removal is applied, there will be less potential for manure salts to be included in runoff from the open lot surface.</t>
  </si>
  <si>
    <t>Use of manure harvesting and other dust control techniques will mitigate particulate matter emissions from animal activity on open lot surfaces.  The primary purpose of this standard is to mitigate particulate matter emissions.</t>
  </si>
  <si>
    <t>If more frequent manure removal is applied, there will be less potential for odors to arise from biological breakdown of manure in the open lot.</t>
  </si>
  <si>
    <t>Open lot surfaces at animal feeding operations where dust (particulate matter emissions) are of concern.</t>
  </si>
  <si>
    <t>sq ft</t>
  </si>
  <si>
    <t>Treatment of unpaved surfaces can help to bind particles, resulting in reduced erosion.</t>
  </si>
  <si>
    <t>Treatment of unpaved surfaces can help to bind particles, resulting in reduced erosion.  Addressing wind erosion is a purpose in the standard.</t>
  </si>
  <si>
    <t>If salt-based hygroscopic suppressants (such as calcium chloride or magnesium chloride) are used, adjacent soil may be impacted.</t>
  </si>
  <si>
    <t>If organic suppressants (such as lignosulfonates or oils) are used, nearby surface water may be impacted.</t>
  </si>
  <si>
    <t>If salt-based hygroscopic suppressants (such as calcium chloride or magnesium chloride) are used, nearby surface water may be impacted.</t>
  </si>
  <si>
    <t>If road oils are used, nearby surface water may be impacted.  Otherwise, no effect is expected.</t>
  </si>
  <si>
    <t>Treatment of unpaved surfaces can help to bind particles, resulting in reduced erosion and sediment load to nearby surface waters.</t>
  </si>
  <si>
    <t>Use of dust suppressants will mitigate particulate matter emissions from vehicle traffic and wind erosion on unpaved roads and surfaces.  The primary purpose of this standard is to mitigate particulate matter emissions.</t>
  </si>
  <si>
    <t>Unpaved roads or surfaces where dust (particulate matter emissions) are of concern.</t>
  </si>
  <si>
    <t>ESD-WBio</t>
  </si>
  <si>
    <t xml:space="preserve">Disturbance of the site has short term but negligible effect on soil detachment by water. </t>
  </si>
  <si>
    <t xml:space="preserve">Disturbance of the site has short term but negligible effect on soil detachment by wind. </t>
  </si>
  <si>
    <t>Heavy equipment used to apply the practice may result in temporary compaction.</t>
  </si>
  <si>
    <t>Although vegetation is manipulated, soil disturbance is minimal.</t>
  </si>
  <si>
    <t>Removal of shade-producing canopy along streams will lead to an increase in surface water temperature, especially during low flows.</t>
  </si>
  <si>
    <t>Total carbon content is maintained.</t>
  </si>
  <si>
    <t>Established vegetation may add forage for domestic animals.</t>
  </si>
  <si>
    <t>Mass mortality die-off may result in excavation for burial and short-term soil disturbance.</t>
  </si>
  <si>
    <t>Properly handled mortality will prevent groundwater contamination.  May be slight worsening in problem where burial pits are the facility option.</t>
  </si>
  <si>
    <t>Properly handled mortality should prevent groundwater contamination.  Where burial pits are used a slight potential for pathogen movement exists.</t>
  </si>
  <si>
    <t>There is no on-farm plan for disposal of catastrophic mortality of livestock or poultry.</t>
  </si>
  <si>
    <t>CED-ECE</t>
  </si>
  <si>
    <t>Possible if water-source heat pump is installed.</t>
  </si>
  <si>
    <t>Improved equipment efficiency can reduce particulate matter emissions from combustion.</t>
  </si>
  <si>
    <t>Improved equipment efficiency can reduce emissions of oxides of nitrogen associated with combustion.</t>
  </si>
  <si>
    <t>ESD-AH</t>
  </si>
  <si>
    <t>Reducing the amount of nutrients excreted in manure can reduce the potential for over-application of nutrients on land which the manure is applied, thus reducing the potential for loss to surface waters.</t>
  </si>
  <si>
    <t>The action reduces the amount of nutrients excreted in manure which reduces the potential for over-application on the land.</t>
  </si>
  <si>
    <t>Certain additives can be fed that reduce pathogens in manure.</t>
  </si>
  <si>
    <t xml:space="preserve"> Certain additives can be fed that will reduce pathogens in manure.</t>
  </si>
  <si>
    <t>Certain feedstuffs lead to high salt levels in manure</t>
  </si>
  <si>
    <t>Changing form of feed can reduce dust level.  Better nitrogen management in feed can greatly reduce emissions of ammonia.</t>
  </si>
  <si>
    <t>Feed management can reduce nitrogen excretion, resulting in lower potential for nitrous oxide emissions.  Feed management in ruminants can also reduce methane emissions.</t>
  </si>
  <si>
    <t>Feed management can reduce VOC emissions.  Better nitrogen management can reduce nitrogen excretion, resulting in lower potential for emissions of oxides of nitrogen.</t>
  </si>
  <si>
    <t>Feed management can reduce VOC emissions.  Better nitrogen and sulfur management can result in lower ammonia and hydrogen sulfide emissions.</t>
  </si>
  <si>
    <t>Better nitrogen management in feed can greatly reduce emissions of ammonia and oxides of nitrogen.</t>
  </si>
  <si>
    <t>Feed and forage are in balance to ensure nutritional requirements of livestock.</t>
  </si>
  <si>
    <t>Incorporating forages and alternative feeds in the diet may increase in bulk of manure.</t>
  </si>
  <si>
    <t>Barriers reduce the excessive disturbance of soil and vegetation by facilitating the effective control of timing, frequency, duration and intensity of use of an area by animals or people.</t>
  </si>
  <si>
    <t>Barriers reduce the  excessive disturbance of soil and vegetation by facilitating the effective control of timing, frequency, duration and intensity of use of an area by  animals or people.</t>
  </si>
  <si>
    <t>Barriers reduce the excessive disturbance of soil and vegetation by facilitating the effective control of timing, frequency, duration and intensity of use of an area by animals or people. This promotes vegetative growth and streambank stabilization.</t>
  </si>
  <si>
    <t>limits animals  to a specific area for a specific time  thereby reducing impact over all</t>
  </si>
  <si>
    <t>limits  animals  to a specific area for a specific time  thereby reducing impact over all</t>
  </si>
  <si>
    <t>Control access of animals and/or people to stream areas.</t>
  </si>
  <si>
    <t>Fencing can be used to protect and/or improve vegetation.</t>
  </si>
  <si>
    <t>Control of animals facilitates grazing management enhancing health and vigor of desired plant communities.</t>
  </si>
  <si>
    <t>Control of animals facilitates grazing management which encourages growth of plants that are adapted and suitable for the site.</t>
  </si>
  <si>
    <t>controlling movement of animals provides plant rest which provides habitat for wildlife or invertabrates</t>
  </si>
  <si>
    <t>Control of animals influences vigor and health of vegetation.</t>
  </si>
  <si>
    <t>Fence used to control movement of animals and/or people.</t>
  </si>
  <si>
    <t>Permanent vegetation planted across the slope reduces erosive water energy.</t>
  </si>
  <si>
    <t>Stiff-stemmed, permanent vegetation traps saltating particles. More roughened surface slows wind velocities.</t>
  </si>
  <si>
    <t>Vegetation across the slope reduces erosive energy of concentrated flows where they exit the field.</t>
  </si>
  <si>
    <t>Increased vegetation can reduce concentrated runoff flowing over streambanks.</t>
  </si>
  <si>
    <t>Drainage has the predominant impact on subsidence.</t>
  </si>
  <si>
    <t xml:space="preserve">Root penetration and organic matter helps restore soil structure. </t>
  </si>
  <si>
    <t>Permanent cover and lack of soil disturbance reduces decomposition of soil organic materials such as roots and allows accumulation.</t>
  </si>
  <si>
    <t>Permanent vegetation provides food and cover for soil organisms.</t>
  </si>
  <si>
    <t>Permanent vegetation will reduce runoff and increase infiltration.</t>
  </si>
  <si>
    <t xml:space="preserve">Permanent vegetation will take up available nutrients and increase organic matter. The increased organic matter will increase cation exchange capacity which will hold nutrients. </t>
  </si>
  <si>
    <t>The action reduces runoff and erosion.  Also, the borders may attract beneficial insects or trap insect pests, reducing the need for pesticide applications.</t>
  </si>
  <si>
    <t>The action may attract beneficial insects or trap insect pests, reducing the need for pesticide applications.</t>
  </si>
  <si>
    <t>Less erosion and runoff reduces delivery of pathogens. More moist environment in permanent vegetation may slow pathogen mortality, however.</t>
  </si>
  <si>
    <t>The action will result in increased uptake by plants.</t>
  </si>
  <si>
    <t xml:space="preserve">Vegetation protects soil surface and traps sediment. </t>
  </si>
  <si>
    <t>Permanent vegetation around the field edge reduces particulate emissions from vehicle traffic and tillage in the border area.</t>
  </si>
  <si>
    <t>Decreased annual inputs of fertilizer.</t>
  </si>
  <si>
    <t>Permanent vegetation provides food and cover.  Controlled or limited traffic can improve cover conditions.</t>
  </si>
  <si>
    <t>Reduces sediment delivery to adjacent surface water, reduces nutrient delivery to adjacent surface water; increases habitat quality</t>
  </si>
  <si>
    <t>Many of these techniques will reduce the potential for sheet and rill erosion</t>
  </si>
  <si>
    <t>Many of these techniques will reduce the potential for wind erosion</t>
  </si>
  <si>
    <t>Reduce soil and residue particulates in the air via changes in tillage, harvest and other field operations.</t>
  </si>
  <si>
    <t>Some of these techniques can reduce GHG emissions from engines</t>
  </si>
  <si>
    <t>Reduced engine use can reduce emissions of ozone precursors.  Utilizing alternatives to biomass burning can also reduce emissions of ozone precursors.</t>
  </si>
  <si>
    <t>Reduced engine use can reduce emissions of oxides of nitrogen.  Utilizing alternatives to biomass burning can also reduce emissions of oxides of nitrogen.</t>
  </si>
  <si>
    <t>Excess particulate matter emissions (dust, esp.) are being produced from various field operations (primarily cropping situations).</t>
  </si>
  <si>
    <t>Reduced traffic on filterstrip reduces compaction and shear stress.</t>
  </si>
  <si>
    <t>Solid organics and sediment-attached nutrients are filtered out. Soluble nutrients infiltrate the soil and may be taken up by plants or utilized by soil organisms.</t>
  </si>
  <si>
    <t>The action reduces runoff and traps adsorbed pesticides.  Also, the strips may attract beneficial insects or trap insect pests, reducing the need for pesticide applications.</t>
  </si>
  <si>
    <t>There is a potential to increase infiltration and absorption by plant roots and breakdown of pesticides with biological activity.</t>
  </si>
  <si>
    <t>Filter strips capture and delay pathogen movement, but mortality may also be delayed because vegetative cover may protect pathogens from desiccation.</t>
  </si>
  <si>
    <t>The action captures and delays pathogen movement, but pathogen mortality may also be delayed because vegetative cover may protect pathogens from desiccation.</t>
  </si>
  <si>
    <t>Runoff containing heavy metals is slowed, trapping sediment and increasing infiltration into the soil where metals are often tied up. Some plants can take up heavy metals.</t>
  </si>
  <si>
    <t>Higher organic matter levels increases buffering capacity of the soil. Some plants can take up some heavy metals.</t>
  </si>
  <si>
    <t xml:space="preserve">Vegetation protects soil surface and traps sediment, nutrients and other materials. </t>
  </si>
  <si>
    <t>Areas converted to permanent vegetation reduce the area susceptible to wind erosion and tillage.</t>
  </si>
  <si>
    <t>Filterstrips can be managed as wildlife friendly when wildlife is a secondary concern.</t>
  </si>
  <si>
    <t>Suspended sediments and suspended or dissolved contaminants delivery to surface water is reduced.</t>
  </si>
  <si>
    <t xml:space="preserve">A strip with bare soil or reduction in vegetative cover and surface litter has potential for increases in erosive water energy. </t>
  </si>
  <si>
    <t xml:space="preserve">A strip with bare soil or reduction in vegetative cover and surface litter has potential for increased exposure of the soil surface to erosive wind energy. </t>
  </si>
  <si>
    <t>A streambank may be used as an anchor or end point for a fire break or as a fire break with vegetation removed.</t>
  </si>
  <si>
    <t>Equipment used to maintain minimum vegetation can compact forest soils.</t>
  </si>
  <si>
    <t>Nutrient cycling is halted on strips left unvegetated.</t>
  </si>
  <si>
    <t>A strip with bare soil or reduction in vegetative cover and surface litter has potential to decrease organism habitat</t>
  </si>
  <si>
    <t>A strip with bare soil or reduction in vegetative cover and surface litter has potential to increase soil instablility</t>
  </si>
  <si>
    <t xml:space="preserve">A strip with bare soil or reduced vegetative cover and surface litter has potential for increases in erosive water energy that may transport additional sediments to surface waters. </t>
  </si>
  <si>
    <t>There is a minimal reduction of particulate matter through reduced incidence of wildfire.</t>
  </si>
  <si>
    <t>There is a decrease in CO2 emissions from reduced incidence of wildfire.</t>
  </si>
  <si>
    <t>There is a minimal reduction of ozone precursors through reduced incidence of wildfire.</t>
  </si>
  <si>
    <t>There is a minimal reduction of NOx through reduced incidence of wildfire.</t>
  </si>
  <si>
    <t>Plant productivity and health are improved through reduced incidence of wildfire.</t>
  </si>
  <si>
    <t>Undesired species can colonize areas left bare.</t>
  </si>
  <si>
    <t>Fuel loadings are isolated and wildfire risk is reduced.</t>
  </si>
  <si>
    <t>Fire protection benefits wildlife</t>
  </si>
  <si>
    <t>Fire protection helps maintain quality of water sources, and maintain vegetation for soil protection, interception, and filtration associated with precipitation.</t>
  </si>
  <si>
    <t>The incidence of wildfire is reduced, and energy use associated with fighting wildfire is also reduced.</t>
  </si>
  <si>
    <t>Areas with fuel loadings or flammable conditions that pose a risk of wildfire.</t>
  </si>
  <si>
    <t>ESD-AqEco &amp; CED-DE</t>
  </si>
  <si>
    <t>Contamination would be minimal when practice standard is properly implemented</t>
  </si>
  <si>
    <t>Fish pathogens from facility wastewater could be discharged into surface waters. Mitigation is part of practice design.</t>
  </si>
  <si>
    <t>Water discharges are generally warmer than ambient temperature of receiving waters</t>
  </si>
  <si>
    <t>Fish Raceway or Tank provides artificial habitat for species of interest. Some systems are used to race stock that is then released in to natural environment.</t>
  </si>
  <si>
    <t>Aquaculture production system has 1) excessive seepage or frequent release of nutrient laden aquaculture water, 2) potential of loss of non-native aquaculture production fish species to the native environment, and/or 3) poor growing conditions for the current aquaculture species.</t>
  </si>
  <si>
    <t>The action discharges wastewater which could result in groundwater contamination.</t>
  </si>
  <si>
    <t>Non-commercial fishpond should not likely harbor pathogens.</t>
  </si>
  <si>
    <t xml:space="preserve">Unsuitable aquatic plants are managed to maintain habitat values.  </t>
  </si>
  <si>
    <t xml:space="preserve">Unsuitable aquatic plants are controlled.  </t>
  </si>
  <si>
    <t>Undesired aquatic vegetation is controlled by management.</t>
  </si>
  <si>
    <t>Impounded water is managed for aquatic species.</t>
  </si>
  <si>
    <t>An existing pond, lake, or reservoir that is not managed for commercial aquaculture purposes.</t>
  </si>
  <si>
    <t>Establishment of adapted species  increases vegetative cover and reduces erosion potential.  During the establishment period, there may be a slight to moderate risk of erosion,  depending on seedbed preparation, seeding method, and species planted.</t>
  </si>
  <si>
    <t>Establishment of adapted species increases vegetative cover and reduces erosion potential. During the establishment period, there may be a slight to moderate risk of erosion, depending on seedbed preparation, seeding method, and species planted.</t>
  </si>
  <si>
    <t xml:space="preserve">There will be an increase of vegetative cover and reduced runoff in the watershed in the long-term. </t>
  </si>
  <si>
    <t>There will be enhanced biomass production, root development, litter accumulation, increased biological activity, and/or reduced tillage if associated with change in land use.</t>
  </si>
  <si>
    <t>Perrennial living plants and roots provide habitat and food for soil organisms</t>
  </si>
  <si>
    <t>There will be an increase in cover and infiltration, reducing runoff and overland flow.</t>
  </si>
  <si>
    <t>Perrennial living plants and roots capture most rainfall events during most storms, holding the water in developed organic matter and root channels.</t>
  </si>
  <si>
    <t>Perrennial living plants, roots and developing organic matter holds water to allow the slow movement to groundwater instead of runoff losses.</t>
  </si>
  <si>
    <t>The plant species selected will decrease runoff and erosion.</t>
  </si>
  <si>
    <t>The improved vegetative cover and increased soil microbiological activity will reduce movement of pathogens, however a land use change to pasture may increase potential pathogen levels.</t>
  </si>
  <si>
    <t>Increased uptake by some pasture plants and reduced erosion and runoff  may reduce off-site movement of heavy metals attached to sediment.</t>
  </si>
  <si>
    <t>There will be improved vegetative cover with a reduction of runoff and sedimentation.</t>
  </si>
  <si>
    <t>Establishing permanent vegetation reduces the potential for generation of particulates by wind erosion.</t>
  </si>
  <si>
    <t>Vegetation removes CO2 from the air and stores it in the form of carbon in the plants and soil.  Also, use of biomass as an alternative energy source can greatly reduce the use of (and emissions of CO2 from) fossil fuels.</t>
  </si>
  <si>
    <t>Plants are selected based on site adaptability.</t>
  </si>
  <si>
    <t>Plants selected are adapted and suited.</t>
  </si>
  <si>
    <t xml:space="preserve">Not applicable. </t>
  </si>
  <si>
    <t>Plant species are selected that are well-adapted and compatible to the site providing habitat for terrestrial wildlife and invertebrates.</t>
  </si>
  <si>
    <t>Plant species will be selected that accommodate seasonal livestock production and nutritional needs.</t>
  </si>
  <si>
    <t>Establish adapted plants suitable for forage, hay, or biomass production.</t>
  </si>
  <si>
    <t xml:space="preserve">Maintaining a vigorous vegetative cover will reduce soil detachment by water.  </t>
  </si>
  <si>
    <t xml:space="preserve">Maintaining a vigorous vegetative cover will reduce soil detachment by wind.    </t>
  </si>
  <si>
    <t xml:space="preserve">Not applicable.  </t>
  </si>
  <si>
    <t xml:space="preserve">There will be improved root development, litter accumulation, increased biological activity and decrease number of mechanical operations. </t>
  </si>
  <si>
    <t>There will be an increase in vegetative cover and deeper root systems that may increase soil organic material.</t>
  </si>
  <si>
    <t>By improved forage management, vegetative cover and deeper roots will increase soil organism habitat.</t>
  </si>
  <si>
    <t>Increased forage management will improve root development, litter accumulation and increased biological activity reducing aggregate instability.</t>
  </si>
  <si>
    <t xml:space="preserve">Increased management will retain more surface water and less runoff from rainfall by increased plant cover, roots and litter. </t>
  </si>
  <si>
    <t>Increased retention of surface water will filter more water to groundwater instead of losses to runoff.</t>
  </si>
  <si>
    <t>Improved forage management improves water use efficiency.</t>
  </si>
  <si>
    <t>Improved management and plant health and vigor reduces nutrients and organics used.</t>
  </si>
  <si>
    <t>Managing for desirable plant health and vigor reduces the need for pesticide applications.</t>
  </si>
  <si>
    <t>Management improves vegetative cover, decrease runoff, and increased soil microbiological activity.</t>
  </si>
  <si>
    <t xml:space="preserve">Improved plant density, health and vigor will marginally improve plant uptake. </t>
  </si>
  <si>
    <t>Plants are managed to maintain optimal productivity and health.</t>
  </si>
  <si>
    <t xml:space="preserve">Plants are managed to maintain the composition of adapted and suited species.  </t>
  </si>
  <si>
    <t>Increased quality and quantity of forage with managed timing of harvest improves terrestrial habitat, food and cover.</t>
  </si>
  <si>
    <t>Improved management will improve quantity and quality of feed and forage.</t>
  </si>
  <si>
    <t>Reduced need for pesticides may reduce field operations.</t>
  </si>
  <si>
    <t>Removal of forages as hay green-chop or ensilage.</t>
  </si>
  <si>
    <t>Trees and other vegetation are cut or killed but woody debris is left on site in contact with the ground surface.</t>
  </si>
  <si>
    <t>Residual vegetation and debris maintain non-erosive conditions.</t>
  </si>
  <si>
    <t>Equipment used to harvest or remove forest products can compact forest soils; however, forest management plans and practice plans will minimize impacts.</t>
  </si>
  <si>
    <t>Trees and other vegetation are cut or killed; decomposition of woody debris and dead root systems increases soil OM.</t>
  </si>
  <si>
    <t>Forest products that have assimilated salts/chemicals are removed or harvested from the site.</t>
  </si>
  <si>
    <t>When trees and other vegetation are cut or killed, woody debris, leaf litter, and dead root systems become food for soil organisms. Increased heat and light can alter habit in +/- ways.</t>
  </si>
  <si>
    <t xml:space="preserve">Effects on soil stability are +/-. Increased plant vigor holds soil, organic inputs improve stability, but associated road/trail construction/ maintenance can be a negative impact. </t>
  </si>
  <si>
    <t>Reduction in tree density temporarily leads to less evapotranspiration and more water on site, but increases in vigor as the stand regrows will offset this condition.</t>
  </si>
  <si>
    <t>Excess trees and undesired vegetation are removed which leaves more moisture on site to be allocated to desired vegetation.</t>
  </si>
  <si>
    <t>Excess trees and undesired vegetation are removed which reallocates water to remaining desired vegetation or may provide additional water yield from the site.</t>
  </si>
  <si>
    <t>Management may includesthe use of pesticides; stand entry may lead to invasion of undesired plants and pests in some caes, but increased health and vigor of desired tree species may reduce the need for pesticide use in others.</t>
  </si>
  <si>
    <t>As the vigor of the stand increases following removal of all or part of the overstory, nutrient uptake increases.</t>
  </si>
  <si>
    <t>Management may include the use of pesticides; stand entry may lead to invasion of undesired plants and pests in some caes, but increased health and vigor of desired tree species may reduce the need for pesticide use in others.</t>
  </si>
  <si>
    <t>Removal of canopy/woody vegetation exposes the site and increases mortality of pathogens that would have otherwise entered surface water.</t>
  </si>
  <si>
    <t>Removal of canopy/woody vegetation exposes the site and increases mortality of pathogens that would have otherwise entered ground water.</t>
  </si>
  <si>
    <t>Removal of overstory canopy can increase the amount and vigor of ground cover, slowing runoff and increasing infiltration.</t>
  </si>
  <si>
    <t>Forest products that are storing salts in their biomass may be removed or harvested from the site. Reduced stand density can increase infiltration and leaching of salts.</t>
  </si>
  <si>
    <t>Removal of overstory canopy increases  vigor of ground cover that can increase heavy metal uptake and reduces runoff.</t>
  </si>
  <si>
    <t>As the vigor of the stand increases following removal of all or part of the overstory, uptake of heavy metals and some pollutants increases, reducing the potential for leaching.</t>
  </si>
  <si>
    <t>Use of Best Management Practices, and maintaining vegetative cover, should result in minimal sediment production.</t>
  </si>
  <si>
    <t>Use of Best Management Practices, including maintaining vegetative cover in riparian zones, should improve water temperature.</t>
  </si>
  <si>
    <t>On fireprone sites, there may be a minimal reduction of particulate matter through reduced incidence of wildfire; however, this improvement is partly offset by emissions from equipment used in stand management.</t>
  </si>
  <si>
    <t>Decomposition increases with canopy opening and releases carbon stored on site. Increased vigor of remaining plants increases their rate of capture of CO2 but it may be many years before on-site storage is recouped. Carbon may be stored in long-lived wood products, or released as CO2 soon after harvest. On some sites there is a decrease in CO2 emissions from reduced incidence of wildfires.</t>
  </si>
  <si>
    <t>On fireprone sites, there may be a minimal reduction of ozone precursors through reduced incidence of wildfire; however, this improvement is partly offset by emissions from equipment used in stand management.</t>
  </si>
  <si>
    <t>Most productive, healthy and vigorous plants are retained.</t>
  </si>
  <si>
    <t>Plants selected for retention are those that make the stand more desirable in structure and composition.</t>
  </si>
  <si>
    <t>Noxious and invasive plants are controlled.</t>
  </si>
  <si>
    <t>Canopy and understory removal reduces fuel loadings, breaks up fuel continuity, removes "ladder" fuels.</t>
  </si>
  <si>
    <t>Changes in stand structure and composition has positive effects on cover and shelter for certain wildlife species and negative effects on others. Decreases in snags, cavity trees, and large trees may affect some less-common species.</t>
  </si>
  <si>
    <t xml:space="preserve">Increased plant vigor and understory development may improve water quality through interception and filtering. </t>
  </si>
  <si>
    <t xml:space="preserve">Changes in stand structure may increase forage, but typically not by an amount that would reduce limitations on livestock production. </t>
  </si>
  <si>
    <t>Remaining canopy and understory continue to provide shelter on sites where livestock grazing is appropriate.</t>
  </si>
  <si>
    <t>Convert land use from more to less intensive operations. The incidence of wildfire is reduced, and energy use associated with fighting wildfire is also reduced.</t>
  </si>
  <si>
    <t>1) Desired tree species competing with undesired species; 2) overstocked desired tree species.</t>
  </si>
  <si>
    <t>ESD-For &amp; CED-AE</t>
  </si>
  <si>
    <t>Travel-ways and cleared areas are treated to minimize soil detachment by water.</t>
  </si>
  <si>
    <t xml:space="preserve">Disturbed areas are not extensive enough for wind erosion.  </t>
  </si>
  <si>
    <t xml:space="preserve">Travel-ways and cleared areas are treated to minimize soil detachment by water. </t>
  </si>
  <si>
    <t>Trails and landings are designed, located and maintained to minimize on site and off site impacts to resources.</t>
  </si>
  <si>
    <t>Trails and landings are designed, located and maintained to minimize on site and off site impacts to resources including streambanks.</t>
  </si>
  <si>
    <t>Use of designated trails restricts compaction to limited areas.</t>
  </si>
  <si>
    <t xml:space="preserve">Removal of woody vegetation from a site removes organic material that could have become soil organic matter. </t>
  </si>
  <si>
    <t>The chemical make up of the soil is not altered by disturbance or short term manipulation of vegetative cover.</t>
  </si>
  <si>
    <t>Trails and landings are cleared and compacted, decreasing soil organism habitat.</t>
  </si>
  <si>
    <t>Trails and landings are cleared and compacted; effects can be +/- where existing trails are stabilized initially but may become unstable over time.</t>
  </si>
  <si>
    <t>Wet and flood prone areas are avoided.</t>
  </si>
  <si>
    <t>Proper design, location, and maintenance will minimize off-site delivery of sediment and nutrients from areas disturbed during logging.</t>
  </si>
  <si>
    <t>Trails will be designed to minimize erosion.</t>
  </si>
  <si>
    <t>Trails and landings are located to avoid negative impacts on desirable plants as well as allow access for management activities to improve productivity, health and vigor.</t>
  </si>
  <si>
    <t xml:space="preserve">Trails and landings facilitate management of undesirable vegetation. </t>
  </si>
  <si>
    <t>Trails provide firebreaks and access to sites for fuel reduction activities or firefighting.</t>
  </si>
  <si>
    <t xml:space="preserve">Practice is +/-. Rehabilitating roads in poor condition can reduce sedimentation. Construction of new roads may increase it. </t>
  </si>
  <si>
    <t>Distribution of animals makes forage more readily available to livestock.</t>
  </si>
  <si>
    <t>A forest stand where temporary, periodic equipment access is needed to carry out a management activity. Sites are on suited soils with appropriate bearing strength, drainage class, and slope. Sites avoid critical wildlife habitat and environmentally sensitive areas.</t>
  </si>
  <si>
    <t xml:space="preserve">An area of land with a reduction in vegetative cover and surface litter has potential for increases in erosive water energy. </t>
  </si>
  <si>
    <t>Equipment used to treat vegetation can compact soils.; however, conservation plans and practice plans will minimize impacts.</t>
  </si>
  <si>
    <t>Moderate Worsening</t>
  </si>
  <si>
    <t>Nutrient cycling is diminished on areas with reduced vegetation.</t>
  </si>
  <si>
    <t>Practice is +/-. Reduction in vegetative cover and surface litter can decrease soil organism habitat, but reducing wildfire risk may improve conditions in the longer term.</t>
  </si>
  <si>
    <t>Practice is +/-. Reduction in vegetative cover and surface litter can decrease soil stability, but reducing wildfire risk may improve conditions in the longer term.</t>
  </si>
  <si>
    <t>Removal of vegetation may reduce uptake of subsurface water.</t>
  </si>
  <si>
    <t>Herbicides, if used to treat fuels, could reach surface water.</t>
  </si>
  <si>
    <t xml:space="preserve">Herbicides applied to treat fuels may reduce vegetative cover, resulting in less pesticide degradation and more pesticide residue reaching groundwater.  </t>
  </si>
  <si>
    <t xml:space="preserve">An area with bare soil or reduced vegetative cover and surface litter has potential for increases in erosive water energy that may transport additional sediments to surface waters. </t>
  </si>
  <si>
    <t>Undesired species can colonize areas where vegetation has been treated.</t>
  </si>
  <si>
    <t>Treatment is +/-.  Reduction in vegetative cover, woody debris, and snags can decrease cover/shelter. The treated area can provide additional food sources for certain wildlife species.</t>
  </si>
  <si>
    <t xml:space="preserve">Reduction of vegetation, snags, and woody debris can increase overland flow and impact water quality. </t>
  </si>
  <si>
    <t>Forage species can be favored on a long-term basis to maintain practice function.</t>
  </si>
  <si>
    <t>Removal of trees can exacerbate heat stress.</t>
  </si>
  <si>
    <t>Lands with vegetation or residue fuel loads with potential to carry and/or exacerbate wildfire.</t>
  </si>
  <si>
    <t>The action stabilizes channel to prevent further erosion</t>
  </si>
  <si>
    <t>Grade stabilization structures deceases downstream erosion which untimately increases the soil organism habitat.</t>
  </si>
  <si>
    <t>Since a grade stabilization structure is a pass through structrure it has little to no effect on surface water.</t>
  </si>
  <si>
    <t>Channel is stabilized and protected from excessive erosion.</t>
  </si>
  <si>
    <t>Stabilizing grade diminishes hyporheic (subsurface) flow.</t>
  </si>
  <si>
    <t xml:space="preserve">Soil/plant moisture relationships are improved near and on channel banks for species diversity and plant growth.  </t>
  </si>
  <si>
    <t>Soil/plant moisture relationships are improved near and on channel banks for species diversity and plant growth.  Structures will not inhibit fish passage.</t>
  </si>
  <si>
    <t>CED-AE &amp; ESD-Agron</t>
  </si>
  <si>
    <t xml:space="preserve">The unsheltered distance may be reduced by trapping saltating soil particles.   </t>
  </si>
  <si>
    <t>Shaping or grading of the channel conveys runoff water without causing erosion.</t>
  </si>
  <si>
    <t>Runoff is controlled and managed to prevent erosion.</t>
  </si>
  <si>
    <t>Inflows into the stream are controlled to prevent erosion.</t>
  </si>
  <si>
    <t>Permanent vegetation in the area of the waterway increases soil organic matter.</t>
  </si>
  <si>
    <t>Vegetation traps contaminated sediment.</t>
  </si>
  <si>
    <t>Provide stable habitat for  organism</t>
  </si>
  <si>
    <t>Reduces errosion provides stable environment for aggregates</t>
  </si>
  <si>
    <t>Waterways provide outlets for diversions and other water control practices.</t>
  </si>
  <si>
    <t>Subsurface drainage installed as part of this practice removes excess water.</t>
  </si>
  <si>
    <t>Provide outlet for seeps.</t>
  </si>
  <si>
    <t>Increases opportunity for surface water movement</t>
  </si>
  <si>
    <t>reduces opportunity time for infiltration</t>
  </si>
  <si>
    <t>The vegetation in the channel will filter out some sediments, and the vegetation will utilize some nutrients.</t>
  </si>
  <si>
    <t>The action may slightly increases infiltration within the waterway. However, the vegetation will uptake nutrients.</t>
  </si>
  <si>
    <t>The action increases infiltration and traps adsorbed pesticides.</t>
  </si>
  <si>
    <t>Waterway acts as filter and reduces pathogens in the runoff</t>
  </si>
  <si>
    <t>The action results in slight increase of infiltration that could decrease soluble salts in runoff.</t>
  </si>
  <si>
    <t>Waterway acts as filter and reduces heavy metals in the runoff. Vegetation may take up heavy metals.</t>
  </si>
  <si>
    <t>Erosion is controlled, vegetation traps sediment, and runoff is delivered at a safe velocity.</t>
  </si>
  <si>
    <t xml:space="preserve">Water is not retained in the waterway </t>
  </si>
  <si>
    <t>Vegetation is maintained at optimal conditions for the function of the waterway</t>
  </si>
  <si>
    <t>Plants selected for retention are more adapted and suited.</t>
  </si>
  <si>
    <t>grass may provide habitat for smaller wildlife</t>
  </si>
  <si>
    <t>The action improves surface water quality and provides seasonal habitat for aquatic species, especially if connected to a stream or river.</t>
  </si>
  <si>
    <t>Fewer gullies to cross with equipment</t>
  </si>
  <si>
    <t>Increased surface roughness and improved vegetation cover will increase infiltration, reduce runoff, reduce soil movement.</t>
  </si>
  <si>
    <t>An increase in vegetative cover decreases erosion by wind.</t>
  </si>
  <si>
    <t>Improved plant vigor and productivity increases organic matter.</t>
  </si>
  <si>
    <t>Increased infiltration and decreased runoff.</t>
  </si>
  <si>
    <t>Increased water infiltration</t>
  </si>
  <si>
    <t>Increased water infiltration and improved plant, soil, moisture, and air relationships.</t>
  </si>
  <si>
    <t>Modifications to soil conditions will increase infiltration and reduce runoff.  Improved plant growth will better utilize nutrients, decreasing the potential for losses in runoff.</t>
  </si>
  <si>
    <t>Slight improvement because of increased infiltration and decreased runoff.</t>
  </si>
  <si>
    <t>Inproved hydrologic indicators increase infiltration and decreases runoff.</t>
  </si>
  <si>
    <t>Intensive disturbance of soil can release particulate matter.  However, improved grazing  land systems will improve vegetative cover and thus reduce overall PM emissions.</t>
  </si>
  <si>
    <t>Intensive disturbance of soil can release stored soil carbon as carbon dioxide.  However, improvements to grazing lands systems can build long-term soil carbon.</t>
  </si>
  <si>
    <t>Site is modified to enhance the health and vigor of desired species.</t>
  </si>
  <si>
    <t>Site is modified to enhancing suited and desired species.</t>
  </si>
  <si>
    <t>Undesired plants can colonize newly treated areas.</t>
  </si>
  <si>
    <t>Treatment improves plant production and species diversity.</t>
  </si>
  <si>
    <t xml:space="preserve">The testing itself does not improve water quality degraded by nutrients.  However, if testing indicates their presence in groundwater, it will be the measures taken afterward that will control the movement of nutrients into groundwater.   </t>
  </si>
  <si>
    <t xml:space="preserve">The testing itself does not improve water quality degraded by pesticides.  However, if testing indicates their presence in groundwater, it will be the measures taken afterward that will control the movement of pesticides into groundwater.   </t>
  </si>
  <si>
    <t xml:space="preserve">The testing itself does not improve water quality degradation by manure.  However, if testing indicates their presence in groundwater, it will be the measures taken afterward that will control the movement of manure into groundwater.   </t>
  </si>
  <si>
    <t xml:space="preserve">The testing itself does not improve water quality degraded by salts.  However, if testing indicates their presence in groundwater, it will be the measures taken afterward that will control the movement of salts into groundwater.   </t>
  </si>
  <si>
    <t>sf</t>
  </si>
  <si>
    <t>Establishment of vegetative cover, surfacing with suitable materials, or installing needed structures will provide needed cover to protect area from soil erosion.</t>
  </si>
  <si>
    <t>The surface is protected from erosion by establishing vegetative cover, by surfacing with suitable materials, and/or by installing needed structures.</t>
  </si>
  <si>
    <t>HUAs are not installed on streambanks</t>
  </si>
  <si>
    <t>The HUAP area will be used preferentially and the area adjacent to the site will have less compaction.</t>
  </si>
  <si>
    <t>If vegetation is used to protect the site, organic matter may be increased.  If some other material is used to protect the site, organic matter will be decreased or unchanged.</t>
  </si>
  <si>
    <t>Area treated does not provide good enviroment for organisims</t>
  </si>
  <si>
    <t>Treated area stablizes soil and prevents errosion</t>
  </si>
  <si>
    <t>Impermeable surfaces will cause increased runoff.</t>
  </si>
  <si>
    <t>HUAs will allow collection of manure that would otherwise runoff to contaminate surface water</t>
  </si>
  <si>
    <t>Protection can reduce erosion and sediment.</t>
  </si>
  <si>
    <t>Stabilizing high-traffic areas can reduce the amount of dust generated from human, animal and vehicular traffic.</t>
  </si>
  <si>
    <t>If used, vegetation removes CO2 from the air and stores it in the form of carbon in the plants and soil.</t>
  </si>
  <si>
    <t xml:space="preserve">By providing a protected area for use, there will be less traffic on adjacent areas, resulting in improved plant health. </t>
  </si>
  <si>
    <t>This action reduces inefficient manure management operations</t>
  </si>
  <si>
    <t xml:space="preserve">Dense vegetation traps saltating particles. </t>
  </si>
  <si>
    <t>Root development in the footprint of the practice will improve soil structure and porosity.</t>
  </si>
  <si>
    <t>Permanent vegetation increases soil organic matter in the footprint of the practice.</t>
  </si>
  <si>
    <t>Tall vegetation will trap snow upwind of structures and animal concentration areas.</t>
  </si>
  <si>
    <t xml:space="preserve">Nutrients from runoff are removed when the strips of vegetation are established where they can intercept overland flow or wind-borne soil. </t>
  </si>
  <si>
    <t>The action reduces pesticide drift and may reduce runoff and erosion.  Also, the borders may attract beneficial insects or trap insect pests which reduce the need for pesticide applications.</t>
  </si>
  <si>
    <t>Use of this practice along small streams increases shade and moderates stream temperatures.</t>
  </si>
  <si>
    <t>Permanent rows of trees or shrubs can reduce wind erosion and intercept and trap airborne particles and ammonia.</t>
  </si>
  <si>
    <t>Can be used to intercept and filter odorous gases.</t>
  </si>
  <si>
    <t>Permanent rows of trees or shrubs can intercept and trap airborne ammonia.</t>
  </si>
  <si>
    <t>Plants selected will be maintained at optimal growing conditions for the intended purpose.</t>
  </si>
  <si>
    <t>If designed to benefit wildlife, improvement may be realized</t>
  </si>
  <si>
    <t>Hedgerows can provide some shade and protection from wind.</t>
  </si>
  <si>
    <t xml:space="preserve">Increase health and vigor of desirable plant species increases ground cover decreasing sheet and rill erosion.  </t>
  </si>
  <si>
    <t>Increase health and vigor of desirable plant species increases ground cover decreasing wind erosion.</t>
  </si>
  <si>
    <t>Increase health and vigor of desirable plant species increases ground cover decreasing  erosion potential.</t>
  </si>
  <si>
    <t>Removal of pervasive plants will result in more roots per area which builds more habitat.</t>
  </si>
  <si>
    <t>Removal of pervasive plants will result in more roots per area which builds more aggregates.</t>
  </si>
  <si>
    <t>Removal of pervasive plants will result in more desirable plant leaves, stems and roots per area which builds organic matter holding more surface water.</t>
  </si>
  <si>
    <t>Removal of pervasive plants will result in more desirable plant leaves, stems and roots per area which allows water to go to groundwater instead of runoff.</t>
  </si>
  <si>
    <t>Based on management objective</t>
  </si>
  <si>
    <t>There may be a slight improvement due to plant community ground cover reducing overland flow.</t>
  </si>
  <si>
    <t>Pesticides may be used to control vegetation.</t>
  </si>
  <si>
    <t>Functional group change may create effect.</t>
  </si>
  <si>
    <t>Removal of vegetation by mechanical means or burning can increase short-term PM emissions.  However, there should be no long-term effect from herbaceous weed control.</t>
  </si>
  <si>
    <t>Removal of vegetation by burning can increase short-term CO2 emissions.  However, there should be a positive long-term carbon sequestration effect from herbaceous weed control.</t>
  </si>
  <si>
    <t>Removal of vegetation by chemical means or burning can increase short-term VOC and/or NOx emissions.  However, there should be no long-term effect from herbaceous weed control.</t>
  </si>
  <si>
    <t>Removal of vegetation by chemical means or burning can increase short-term NOx emissions.  However, there should be no long-term effect from herbaceous weed control.</t>
  </si>
  <si>
    <t>Undesirable species will be removed by physical, chemical, or biological means to make it suitable for the desired plant community.</t>
  </si>
  <si>
    <t>Management may reduces fuel loadings.</t>
  </si>
  <si>
    <t>Improvement in composition, structure, amount, and availability of desired plants for terrestrial food, cover and shelter.</t>
  </si>
  <si>
    <t xml:space="preserve">The reduction of undesirable  species increases production of forage that meets nutritional and productive needs for livestock. </t>
  </si>
  <si>
    <t>Planning area has brush cover.</t>
  </si>
  <si>
    <t>ft</t>
  </si>
  <si>
    <t>Stiff stemmed herbaceous vegetation established across the prevailing wind erosion direction reduces soil erosion from wind by trapping saltating soil particles and sheltering an area down wind.</t>
  </si>
  <si>
    <t>Organic matter loss by wind erosion is reduced.</t>
  </si>
  <si>
    <t>Trapped snow can provide additional plant available moisture.</t>
  </si>
  <si>
    <t>The action reduces soil erosion from wind and the potential transport of soil-adsorbed nutrients to surface water.</t>
  </si>
  <si>
    <t xml:space="preserve">The action reduces soil erosion from wind.  Also, the barriers may attract beneficial insects or trap insect pests which reduce the need for pesticide applications.  </t>
  </si>
  <si>
    <t>Vegetation reduces soil erosion from wind and the resulting offsite sediment deposits</t>
  </si>
  <si>
    <t>Properly spaced barriers can effectively reduce wind erosion and particulate emissions.</t>
  </si>
  <si>
    <t>Vegetation removes CO2 from the air and stores it in the form of carbon in the plants and soil and reduced soil organic matter loss</t>
  </si>
  <si>
    <t>When compatible, selected species can improve food and cover habitat.</t>
  </si>
  <si>
    <t>Location of wind barrier can decrease sediment delivery to surface water.</t>
  </si>
  <si>
    <t>Excess runoff from plastic causes concentrated flow</t>
  </si>
  <si>
    <t>Cover will produce more concentrated runoff</t>
  </si>
  <si>
    <t>requires irrigation where non was required prior</t>
  </si>
  <si>
    <t>Concentrated flow from tunnel</t>
  </si>
  <si>
    <t>Tunnel increases plant healh and vigor by extending growing season</t>
  </si>
  <si>
    <t>Although the hoop structure may capture solar energy, more energy is needed for irrigation and other management</t>
  </si>
  <si>
    <t>The same tillage and physical inputs are required with or without the tunnel</t>
  </si>
  <si>
    <t>A channel constructed across the slope diverts damaging runoff and shortens slope length</t>
  </si>
  <si>
    <t xml:space="preserve">A channel constructed across the slope diverts damaging runoff to a protected outlet. </t>
  </si>
  <si>
    <t>Diverts damaging runoff and shorten slope length.</t>
  </si>
  <si>
    <t>Diverts overland flow that may reach streambanks.</t>
  </si>
  <si>
    <t>Collects and conveys runoff to safe outlet.</t>
  </si>
  <si>
    <t>Hillside ditch may provide outlet for seepage</t>
  </si>
  <si>
    <t>Helps collect excess water and convey to other locations where the water maybe used.</t>
  </si>
  <si>
    <t>The action collects runoff and delivers possible organics and dissolved nutrients to surface water.</t>
  </si>
  <si>
    <t>Collects runoff and delivers possible pesticides to surface water</t>
  </si>
  <si>
    <t>The action collects runoff but does not affect the total salt load from the field.</t>
  </si>
  <si>
    <t>The action collects runoff and may deliver heavy metals to surface water.</t>
  </si>
  <si>
    <t>Collects and slows run-off to a non-erosive velocity.</t>
  </si>
  <si>
    <t>Ditches collect but do not retain overland flow.</t>
  </si>
  <si>
    <t>Diverting runoff and reducing erosion will enhance the health and vigor of desired species.</t>
  </si>
  <si>
    <t xml:space="preserve">A channel constructed across the slope may intercept runoff water and shorten the slope length.  </t>
  </si>
  <si>
    <t xml:space="preserve">A channel constructed across the slope may intercept runoff water.  </t>
  </si>
  <si>
    <t xml:space="preserve">May prevent small amounts of erosion </t>
  </si>
  <si>
    <t>The canal may intercept runoff and act as floodways.</t>
  </si>
  <si>
    <t>May provide a water source for infiltration that will add to subsurface water.</t>
  </si>
  <si>
    <t>Canal may provide outlet for seepage, however canals may provide a source of seepage.</t>
  </si>
  <si>
    <t>Canals transport water to areas of irrigation use.</t>
  </si>
  <si>
    <t>Return flows from canals may deliver dissolved and sediment-attached nutrients to surface water.</t>
  </si>
  <si>
    <t>Return flows from canals may deliver possible contaminates to surface water</t>
  </si>
  <si>
    <t>Canal could distribute water more efficiently or could increase return flows that deliver contaminates to surface water.</t>
  </si>
  <si>
    <t>Increased water availability enhances plant growth, health and vigor.</t>
  </si>
  <si>
    <t>Seepage from ditch or canal will be eliminated.</t>
  </si>
  <si>
    <t>Lining eliminates water losses providing more water for irrigation.</t>
  </si>
  <si>
    <t>Lined ditches reduce the delivery of sediment-attached nutrients to surface water.</t>
  </si>
  <si>
    <t>Lining eliminates seepage.</t>
  </si>
  <si>
    <t>May collect runoff and return flows that could deliver  contaminates to surface water.</t>
  </si>
  <si>
    <t xml:space="preserve">The action eliminates seepage losses from canals, which reduces the potential for movement of pathogens to groundwater.    </t>
  </si>
  <si>
    <t>The action eliminates the potential for irrigation water to pick up salts from the ditch.</t>
  </si>
  <si>
    <t xml:space="preserve">The action eliminates seepage from earth canals which can move soluble salts to the ground water.    </t>
  </si>
  <si>
    <t>The action may collect runoff and return flows may deliver possible contaminates to surface water.</t>
  </si>
  <si>
    <t xml:space="preserve">The action eliminates seepage losses from canals, which reduces the potential for movement of heavy metals to groundwater.    </t>
  </si>
  <si>
    <t>Impervious materials prevents erosion.</t>
  </si>
  <si>
    <t>Conservation irrigation systems minimize affects to surface water quality.</t>
  </si>
  <si>
    <t>Increased water availability and access enhances plant growth, health and vigor.</t>
  </si>
  <si>
    <t xml:space="preserve">Reduces seepage losses which can result in reduced energy use for pumping. </t>
  </si>
  <si>
    <t xml:space="preserve">A ditch constructed across the slope may intercept runoff water and shorten the slope length. </t>
  </si>
  <si>
    <t xml:space="preserve">A ditch constructed across the slope may intercept runoff water.  </t>
  </si>
  <si>
    <t>May collect and conveys runoff to safe outlet.</t>
  </si>
  <si>
    <t>May provide outlet for seepage, however canals may provide a source of seepage.</t>
  </si>
  <si>
    <t>Ditches facilitate proper use of irrigation water.</t>
  </si>
  <si>
    <t>May collect runoff and return flows that deliver possible contaminates to surface water.</t>
  </si>
  <si>
    <t>Return flows from canals may deliver contaminates to surface water.</t>
  </si>
  <si>
    <t>Improvement of Distribution Uniformity may result in reduced energy use for pumping.</t>
  </si>
  <si>
    <t>Reshaping the surface of the land provides the opportunity for more uniform flow.</t>
  </si>
  <si>
    <t xml:space="preserve">Equipment used for cuts and fills will cause compaction, which may be substantial in the short term.   </t>
  </si>
  <si>
    <t>The process of cuts and fills alters the soil profile.</t>
  </si>
  <si>
    <t>Cuts may alter the soil profile moving salts into the root zone from deeper layers.</t>
  </si>
  <si>
    <t>Uniform slopes reduce ponding. May increase runoff.</t>
  </si>
  <si>
    <t>Because of more uniform infiltration and less ponding</t>
  </si>
  <si>
    <t>Leveling facilitates more uniform application of irrigation water.</t>
  </si>
  <si>
    <t>The uniform surface that results from this practice increases infiltration and reduces the potential for transport of nutrients to surface water.</t>
  </si>
  <si>
    <t>The action smoothes the surface which reduces ponding and the transport of nutrients to ground water.</t>
  </si>
  <si>
    <t>A uniform surface reduces the amount of runoff.</t>
  </si>
  <si>
    <t>A uniform surface reduces deep percolation.</t>
  </si>
  <si>
    <t>Uniform surface reduces transport to surface water</t>
  </si>
  <si>
    <t>The uniform surface grade reduces ponding and excessive infiltration of contaminated water.</t>
  </si>
  <si>
    <t>The action allows more efficient use of irrigation water, but does not affect the amount of salt leaving the field.</t>
  </si>
  <si>
    <t>Uniform surface eliminates ponding and associated infiltration, decreasing salt transport to ground water.</t>
  </si>
  <si>
    <t>Uniform surface reduces transport to surface water.</t>
  </si>
  <si>
    <t>Land surface is formed to a non-erosive grade.</t>
  </si>
  <si>
    <t>Intensive disturbance of soil can release particulate matter, but this is a short-term effect.  Better irrigation capability via land leveling should have a corresponding positive effect by allowing for better soil moisture management.</t>
  </si>
  <si>
    <t>Intensive disturbance of soil can release stored soil carbon as carbon dioxide, but this is a short-term effect.</t>
  </si>
  <si>
    <t>Site modification to improve irrigation application enhances the health and vigor of desired species.</t>
  </si>
  <si>
    <t>Increased irrigation efficiency improves crop health and vigor which decrease weed competition.</t>
  </si>
  <si>
    <t>More efficient water distribution, may result in reduced energy use for pumping.</t>
  </si>
  <si>
    <t>Pipe can act as a collection and transport for water to prevent erosion.</t>
  </si>
  <si>
    <t>Pipeline will be used in conjunction with other practice to address resource concern.</t>
  </si>
  <si>
    <t>Pipeline can collect and convey excessive subsurface water to suitable outlet.</t>
  </si>
  <si>
    <t>Pipeline can collect and convey excessive seepage to suitable outlet.</t>
  </si>
  <si>
    <t>Pipe will convey water and make it possible to use more efficiently.</t>
  </si>
  <si>
    <t>Utilizing pipelines for water delivery reduces the delivery of sediment-attached nutrients to surface water.</t>
  </si>
  <si>
    <t>Pipeline eliminates surface water flow reducing contaminated water runoff.</t>
  </si>
  <si>
    <t>Piipline eliminates surface flow that could pick up salts from an unlined ditch.  The pipeline also eliminates evaporation, which can concentrate salts in irrigation water.</t>
  </si>
  <si>
    <t>Pipeline does not pick up contaminated surface runoff.</t>
  </si>
  <si>
    <t>Properly sizing pipe to reduce friction losses, will result in reduced energy use for pumping. Pipeline can be used to eliminate pumping of water and powering center pivot equipment.</t>
  </si>
  <si>
    <t>Due to stabilization gully from embankment construction.</t>
  </si>
  <si>
    <t>Reduced peak flows downstream from reservoir.</t>
  </si>
  <si>
    <t xml:space="preserve">Peak flows are reduced. </t>
  </si>
  <si>
    <t>Seepage from reservoir.</t>
  </si>
  <si>
    <t>Possible seepage from Reservoir.</t>
  </si>
  <si>
    <t>Storage water for irrigation can be used in amore timely fashion increasing efficiency.</t>
  </si>
  <si>
    <t>May increase because of aquatic animal feed or decaying vegetation.</t>
  </si>
  <si>
    <t>Sediment is trapped as water velocity is reduced.</t>
  </si>
  <si>
    <t>Reservoirs can also provide stock water.</t>
  </si>
  <si>
    <t>Allows for off-peak or night time irrigation, will can result in reduced energy use for pumping.</t>
  </si>
  <si>
    <t>The action limits the wetted area in the soil profile as compared to other irrigation methods.  The compaction during field operations should be limited.</t>
  </si>
  <si>
    <t>Improved irrigation allows the limited leaching of salt below the root zone.</t>
  </si>
  <si>
    <t>More uniform applications reduces ponding and excessive tailwater runoff.</t>
  </si>
  <si>
    <t>A more uniform and efficient irrigation prevents losses to deep percolation.</t>
  </si>
  <si>
    <t>Small irrigation applications and improved uniformity reduces seepage.</t>
  </si>
  <si>
    <t>Water is applied more efficiently and uniformly.</t>
  </si>
  <si>
    <t>Efficient and uniform irrigation reduces the potential for transport of dissolved nutrient to surface water.</t>
  </si>
  <si>
    <t>The action improves water use efficiency resulting in decreased deep percolation.</t>
  </si>
  <si>
    <t>Efficient and uniform irrigation reduces runoff and erosion.</t>
  </si>
  <si>
    <t>Efficient and uniform irrigation reduces deep percolation.</t>
  </si>
  <si>
    <t>Efficient and uniform irrigation reduces transport to surface water</t>
  </si>
  <si>
    <t>Uniform water application reduces the potential for deep percolation.</t>
  </si>
  <si>
    <t xml:space="preserve">The action reduces the potential for runoff from the field but concentrates salts around the wetted perimeter. </t>
  </si>
  <si>
    <t>Efficient and uniform irrigation reduces soluble contaminant transport to ground water.  Magnitude of effect depends on previous irrigation method.</t>
  </si>
  <si>
    <t>Efficient and uniform irrigation reduces transport to surface water.</t>
  </si>
  <si>
    <t>Installation of irrigation system limits or eliminates surface erosion and resulting sedimentation.</t>
  </si>
  <si>
    <t>Increased production from irrigation lowers the soil wind erodibility group by one class.</t>
  </si>
  <si>
    <t>Increased vegetative growth from irrigation can improve carbon sequestration in a reduced tillage system.</t>
  </si>
  <si>
    <t>Increased water availability and managed application enhances plant growth, health and vigor.</t>
  </si>
  <si>
    <t>Improved irrigation efficiency improves crop health and vigor which decreases weed competition.</t>
  </si>
  <si>
    <t>Production will be improved with uniform and consistent application of water.</t>
  </si>
  <si>
    <t>Requires less water and lower pressure pumping. Substantially reduces water needs because being applied directly to plant roots.</t>
  </si>
  <si>
    <t xml:space="preserve">Wetting the surface reduces soil detachment by wind. </t>
  </si>
  <si>
    <t>Tailwater runoff  may cause gully erosion.</t>
  </si>
  <si>
    <t>Over land return flows cause erosion on streambanks.</t>
  </si>
  <si>
    <t>Increased soil moisture in the profile may result in increased compaction during field operations.</t>
  </si>
  <si>
    <t xml:space="preserve">The action should allow better management of salts, but the degree of impact depends on water management. </t>
  </si>
  <si>
    <t>Because of more uniform infiltration.</t>
  </si>
  <si>
    <t>Efficient and uniform irrigation reduces transport of nutrients to surface water.</t>
  </si>
  <si>
    <t>Efficient and uniform irrigation reduces transport to ground water.</t>
  </si>
  <si>
    <t xml:space="preserve">The action allows more efficient application of irrigation water, which reduces the potential for runoff from the field. </t>
  </si>
  <si>
    <t>An irrigation application moistens the soil surface and reduces the erodibility of the soil.  Increased production from irrigation lowers the soil wind erodibility group by one class.</t>
  </si>
  <si>
    <t xml:space="preserve">Tailwater is safely conveyed to a recovery site, therefore reducing concentrated flow.  </t>
  </si>
  <si>
    <t>Tailwater is eliminated from gully.</t>
  </si>
  <si>
    <t>Tailwater is eliminated from over land flow.</t>
  </si>
  <si>
    <t>Reuse of contaminated water increases salts in the profile.</t>
  </si>
  <si>
    <t>Recovery and storage of tailwater eliminates runoff and ponding.</t>
  </si>
  <si>
    <t>Seepage from pit.</t>
  </si>
  <si>
    <t>Possible seepage from pit.</t>
  </si>
  <si>
    <t>Storage and reuse can increases available water.</t>
  </si>
  <si>
    <t xml:space="preserve">The action traps nutrients and organics. </t>
  </si>
  <si>
    <t>The action retains pesticide residues for degradation.</t>
  </si>
  <si>
    <t>Seepage that may contain pesticide residues is controlled .</t>
  </si>
  <si>
    <t>Because of reduced sediment yields and runoff</t>
  </si>
  <si>
    <t xml:space="preserve">The action reuses irrigation water that may have higher levels of pathogens.  </t>
  </si>
  <si>
    <t xml:space="preserve">The infiltration that occurs in the tailwater pond will reduce the amount of salt leaving the field.  </t>
  </si>
  <si>
    <t xml:space="preserve">The action results in water reuse, which concentrates the contaminants in water that infiltrates.  </t>
  </si>
  <si>
    <t>The action captures irrigation runoff and associated metal-laden sediment.</t>
  </si>
  <si>
    <t xml:space="preserve">The action reuses irrigation water that may have higher levels of heavy metals.  </t>
  </si>
  <si>
    <t>Warm surface irrigation water is re-used rather than discharged to streams or other water bodies.</t>
  </si>
  <si>
    <t>Reuse of tailwater runoff will result in reduced energy use for pumping.</t>
  </si>
  <si>
    <t>CED-WME &amp; ESD-Agon</t>
  </si>
  <si>
    <t xml:space="preserve">Managing water to maintain surface moisture reduces soil detachment by wind. </t>
  </si>
  <si>
    <t>The action promotes optimum biomass production.</t>
  </si>
  <si>
    <t>Water can be managed to leach salts and chemicals below the root zone</t>
  </si>
  <si>
    <t>Management of irrigation water will help reduce excess subsurface water.</t>
  </si>
  <si>
    <t>Managed application of water for irrigation will increase the efficiency of use.</t>
  </si>
  <si>
    <t>Water is applied at rates that reduce the potential for erosion and detachment, and minimize nutrient transport to surface water.</t>
  </si>
  <si>
    <t>Water is applied at rates and times that minimize nutrient transport to ground water.</t>
  </si>
  <si>
    <t>Controlling the volume, frequency, and application rate of irrigation water reduces runoff and erosion that may carry pesticides into surface water.</t>
  </si>
  <si>
    <t>Controlling the volume, frequency, and application rate of irrigation water reduces deep percolation.</t>
  </si>
  <si>
    <t>Water is applied at rates that minimize pathogens transport to surface water</t>
  </si>
  <si>
    <t>Water is applied at rates that minimize pathogen transport to ground water.</t>
  </si>
  <si>
    <t>Water is applied at rates that minimize salinity transport to surface water.</t>
  </si>
  <si>
    <t>Water is applied at rates that minimize salinity transport to ground water.</t>
  </si>
  <si>
    <t>Water is applied at rates that minimize heavy metals transport to surface water.</t>
  </si>
  <si>
    <t>Water is applied at rates that minimize heavy metal transport to ground water.</t>
  </si>
  <si>
    <t>Water is applied at rates that minimize soil erosion.</t>
  </si>
  <si>
    <t>Maintaining adequate soil moisture content reduces the potential soil erodibility and increases crop growth and residue production.</t>
  </si>
  <si>
    <t>Managed application of water enhances plant growth, health and vigor.</t>
  </si>
  <si>
    <t>Improvement of irrigation efficiency will result in reduced energy use for pumping.</t>
  </si>
  <si>
    <t>Concentrated flow erosion control is part of practice.</t>
  </si>
  <si>
    <t>Vegetated buffer reduces soil/contaminant runoff to ground water.</t>
  </si>
  <si>
    <t>If the sinkhole is treated with an inverted filter or plugged, there may be a slight increase in flooding or ponding potential.</t>
  </si>
  <si>
    <t>Reduction in nutrients and organic concentrations in run-in water may reduce them in water bodies that receive ground water.</t>
  </si>
  <si>
    <t>Support vegetation may trap and use nutrients and organics from run-in water</t>
  </si>
  <si>
    <t>Reduction in pesticide concentrations in run-in water may reduce pesticides in water bodies that receive ground water.</t>
  </si>
  <si>
    <t>Support vegetation or diversion may trap and allow pesticides to degrade before surface water enters the sinkhole</t>
  </si>
  <si>
    <t>Reduction in bacteria concentrations in run-in water may reduce bacteria contamination of water bodies that receive ground water.</t>
  </si>
  <si>
    <t>Support vegetation or diversion may trap and ameliorate bacteria from run-in water.</t>
  </si>
  <si>
    <t>Support vegetation or diversion may reduce salinity from run-in water</t>
  </si>
  <si>
    <t>Support vegetation may reduce concentrations of heavy metals in run-in water.</t>
  </si>
  <si>
    <t>Reduction in sediment concentrations in run-in water may reduce sediment yield in water bodies that receive ground water.</t>
  </si>
  <si>
    <t>Establishment of temporary vegetative cover is needed to protect the treated area from erosion until the planned use is in place.</t>
  </si>
  <si>
    <t xml:space="preserve">The action requires that temporary cover will be established as necessary to control wind erosion on the cleared area until the planned land use is in place.   </t>
  </si>
  <si>
    <t xml:space="preserve">The action requires that temporary cover will be established as necessary to control water erosion on the cleared area until the planned land use is in place.   </t>
  </si>
  <si>
    <t>Clearing will reduce vegetation resulting in a short term increase of erosion.</t>
  </si>
  <si>
    <t>Clearing may allow for increased vehicle traffic.</t>
  </si>
  <si>
    <t>Organic material may be removed by clearing.</t>
  </si>
  <si>
    <t>Removes vegetation and  distrubes soil</t>
  </si>
  <si>
    <t>Removal of vegetation may increase runoff.</t>
  </si>
  <si>
    <t>Removal of vegetation may decrease evapotranspiration.</t>
  </si>
  <si>
    <t>reduces obstruction to surface water movement</t>
  </si>
  <si>
    <t>Removal of permanent vegetative cover may increase runoff and erosion and the delivery of sediment-attached nutrients to surface water.</t>
  </si>
  <si>
    <t xml:space="preserve">Removal of trees, stumps, and other vegetation increases runoff and erosion. </t>
  </si>
  <si>
    <t>removal of cover may increase runoff and erosion</t>
  </si>
  <si>
    <t>Removal of cover may increase transport of salinity if contained in runoff and erosion related sediments.</t>
  </si>
  <si>
    <t>Removal of cover may increase runoff and erosion.</t>
  </si>
  <si>
    <t>Removal of trees and vegetation will increase runoff and erosion. Mitigation is part of practice design.</t>
  </si>
  <si>
    <t>Removal of canopy cover reduces the amount of shade and cooling effects on streams and water courses. Mitigation is part of practice design.</t>
  </si>
  <si>
    <t>Equipment operations temporarily produce particulate emissions and exhaust emissions.  Also, disturbance of the soil surface can release particulate emissions and cleared land may have more susceptibility to PM emissions from wind erosion.</t>
  </si>
  <si>
    <t>Carbon can be released with the disposal of material if the material is burned and/or soil surface disturbed.</t>
  </si>
  <si>
    <t>There is a short-term increase in vehicle emissions and ozone precursors from land clearing equipment.</t>
  </si>
  <si>
    <t>Removal of undesirable plants will provide a better growing environment for desired plant species.</t>
  </si>
  <si>
    <t>Activities reduce fuel load buildup.</t>
  </si>
  <si>
    <t>Clearing removes tree-related food.Removal of vegetation will reduce cover/shelter.</t>
  </si>
  <si>
    <t>May increase sediment and runoff</t>
  </si>
  <si>
    <t>Removal of vegetation will reduce shelter.</t>
  </si>
  <si>
    <t xml:space="preserve">This action is typically designed to improve or facilitate farm and ranch operations, such as squaring up irrigated field. </t>
  </si>
  <si>
    <t>CED-SE &amp; ESD-Agron</t>
  </si>
  <si>
    <t>Reshaping of disturbed land and establishing vegetative cover can reduce erosion from water.</t>
  </si>
  <si>
    <t>Reshaping of disturbed land and establishing vegetative cover can reduce erosion from wind.</t>
  </si>
  <si>
    <t>Onsite gullies are reclaimed and stabilized.</t>
  </si>
  <si>
    <t>Mulching, soil amendments, compost, and tillage will address soil compaction of the reconstructed area.</t>
  </si>
  <si>
    <t>Soil organic matter is a major concern that will be addressed by mulching, soil amendments, manure, compost, and high biomass producing plants</t>
  </si>
  <si>
    <t>Contaminated soil will be removed from the surface and buried using precautions that prevent water contamination</t>
  </si>
  <si>
    <t>Land reconstruction will include grading, shaping, and revegetation to reduce potential for flooding and ponding.</t>
  </si>
  <si>
    <t>Reconstructed mine land provides reduced runoff and erosion and the filtering effects of vegetation reduces the risk of harmful levels of pathogens entering surface water.</t>
  </si>
  <si>
    <t>Improved vegetative cover will stabilize slopes reducing runoff from salt-affected soils.</t>
  </si>
  <si>
    <t>The action results in increased vegetative growth which may take up contaminants.</t>
  </si>
  <si>
    <t>The action results in increased vegetative growth which may take up heavy metals.</t>
  </si>
  <si>
    <t>Erosion control and revegetation will reduce concerns about sediments.</t>
  </si>
  <si>
    <t>Vegetation stabilizes the soil surface and helps to keep soil particulate from being emitted.</t>
  </si>
  <si>
    <t>Vegetative cover species will be selected and maintained at optimal conditions for the intended purpose.</t>
  </si>
  <si>
    <t>When species are selected for stabilization, they are adapted and suited.</t>
  </si>
  <si>
    <t>Plant materials selected will improve quantity and quality of habitat.  Reconstruction plans will provide for wildlife habitat improvements according to client objectives</t>
  </si>
  <si>
    <t>Reconstruction plans will provide for wildlife habitat improvements according to client objectives</t>
  </si>
  <si>
    <t>Revegetation efforts could include species that provide quality forage for livestock.</t>
  </si>
  <si>
    <t>Revegetation efforts could include species that provide quality forage for livestock, when crop production is found in the area.</t>
  </si>
  <si>
    <t>CED-SE</t>
  </si>
  <si>
    <t>The establishment of vigorous vegetative cover will reduce erosion from water.</t>
  </si>
  <si>
    <t>The establishment of vigorous vegetative cover will reduce erosion from wind.</t>
  </si>
  <si>
    <t>Site modifications may include revegetation or other features that impact compaction.</t>
  </si>
  <si>
    <t>Site modifications including vegetation establishment increases on-site organic matter.</t>
  </si>
  <si>
    <t>In some cases the loose talus may contain salts or other material that must be removed to re-establish vegetation.</t>
  </si>
  <si>
    <t>Removal of water to stabilize slopes reduces seepage.</t>
  </si>
  <si>
    <t>Because of increased cover and reduced infiltration</t>
  </si>
  <si>
    <t>Increased vegetation increases infiltration and reduces runoff and erosion.</t>
  </si>
  <si>
    <t>Erosion control and increased cover will reduce runoff and sediment.</t>
  </si>
  <si>
    <t>Establishing vegetation on areas where the soil surface is exposed can reduce erosion from water.</t>
  </si>
  <si>
    <t>Establishing vegetation on areas where the soil surface is exposed can reduce erosion from wind.</t>
  </si>
  <si>
    <t>The action reduces salts and toxic chemicals both on and off-site.</t>
  </si>
  <si>
    <t>Site modification reduces ponding and runoff.</t>
  </si>
  <si>
    <t>Control of onsite  water reduces subsurface water.</t>
  </si>
  <si>
    <t>Control of onsite  water reduces seepage.</t>
  </si>
  <si>
    <t>The action reduces infiltration into spoils containing contaminants.</t>
  </si>
  <si>
    <t>Control of discharge and reduction in infiltration reduces off-site movement of contaminated water.</t>
  </si>
  <si>
    <t>The action reduces infiltration through spoils containing heavy metals.</t>
  </si>
  <si>
    <t xml:space="preserve">Reshaping the land surface may decrease the degree of slope, however, the slope length may be increased.   </t>
  </si>
  <si>
    <t xml:space="preserve">Creating a more uniform surface may increase infiltration and decrease concentrated flow. </t>
  </si>
  <si>
    <t xml:space="preserve">Equipment used for smoothing will cause compaction, which may be substantial in the short term.   </t>
  </si>
  <si>
    <t>The process of cuts and fills alters the soil profile and aerates the soil.</t>
  </si>
  <si>
    <t>Creates a more uniform surface and removal of depressions improves drainage.</t>
  </si>
  <si>
    <t>Creates a more uniform surface and removal of depressions reduces subsurface water.</t>
  </si>
  <si>
    <t>Creates a more uniform surface and removal of depressions reduces seepage.</t>
  </si>
  <si>
    <t>Improved water distribution.</t>
  </si>
  <si>
    <t>Improves uniformity of water distribution.</t>
  </si>
  <si>
    <t>The action smoothes the surface which increases infiltration and reduces transport of nutrients to surface waters.</t>
  </si>
  <si>
    <t>The action smoothes the surface which reduces ponding and the transport of nutrients to groundwater.</t>
  </si>
  <si>
    <t>Removing irregularities on the land surface reduces runoff.</t>
  </si>
  <si>
    <t>Removing irregularities on the land surface reduces deep percolation.</t>
  </si>
  <si>
    <t>The action causes a decrease in ponding and a more uniform infiltration.</t>
  </si>
  <si>
    <t>Removing irregularities on the land surface allows uniform infiltration and improves drainage with negligible change in pollutant transport.</t>
  </si>
  <si>
    <t>Removing irregularities on the land surface allows uniform infiltration and improves drainage with negligible change in pollutant infiltration.</t>
  </si>
  <si>
    <t>This action allows uniform infiltration and improved drainage on flat grades.</t>
  </si>
  <si>
    <t xml:space="preserve">Equipment operations temporarily produce particulate emissions and exhaust emissions.  </t>
  </si>
  <si>
    <t>Some carbon may be lost due to soil disturbance.</t>
  </si>
  <si>
    <t xml:space="preserve">Equipment operations temporarily produce exhaust emissions.  </t>
  </si>
  <si>
    <t>670</t>
  </si>
  <si>
    <t>Shaping and lining the channel conveys runoff water without causing erosion.</t>
  </si>
  <si>
    <t>The action stabilizes existing and prevent future gully erosion.</t>
  </si>
  <si>
    <t>Lining stablizes soil and prevents erosion</t>
  </si>
  <si>
    <t>Waterway provides a stable conveyance and outlet for runoff, flooding and ponding.</t>
  </si>
  <si>
    <t>The action has no direct effect on any resource concern.  Wells do provide an access to aquifers and the water table to monitor fluctuations in groundwater elevations.</t>
  </si>
  <si>
    <t>The action reduces infiltration and seepage from waterways.</t>
  </si>
  <si>
    <t>Lining may reduce infiltration</t>
  </si>
  <si>
    <t>The action reduces the potential to contaminate groundwater.</t>
  </si>
  <si>
    <t>The action conveys water quickly and will not result in increased surface water temperatures.</t>
  </si>
  <si>
    <t>If food sources exist they will be eliminated.</t>
  </si>
  <si>
    <t>Available water to facilitate grazing management improves growth and vigor of plants.</t>
  </si>
  <si>
    <t>Pipeline facilitates the distribution of water to livestock.</t>
  </si>
  <si>
    <t>Properly sizing pipe to reduce friction losses, will result in reduced energy use for pumping.</t>
  </si>
  <si>
    <t>Pipeline can be used to minimize or eliminate hauling of water.</t>
  </si>
  <si>
    <t>576</t>
  </si>
  <si>
    <t>ea.</t>
  </si>
  <si>
    <t>The practice gives animals a place to shelter away from stream banks and riparian areas</t>
  </si>
  <si>
    <t>Moving livestock away from streams and riparian areas will decreae the probability of excess  manure nutrients in the water</t>
  </si>
  <si>
    <t>Removing livestock from streams and riparian areas will decrease the probability of manure pathogens degrading water quality</t>
  </si>
  <si>
    <t>Removing livestock from streams and riparian areas should decrease sediment in stream waters.</t>
  </si>
  <si>
    <t>Livestock shelter availability will increase likelihood that aniimals will graze away from riparian areas.</t>
  </si>
  <si>
    <t>Practice will provide shelter from wind or sun away from riparian areas</t>
  </si>
  <si>
    <t>The action is designed to prevent subsidence around mine area.</t>
  </si>
  <si>
    <t>Closure limits surface water entering mine and adding to subsurface water.</t>
  </si>
  <si>
    <t xml:space="preserve">The action may prevent outside water from percolating through mine shaft and moving dissolved contaminants to ground water.  </t>
  </si>
  <si>
    <t>Where closure occurs, the practice prevents toxic discharge from mines to surface water.</t>
  </si>
  <si>
    <t xml:space="preserve">The action may prevent outside water from percolating through the mine shaft and moving heavy metals to ground water.  </t>
  </si>
  <si>
    <t>Closure of underground mine openings can reduce release of methane emissions created in the mine.</t>
  </si>
  <si>
    <t>Closure of underground mine openings can reduce release of hydrogen sulfide emissions created in the mine.</t>
  </si>
  <si>
    <t>Subsurface earthen channels increase infiltration by improving drainage and therefore decrease water runoff.</t>
  </si>
  <si>
    <t xml:space="preserve">Subsurface earthen channels improve drainage and may increase surface soil drying. </t>
  </si>
  <si>
    <t>Runoff reduction will do little to impact the classic gully.</t>
  </si>
  <si>
    <t>Mole drains outlet at stream bank and will tend to increase surface erosion on streambanks.</t>
  </si>
  <si>
    <t>Drying of  soil profile promotes oxidation of organic material and subsidence.  The degree of subsidence depends on the amount of organic material in the soil.</t>
  </si>
  <si>
    <t>Water is removed from the profile creating a drier less compactable soil surface.</t>
  </si>
  <si>
    <t>Mole drains tend to dry surface soils promoting oxidation of organic material.</t>
  </si>
  <si>
    <t>Infiltrating water leaches salts from the soil profile.</t>
  </si>
  <si>
    <t>Drier soil profile promotes infiltration that decreases runoff peaks.</t>
  </si>
  <si>
    <t>Water is intercepted and removed from the site, thus reducing subsurface water.</t>
  </si>
  <si>
    <t>Infiltrating waters are intercepted and removed from the site, thus reducing the water available for seeps.</t>
  </si>
  <si>
    <t>Mole drains will tend to dry the soil profile near surface accentuating any water shortages.  Does not affect water use efficiency.</t>
  </si>
  <si>
    <t>Water conveyed by these drains can transport dissolved nutrients to surface water.</t>
  </si>
  <si>
    <t xml:space="preserve">The action collects and removes water and soluble nutrients from the site.  </t>
  </si>
  <si>
    <t>The action decreases runoff and promotes aerobic degradation of pesticide residues.   Avoid direct outlet to surface water.</t>
  </si>
  <si>
    <t>The action decreases deep percolation and promotes aerobic degradation of pesticide residues.</t>
  </si>
  <si>
    <t>There could be a slight reduction of pathogens in surface waters because runoff will be reduced; however this is expected to be offset by increased pathogen levels in the water from the drains.</t>
  </si>
  <si>
    <t>The action will intercept and move Infiltrating water off site or to an outlet.</t>
  </si>
  <si>
    <t>Infiltrating water and soluble salts are collected and conveyed to an outlet.</t>
  </si>
  <si>
    <t>Infiltrating water and soluble salts are removed through the drainage system.</t>
  </si>
  <si>
    <t xml:space="preserve">Not Applicable </t>
  </si>
  <si>
    <t>Reduced runoff and erosion will reduce the concern about sediment and turbidity in surface water</t>
  </si>
  <si>
    <t>Water from mole drains will tend to be cooler than that exposed to sunlight, but not appreciably so.</t>
  </si>
  <si>
    <t>Improved drainage enhances growing environment for non-hydrophytes.  If hydrophytes are desired, drainage will increase the problem.</t>
  </si>
  <si>
    <t>Quantity and quality of forage species will be improved if drainage is installed to enhance their production.</t>
  </si>
  <si>
    <t>The action has no direct effect on any resource concern.  Wells do provide an access to aquifers to monitor groundwater quality.</t>
  </si>
  <si>
    <t xml:space="preserve">Soil cover reduces erosion from water.   </t>
  </si>
  <si>
    <t xml:space="preserve">Soil cover reduces erosion from wind.   </t>
  </si>
  <si>
    <t>Decreased erosion and biomass addition from organic mulches will increase soil organic matter.</t>
  </si>
  <si>
    <t>Reduced evaporation may reduce salt build-up. Added organic matter will buffer salts.</t>
  </si>
  <si>
    <t>Mulch buffers soil habitat from temperature changes. Provides food and cover.</t>
  </si>
  <si>
    <t>Mulch can buffer the impact of traffic compaction.</t>
  </si>
  <si>
    <t>Increased infiltration, reduces  runoff and ponding.</t>
  </si>
  <si>
    <t>Increased infiltration results in more water moving through the profile.</t>
  </si>
  <si>
    <t>Decreased evapotranspiration rates can reduce irrigation water needs.</t>
  </si>
  <si>
    <t>Increases infiltration and decreases evaporation resulting in more available water.</t>
  </si>
  <si>
    <t xml:space="preserve">Increases infiltration and decreases evaporation resulting in more available water. </t>
  </si>
  <si>
    <t>The action reduces erosion and runoff, reducing the loss of dissolved and sediment-bound nutrients from the site.</t>
  </si>
  <si>
    <t>The action reduces runoff, erosion and the need for pesticide use.  Impervious mulches may increase runoff.</t>
  </si>
  <si>
    <t>Better infiltration could increase leaching, but increased microbial activity increases competition with pathogens.</t>
  </si>
  <si>
    <t>Less runoff reduces transport potential of soluble salts.</t>
  </si>
  <si>
    <t>Less erosion and runoff reduces transport of sediment.</t>
  </si>
  <si>
    <t>Mulches can stabilize the soil surface, reducing the generation of particulate matter.</t>
  </si>
  <si>
    <t>Mulching materials improve growing conditions contributing to increased plant  health and vigor.</t>
  </si>
  <si>
    <t>Thick and/or impenetrable mulch cover can prevent emergence of undesired species.</t>
  </si>
  <si>
    <t>May provide food and cover for invertebrates.</t>
  </si>
  <si>
    <t xml:space="preserve">Reduced evaporation and increased irrigation efficiency  may result in reduced energy use for pumping. </t>
  </si>
  <si>
    <t>Trees or shrubs create turbulence, reduce erosive wind velocities and provide a stable area which stops saltating particles.</t>
  </si>
  <si>
    <t>Canopy and soil cover reduce erosive energy of concentrated water flows limiting the detachment of soil particles.</t>
  </si>
  <si>
    <t xml:space="preserve">On sites that previously lacked permanent vegetatation, canopy cover and organic matter provide soil buffer during extended tropical droughts to reduce OM oxidation and loss. </t>
  </si>
  <si>
    <t>On sites that previously lacked permanent vegetatation, root penetration, organic matter cycling, and biological activity help to restore soil structure.</t>
  </si>
  <si>
    <t>On sites that previously lacked permanent vegetatation, an increase in biological activity, root depth and density, and vegetative matter cycling from permanent vegetation increases surface and below-ground organic components.</t>
  </si>
  <si>
    <t>On sites that previously lacked permanent vegetatation, plants may take up some salts, and increased root penetration improves infiltration that may lead to increased leaching.</t>
  </si>
  <si>
    <t>Root turnover and litter/detritus from permanent vegetation increases organic matter and organism habitat.</t>
  </si>
  <si>
    <t>Roots and organic matter from permanent vegetation improves soil stability.</t>
  </si>
  <si>
    <t>On sites that previously lacked permanent vegetatation, roots increase infiltration, evapotranspiration utilizes water, and increased soil OM holds water.</t>
  </si>
  <si>
    <t>On sites that previously lacked permanent vegetatation, plant evapotranspiration utilizes water, and increased soil OM holds water.</t>
  </si>
  <si>
    <t xml:space="preserve">Permanent vegetation reduces wind and creates a microclimate where available water is used more efficiently. </t>
  </si>
  <si>
    <t>On sites that were formerly cropland, permanent vegetatation and soil organisms uptake nutrients.</t>
  </si>
  <si>
    <t>Plants and soil organisms uptake nutrients. Increase in tannins due to organic matter.</t>
  </si>
  <si>
    <t>On sites that previously lacked permanent vegetatation, management of mixed multistoried crops reduces need for chemicals to manage pests. Pesticide degradation may be improved by interception of drift by varied canopy layers.</t>
  </si>
  <si>
    <t>On sites that previously lacked permanent vegetatation, management of mixed multistoried crops reduces need for chemicals to manage pests. Also, pesticide degradation may be improved by increased soil organic matter and biological activity.</t>
  </si>
  <si>
    <t>Management of multi layered canopy cover and organic matter impedes movement of harmful pathogens.</t>
  </si>
  <si>
    <t>Management of multi layered canopy cover and organic matter results in increased plant vigor and microbial activity reduces harmful pathogens.</t>
  </si>
  <si>
    <t>Varied canopy layers and surface cover and organic matter management increases infiltration and reduces need for irrigation or chemical inputs.</t>
  </si>
  <si>
    <t>Management of diverse species and organic matter may promote increased uptake.</t>
  </si>
  <si>
    <t>Varied canopy layers and surface cover and organic matter management reduces sediment-laden runoff from reaching surface water conveyances.</t>
  </si>
  <si>
    <t>Permanent vegetation traps air and slows movement of air, reducing wind velocities and wind stress on crops while providing a stable area to intercept air particles.</t>
  </si>
  <si>
    <t>On sites that previously lacked permanent vegetatation, CO2 removed from the air is stored as carbon in living plants (stem, roots, foliage, etc.) and soil organic carbon components.</t>
  </si>
  <si>
    <t>Plants selected are those that make the stand more desirable in structure and composition.</t>
  </si>
  <si>
    <t xml:space="preserve">Planned vegetation is installed and managed to control undesired species. </t>
  </si>
  <si>
    <t>Management of multiple layers and surface organic matter reduce ladder fuel load buildup.</t>
  </si>
  <si>
    <t>Suitable plant species may be selected and managed to enhance food/cover/shelter for desired wildlife.</t>
  </si>
  <si>
    <t>Cropland or unmanaged forest with the potential for growing trees or shrubs.</t>
  </si>
  <si>
    <t>ESD-NM &amp; CED-EE</t>
  </si>
  <si>
    <t>Soil disturbance to incorporate fertilizer loosens the soil and buries surface residue which can increase erosion. Other application methods do not contribute to erosion.</t>
  </si>
  <si>
    <t>Field operations on moist soils cause soil compaction.</t>
  </si>
  <si>
    <t>Management of pH and applying sufficient nutrients will maintain or enhance biomass production</t>
  </si>
  <si>
    <t>Matching plant requirements with nutrient applications decreases excess nutrient conditions and reduces salts and other contaminants</t>
  </si>
  <si>
    <t>Depending on nutrient source, as well as application methods and timing, may have a positive, negeative or neutral effect on this RC.</t>
  </si>
  <si>
    <t>Excess nitrogen promotes shoot growth in relation to root growth.</t>
  </si>
  <si>
    <t>Right: Amount, source, placement, and timing (4R) provides nutrients when plants need them most.</t>
  </si>
  <si>
    <t>The amount and timing of nutrient application are balanced with plant needs.</t>
  </si>
  <si>
    <t>Proper application of manure, compost, and bio-solids should reduce or eliminate pathogens and/or chemicals (if present in source material) from moving into surface water.</t>
  </si>
  <si>
    <t>Proper application of manure, compost, and bio-solids should reduce or eliminate pathogens and/or chemicals (if present in source material) from moving into ground water.</t>
  </si>
  <si>
    <t>Proper nutrient application should reduce salinity if nutrient source contains salts.</t>
  </si>
  <si>
    <t>Changing pH will alter the solubility of metals. The action will reduce the application rate of heavy metals if required.</t>
  </si>
  <si>
    <t>Management of pH will alter the solubility of metals.  The action will reduce the application rate of heavy metals, if required</t>
  </si>
  <si>
    <t>Proper nutrient application will minimize losses due to runoff.</t>
  </si>
  <si>
    <t>The proper application of nitrogen can greatly reduce ammonia emissions.  Proper application techniques can also reduce particulate emissions from solid manure and fertilizers.</t>
  </si>
  <si>
    <t>Management of nutrients optimizes the storage of soil carbon.  The propoer application of nitrogen can reduce emissions of nitrous oxide.</t>
  </si>
  <si>
    <t>The proper application of nitrogen can reduce NOx emissions.  Proper application techniques can also reduce VOC emissions from manure.</t>
  </si>
  <si>
    <t>The proper application of nitrogen can reduce ammonia emissions.  Proper application techniques can also reduce emissions of VOCs and other odorous compounds from manure.</t>
  </si>
  <si>
    <t>The proper application of nitrogen can greatly reduce ammonia and NOx emissions.</t>
  </si>
  <si>
    <t>Nutrients and soil amendments are optimized to enhance health and vigor of desired species.</t>
  </si>
  <si>
    <t>Nutrients and soil amendments are optimized to enhance suited and desired species.</t>
  </si>
  <si>
    <t>Nutrients are managed to ensure optimal production and nutritive value of the forage used by livestock.</t>
  </si>
  <si>
    <t>Management may improve livestock water quality.</t>
  </si>
  <si>
    <t>NM practices can result in a reduction or an increase in energy use in field operations. (May require more energy if nutrient are injected or incorporated or may reduce energy by using legumes for nitrogen over commercial sources.)</t>
  </si>
  <si>
    <t>The action requires that appropriate erosion control practices will be applied on disturbed areas.</t>
  </si>
  <si>
    <t>Equipment used in removing obstructions will tend to increase compaction in travel areas.</t>
  </si>
  <si>
    <t>Revegetation where obstructions are removed will increase OM</t>
  </si>
  <si>
    <t>The action may remove obstruction that catches snow.</t>
  </si>
  <si>
    <t>Dust may be generated during obstruction removal and smoke may be generated if the obstruction materials are burned.  However, if obstructions are removed instead of burning, there could be a decrease in PM emissions.</t>
  </si>
  <si>
    <t>CO2 will be generated if the obstruction materials are burned.  However, if obstructions are removed instead of burning, there could be a decrease in CO2 emissions.</t>
  </si>
  <si>
    <t>NOx will be generated if the obstruction materials are burned.  However, if obstructions are removed instead of burning, there could be a decrease in NOx emissions.</t>
  </si>
  <si>
    <t>Debris removal may remove habitat used for cover/shelter by wildlife, but in some cases it eliminates obstructions that concentrates predation.</t>
  </si>
  <si>
    <t>This action may remove obstructions to increase livestock feed and forage.</t>
  </si>
  <si>
    <t>The action may remove structures used for shelter.</t>
  </si>
  <si>
    <t>Lower fuel usage by reducing obstacles in fields.</t>
  </si>
  <si>
    <t>319</t>
  </si>
  <si>
    <t>Provides for spill containment of petroleum products</t>
  </si>
  <si>
    <t>Producer needs secondary containment of petroleum in order to protect surface and groundwater from accidental spills.</t>
  </si>
  <si>
    <t>Stabilized channel bottom and sides.</t>
  </si>
  <si>
    <t>Open channels can increase or descrease soil organism habitat depending on the design.</t>
  </si>
  <si>
    <t>Correctly designed open channels can reduce soil instability.</t>
  </si>
  <si>
    <t>Channel capacity accommodates runoff and reduces flooding and ponding.</t>
  </si>
  <si>
    <t>Provides suitable outlets and facilitates drainage.</t>
  </si>
  <si>
    <t>Water conveyance reduces seepage.</t>
  </si>
  <si>
    <t>Open channels are not designed to deplete source water.</t>
  </si>
  <si>
    <t xml:space="preserve">Open channels can increase groundwater infiltration. </t>
  </si>
  <si>
    <t>Rapid removal of water off site has the potential to decrease infiltration, thus increasing contamination of surface water.</t>
  </si>
  <si>
    <t>Rapid removal of water off site has the potential to decrease infiltration, thus decreasing contamination of ground water.</t>
  </si>
  <si>
    <t>Rapid movement of water off site will tend to move contaminants in surface water.</t>
  </si>
  <si>
    <t>Change in alignment, capacity, and velocity will cause a temporary increase in sediments and turbidity.</t>
  </si>
  <si>
    <t>Constructing or improving channel may increase or decrease food and habitat for fish and wildlife depending on species and the vegetation of the stabilized channel</t>
  </si>
  <si>
    <t xml:space="preserve">Constructing or improving channels may increase or decrease cover/shelter for fish and wildlife. </t>
  </si>
  <si>
    <t>ESD-PM</t>
  </si>
  <si>
    <t>IPM mitigation practices can reduce risks to solution and adsorbed runoff losses.</t>
  </si>
  <si>
    <t>IPM mitigation practices can reduce risks to soil, air, drift and volatilization losses.</t>
  </si>
  <si>
    <t>IPM mitigation practices can reduce the risks to solution and adsorbed runoff losses.</t>
  </si>
  <si>
    <t>Soil compaction can be decreased by optimizing the timing and application of IPM mitigation practices.</t>
  </si>
  <si>
    <t>Organic matter depletion can be decreased with IPM mitigation practices.</t>
  </si>
  <si>
    <t>PAMS activities can iprove soil organism habitat</t>
  </si>
  <si>
    <t>IPM mitigation practices can reduce the risks from solution and adsorbed runoff losses to improve surface water quality.</t>
  </si>
  <si>
    <t>IPM mitigation practices can reduce the risks from leaching losses and improve groundwater quality.</t>
  </si>
  <si>
    <t>IPM mitigation practices can reduce the effects of chemical drift of liquid particles.</t>
  </si>
  <si>
    <t>IPM mitigation practices can reduce volatilization of VOCs.</t>
  </si>
  <si>
    <t>IPM mitigation pratices can reduce volatilization of VOCs.</t>
  </si>
  <si>
    <t>PAMS activities can reduce plant pest pressures</t>
  </si>
  <si>
    <t>PAMS and Mitigation activities can improve terrestrial habitat</t>
  </si>
  <si>
    <t>PAMS and Mitigation activities can improve aquatic habitat</t>
  </si>
  <si>
    <t>IPM mitigation practices can reduce the negative impacts to livestock water quality.</t>
  </si>
  <si>
    <t>Pest Management practices can result in a reduction of field operations.</t>
  </si>
  <si>
    <t>Typical area on cropland where high hazard pesticides are used with potentail effects to water and air quality.</t>
  </si>
  <si>
    <t>Reduced peak flows downstream from impoundment.</t>
  </si>
  <si>
    <t xml:space="preserve">Provides permanent water storage. </t>
  </si>
  <si>
    <t>The action impounds water reducing the delivery of nutrients to surface water downstream.</t>
  </si>
  <si>
    <t>Ponds provide water for wildlife; entrapment, especially of fish and salamanders.</t>
  </si>
  <si>
    <t>Ponds provide stock water.</t>
  </si>
  <si>
    <t>not Applicable</t>
  </si>
  <si>
    <t>Not applicable</t>
  </si>
  <si>
    <t>Lining decreases contamination immediately below the pond.</t>
  </si>
  <si>
    <t>Reduced seepage from the pond will result in less contribution to the ground water, particularly in the immediate area of the pond.</t>
  </si>
  <si>
    <t>Reduction in seepage due to less water seeping from ponds.</t>
  </si>
  <si>
    <t xml:space="preserve">Retention of water in pond will allow more optimal use of water. </t>
  </si>
  <si>
    <t xml:space="preserve">Retention of water in pond will allow more optimal use of water.  </t>
  </si>
  <si>
    <t>Liners reduce or prevent seepage losses from waste storage ponds, reducing the delivery of nutrients to surface water.</t>
  </si>
  <si>
    <t>The action will retain a substantial amount of contaminants in the pond.  The magnitude of the effect will depend on the integrity of the pond before lining.</t>
  </si>
  <si>
    <t>The action limits seepage to prevent leaching of pathogens from the pond.</t>
  </si>
  <si>
    <t>The action prevents contaminants in the pond from moving below the pond to the groundwater.</t>
  </si>
  <si>
    <t>The action limits seepage to prevent leaching of heavy metals from the pond.</t>
  </si>
  <si>
    <t xml:space="preserve">Lining will prolong availability of water for livestock.  </t>
  </si>
  <si>
    <t>Lining decreases contamination immediately below the pond, but salts often used as dispersants can migrate below the pond.</t>
  </si>
  <si>
    <t>Liner will retain a substantial amount of contaminants in the pond.  The magnitude of the effect will depend on the integrity of the pond before lining.</t>
  </si>
  <si>
    <t xml:space="preserve">Reshaping the surface of land may reduce the degree of slope, however, slope length may be increased.  </t>
  </si>
  <si>
    <t>Land forming is used to reshape and fill gully.</t>
  </si>
  <si>
    <t>Use of heavy equipment during land forming may cause compaction. Mitigation and appropriate timing are part of practice design.</t>
  </si>
  <si>
    <t>The process of land forming alters the soil profile and aerates the soil.</t>
  </si>
  <si>
    <t>Smoothing causes a more uniform infiltration</t>
  </si>
  <si>
    <t>Disturbs soil reduces habitat</t>
  </si>
  <si>
    <t>Distrubs soil breaks down aggregate</t>
  </si>
  <si>
    <t>Creates a more uniform surface and removal of depressions will eliminate ponding.</t>
  </si>
  <si>
    <t>Creates a more uniform surface and removes depressions to improve drainages.</t>
  </si>
  <si>
    <t>Creates a more uniform surface and removal of depressions.</t>
  </si>
  <si>
    <t>Because of improved water distribution.</t>
  </si>
  <si>
    <t>Reshaping the surface of the land reduces erosion.</t>
  </si>
  <si>
    <t>Reshaping the surface of the land reduces deep percolation.</t>
  </si>
  <si>
    <t>The action will not appreciably alter runoff and runoff-related contaminants.</t>
  </si>
  <si>
    <t>Smoothing uneven land allows the application of practices that can reduce sheet, rill and ephemeral gully erosion and increase infiltration.</t>
  </si>
  <si>
    <t>Equipment operations temporarily produce particulate emissions and exhaust emissions.</t>
  </si>
  <si>
    <t>Equipment operations temporarily produce exhaust emissions.</t>
  </si>
  <si>
    <t xml:space="preserve">This action improves feedlot drainage to storage and treatment areas. </t>
  </si>
  <si>
    <t>ESD-GLS &amp; ESD-For</t>
  </si>
  <si>
    <t xml:space="preserve">Improved plant production and vegetative cover reduces erosion from water. </t>
  </si>
  <si>
    <t xml:space="preserve">Improved plant production and vegetative cover reduces erosion from wind. </t>
  </si>
  <si>
    <t xml:space="preserve">Improved plant production and vegetative cover decreases runoff and duration to streams. </t>
  </si>
  <si>
    <t>Organic soils are susceptible.</t>
  </si>
  <si>
    <t xml:space="preserve">Improved plant production and vegetative cover decreases depletion. </t>
  </si>
  <si>
    <t>Burning mineralizes organic materials.</t>
  </si>
  <si>
    <t xml:space="preserve">Improved plant production and vegetative cover reduces runoff. </t>
  </si>
  <si>
    <t>The action increases plant vigor and uptake of nutrients.</t>
  </si>
  <si>
    <t>Initial removal of vegetation is followed by improved plant growth.</t>
  </si>
  <si>
    <t xml:space="preserve">Improved plant production and vegetative cover reduces runoff and sediment. </t>
  </si>
  <si>
    <t>The action is designed or mitigated to maintain surface water temperatures.</t>
  </si>
  <si>
    <t>Increased plant vigor reduces the potential for generation of particulates by wind erosion.  However, there will be increased particulate emissions from the fire itself.</t>
  </si>
  <si>
    <t>CO2 emissions are decreased with the decreased incidence of wildfire.  Increased plant vigor also increases the potential for carbon sequestration.</t>
  </si>
  <si>
    <t xml:space="preserve">There is a minimal reduction of ozone precursors through reduced incidence of wildfire. There is a short-term increase in ozone precursors (NOx and VOC emissions) during the burn. </t>
  </si>
  <si>
    <t>Fire increases smoke, particulates, and associated odors.</t>
  </si>
  <si>
    <t xml:space="preserve">There is a minimal reduction of NOx through reduced incidence of wildfire. There is a short-term increase in NOx emissions during the burn. </t>
  </si>
  <si>
    <t xml:space="preserve">Growing conditions are altered to enhance health and productivity of the more desirable plants. </t>
  </si>
  <si>
    <t xml:space="preserve">Growing conditions are altered to allow more suitable species to grow. </t>
  </si>
  <si>
    <t>Activities are designed and carried out to manage undesirable vegetation.</t>
  </si>
  <si>
    <t>Activities are carried out to reduce fuel loading.</t>
  </si>
  <si>
    <t>Plant and/or site conditions are restored to improve production and quality of desirable forage species</t>
  </si>
  <si>
    <t xml:space="preserve">Plant and/or site conditions are restored to improve production and quality of desirable forage species. </t>
  </si>
  <si>
    <t xml:space="preserve">Some shrubs and trees which provide shelter are removed from area. </t>
  </si>
  <si>
    <t>Reduces energy requirements for firefighting and pest control.</t>
  </si>
  <si>
    <t xml:space="preserve">Improving the health and vigor of plant communities will increase vegetative cover and decrease erosion by wind.  </t>
  </si>
  <si>
    <t xml:space="preserve">Improving the vigor of plant communities will speed vegetative recovery when eposodic storms cause erosion.   </t>
  </si>
  <si>
    <t>Enhanced vegetation cover limits the speed of concentrated flow.</t>
  </si>
  <si>
    <t>There will be enhancement of protective riparian vegetation.</t>
  </si>
  <si>
    <t>Soil bulk density decreases on long-term basis because of an increase in vegetative cover, deeper root systems, and increased soil organic material. There may be a slight increase in bulk density in the short term on intensively managed grazing systems.</t>
  </si>
  <si>
    <t>There will be an increase in vegetative cover, deeper root systems, increased soil organic material and biological activity, and improved nutrient cycling.</t>
  </si>
  <si>
    <t>Bare Ground is covered by increased litter and plant bases. Cover reduces evaporative salt accumulation.</t>
  </si>
  <si>
    <t>vegetative cover improved or maintained increasing root growth, organic matter, as well as potential reduction in compaction provides a healthy soil biological community and habitat for soil organisms</t>
  </si>
  <si>
    <t>Improving the health and vigor of plant communities by moving animals will increase vegetative cover, organic matter, and soil biology improving aggregate stability</t>
  </si>
  <si>
    <t>Runoff will be reduced and infiltration increased due to improved vegetative cover.</t>
  </si>
  <si>
    <t>Springs and seeps can be utilized and maintained.</t>
  </si>
  <si>
    <t>Improve or maintain desired species composition and vigor of plant communities reduce erosion improve riparian function</t>
  </si>
  <si>
    <t>There will be increased infiltration, increased available water, and extended interflow yield.</t>
  </si>
  <si>
    <t>Managing for desirable plant health and vigor reduces runoff, erosion, and the need for pesticide applications.</t>
  </si>
  <si>
    <t>Reduced runoff, grazing management, and properly placed and designed watering facilities will reduce risk of movement of pathogens in surface waters.</t>
  </si>
  <si>
    <t>The action may increase soil microbial activity enhancing competition with pathogens.</t>
  </si>
  <si>
    <t>The action reduces soil surface evaporation, increases infiltration and reduces runoff.</t>
  </si>
  <si>
    <t>The action results in increased vigor of plant community which may increase contaminant uptake.</t>
  </si>
  <si>
    <t>Toxic substances not grazed.</t>
  </si>
  <si>
    <t>Management will result in increased plant vigor and cover, decreasing sediment yields.</t>
  </si>
  <si>
    <t>The action protects soil and water quality.</t>
  </si>
  <si>
    <t>Improved vegetative cover reduces the generation of particulates.</t>
  </si>
  <si>
    <t>Improved vegetative cover removes CO2 from the air and stores it in the form of carbon in the plants and soil.</t>
  </si>
  <si>
    <t>Proper management will spread livestock, reducing manure concentrations.</t>
  </si>
  <si>
    <t>Improved plant and animal management enhances growing conditions of the desired plant community.</t>
  </si>
  <si>
    <t xml:space="preserve">Grazing management is implemented to create or maintain the desired plant community. </t>
  </si>
  <si>
    <t>Management will increased health and vigor and competition by desirable plants which will decrease noxious and invasive plants.</t>
  </si>
  <si>
    <t>Management of plant communities reduces fuel loads.</t>
  </si>
  <si>
    <t>Improve or maintain quantity and quality of forage for grazing and browsing animals’ health and productivity Improve or maintain the quantity and quality or connectivity of food and/or cover available for wildlife.</t>
  </si>
  <si>
    <t>Livestock numbers are in balance with available feed and forage that meets nutritional and productive needs for the kinds and classes of livestock.</t>
  </si>
  <si>
    <t>Grazing management considers location of animals and available shelter(s) throughout the year.</t>
  </si>
  <si>
    <t xml:space="preserve">Maintaining water levels reduces opportunity for organic material oxidation, however, if the pump is used as a drainage tool, the oxidation and resulting subsidence may increase.  </t>
  </si>
  <si>
    <t>Provides drainage by the removal of surface water.</t>
  </si>
  <si>
    <t>Provide drainage by the removal of  groundwater.</t>
  </si>
  <si>
    <t>Provides control for better water distribution.</t>
  </si>
  <si>
    <t>Replacement of older pumping plants with more efficient internal combustion engines or electric motors will reduce PM emissions, however, new placement of internal combustion engines will result in increase in PM emissions.</t>
  </si>
  <si>
    <t>Replacement of older pumping plants with more efficient internal combustion engines or electric motors will reduce CO2 emissions, however, new placement of internal combustion engines will result in an increase in CO2 emissions.</t>
  </si>
  <si>
    <t>Replacement of older pumping plants with more efficient internal combustion engines or electric motors will reduce emissions of ozone precursors, however, new placement of internal combustion engines will result in increase in emission of ozone precursors.</t>
  </si>
  <si>
    <t>Replacement of older pumping plants with more efficient internal combustion engines or electric motors will reduce emissions of NOx, however, new placement of internal combustion engines will result in increase in emission of NOx.</t>
  </si>
  <si>
    <t>Pumping plants facilitates the distribution of water to livestock.</t>
  </si>
  <si>
    <t>Properly sizing pumps, power plants, and controllers to maximize efficiency, will result in reduced energy use for pumping.</t>
  </si>
  <si>
    <t>Not Applicable since subsidence is water table function.</t>
  </si>
  <si>
    <t>Enhanced root development, litter accumulation, increased biological activity, and/or reduced tillage may improve soil structure.</t>
  </si>
  <si>
    <t>There will be enhanced root development, litter accumulation, and increased biological activity.</t>
  </si>
  <si>
    <t>Site planted to adapted species could contribute to the reduction of saline seep areas.  There would be a negligible decrease of selenium, boron, and heavy metals because of very limited uptake by range plants.</t>
  </si>
  <si>
    <t>increase in diversity of plant species to stimulate growth of soil organisms</t>
  </si>
  <si>
    <t>increaase in diversity of root structure and depth would enhance aggregate development</t>
  </si>
  <si>
    <t>There will be an increase in plant uptake and transpiration in the long-term.  There may be a slight to moderate increase in seepage because of increased infiltration depending on the species selected.</t>
  </si>
  <si>
    <t>Warm Season grasses have a more rigid structure than cool season grasses and can maintain structural height under the weight of snow.</t>
  </si>
  <si>
    <t>The plant species selected will be adapted to meet the seasonal distribution of moisture.</t>
  </si>
  <si>
    <t>Improving vegetative cover will reduce runoff and erosion, and reduce the delivery of organics and nutrients to surface water.</t>
  </si>
  <si>
    <t>Mitigated by low application requirements.</t>
  </si>
  <si>
    <t xml:space="preserve">Species selected from the Ecological Site Description generally resist or are adapted to pest thereby eliminating the need for harmful pesticides. </t>
  </si>
  <si>
    <t xml:space="preserve">Increased soil microbial activity will enhance competition with pathogens.  </t>
  </si>
  <si>
    <t>Dense vegetation will increase infiltration and reduce runoff.  Planting of range species in recharge areas may reduce movement of salts to seep areas and surface waters.</t>
  </si>
  <si>
    <t>There will be an increase in plant uptake when adapted plant species are used.  There is the slight potential for leaching of salt into ground water because of increased infiltration.</t>
  </si>
  <si>
    <t>Live plant growth reduces runoff.</t>
  </si>
  <si>
    <t>Certain plant species can take up heavy metals.  Increased infiltration may increase the potential of heavy metal movement to groundwater.</t>
  </si>
  <si>
    <t>The action improves infiltration, increases shade and provides for thermal regulation of gravitational water moving laterally to open water.</t>
  </si>
  <si>
    <t>Plants are selected and managed to maintain optimal productivity, health and ecological function.</t>
  </si>
  <si>
    <t>Maladaptation will be avoided by a plant selection based on considerations of geographic region, precipitation, winter hardiness, soil type, genetic ploidy, field testing and Ecological Site Description information.</t>
  </si>
  <si>
    <t xml:space="preserve">Vegetation strategy is to control undesired species.  </t>
  </si>
  <si>
    <t>CED-LA &amp; ESD-For</t>
  </si>
  <si>
    <t xml:space="preserve">Improvement in vegetative cover will reduce erosion from water.  </t>
  </si>
  <si>
    <t xml:space="preserve">Improvement in vegetative cover will reduce erosion from wind.  </t>
  </si>
  <si>
    <t xml:space="preserve">Improvement in vegetative cover will reduce erosion from water.   </t>
  </si>
  <si>
    <t>Improved vegetative cover will reduce runoff causing erosion.</t>
  </si>
  <si>
    <t>The soil compaction concern will decrease as vegetative cover improves and traffic is controlled</t>
  </si>
  <si>
    <t>Soil organic matter concerns will decrease when improved vegetative cover is provided and traffic is controlled</t>
  </si>
  <si>
    <t xml:space="preserve">Establishment of salt tolerant species will reduce the salinity concern </t>
  </si>
  <si>
    <t>Soil organism habitat will improve as vegetative cover is provided and traffic is controlled.</t>
  </si>
  <si>
    <t>Aggregate stability will improve as vegetative cover is provided and traffic is controlled.</t>
  </si>
  <si>
    <t>Improved vegetative cover will reduce runoff, flooding, or ponding on the recreation area.</t>
  </si>
  <si>
    <t>The action increases soil organic matter and biological activity.</t>
  </si>
  <si>
    <t>Pathogen-creating actions are mitigated during practice design.</t>
  </si>
  <si>
    <t xml:space="preserve">Shade provided by trees and shrubs may moderate stream temperatures. </t>
  </si>
  <si>
    <t>Enhanced ground cover will reduce particulate generation.</t>
  </si>
  <si>
    <t>Enhanced ground cover will improve carbon storage in soils and in biomass, however, the removal of trees will reduce carbon storage in biomass.</t>
  </si>
  <si>
    <t>There will be a selection of well-adapted and compatible species, varieties, and/or cultivars for each site.</t>
  </si>
  <si>
    <t>Activities reduce and isolate fuel loads.</t>
  </si>
  <si>
    <t>Gully will be stabilized by grading and reshaping for recreation.</t>
  </si>
  <si>
    <t>Streambanks will be stabilized by grading and reshaping for recreation.</t>
  </si>
  <si>
    <t xml:space="preserve">Initial increase in compaction due to construction equipment will be followed by a decrease in compaction due to the effect of improved vegetative cover.   </t>
  </si>
  <si>
    <t>Soil organic matter concerns will decrease when improved vegetative cover is provided and traffic is controlled.  There will be a temporary increase in the problem as organic material oxidizes during construction.</t>
  </si>
  <si>
    <t>Site modification will enhance the health and vigor of desired species.</t>
  </si>
  <si>
    <t>Grading and shaping activities eliminate or reduce food species and shelter.</t>
  </si>
  <si>
    <t>Managing residue to reduce soil disturbance and increase residue cover reduces erosion by water.</t>
  </si>
  <si>
    <t>Managing residue to reduce soil disturbance and increase residue cover reduces erosion by wind.</t>
  </si>
  <si>
    <t>Fewer field operations and less tillage reduce the potential for soil compaction.</t>
  </si>
  <si>
    <t xml:space="preserve">Decreased erosion and less oxidation from lack of soil disturbance will increase or maintain organic matter. </t>
  </si>
  <si>
    <t>Decreased disturbance and management of residue improves habitat quality, food and space.</t>
  </si>
  <si>
    <t>Decreased disturbance events and residue decomposition improve aggregation.</t>
  </si>
  <si>
    <t>No-till increases infiltration, reducing  runoff and ponding.</t>
  </si>
  <si>
    <t>Can reduce evaporation and increase infiltration of water</t>
  </si>
  <si>
    <t>No-till increases infiltration resulting in more water moving through the profile.</t>
  </si>
  <si>
    <t>No-till increases infiltration and decreases evaporation resulting in more available water.</t>
  </si>
  <si>
    <t>No-till increases infiltration and decreases evaporation resulting in more available water. However, increased infiltration reduces the efficiency of flood and furrow irrigation.</t>
  </si>
  <si>
    <t>Less erosion and runoff reduces transport of nutrients.</t>
  </si>
  <si>
    <t>The action increases infiltration that contributes to nutrient leaching. Also, high organic carbon will cause microbes to immobilize nutrients.</t>
  </si>
  <si>
    <t>Less soil disturbance, increased residue on the surface and fewer field operations reduce the generation of particulate matter.</t>
  </si>
  <si>
    <t>Reduced use of machinery reduces CO2 emissions and increases soil carbon storage.</t>
  </si>
  <si>
    <t>Reduced use of machinery reduces ozone precursor emissions.</t>
  </si>
  <si>
    <t>Reduced use of machinery reduces NOx emissions.</t>
  </si>
  <si>
    <t>Conserving moisture and improving soil conditions contribute to enhanced plant productivity and health. However, on cold and wet soils there may be a delay in emergence and early growth.</t>
  </si>
  <si>
    <t>Creates an undisturbed habitat for invertebrates and microbes.</t>
  </si>
  <si>
    <t>No tillage operations</t>
  </si>
  <si>
    <t>Conventional clean tilled field</t>
  </si>
  <si>
    <t>Less intensive tillage reduces the potential for soil compaction.</t>
  </si>
  <si>
    <t xml:space="preserve">Decreased erosion and less oxidation from less soil disturbance may increase or maintain organic matter. </t>
  </si>
  <si>
    <t>residue management and decreased disturbance improves quality and quantity of habitat.</t>
  </si>
  <si>
    <t>Mulch till increases infiltration, reducing  runoff and ponding.</t>
  </si>
  <si>
    <t>Mulch till increases infiltration and decreases evaporation resulting in more available water.</t>
  </si>
  <si>
    <t>Mulch till increases infiltration and decreases evaporation resulting in more available water. However, increased infiltration reduces the efficiency of flood and furrow irrigation.</t>
  </si>
  <si>
    <t>Less runoff reduces transport of soluble salts. However increased infiltration results in more seepage which can carry soluble salts to the surface.</t>
  </si>
  <si>
    <t>Conserving moisture and improving soil conditions contribute to enhanced plant productivity and health.</t>
  </si>
  <si>
    <t>Few tillage trips across the field and less horsepower requirements.</t>
  </si>
  <si>
    <t xml:space="preserve">Establishing or improving native vegetative cover will reduce erosion by water.  </t>
  </si>
  <si>
    <t xml:space="preserve">Establishing or improving native vegetative cover will reduce erosion by wind.  </t>
  </si>
  <si>
    <t>Effect will vary based upon initial land use.</t>
  </si>
  <si>
    <t xml:space="preserve">Improved vegetative cover may increase soil organic matter. However, if prescribed burning is used, removal of vegetation and litter from a site temporarily removes organic material that could have become soil organic matter. </t>
  </si>
  <si>
    <t>When prescribed burning is used, organic materials are mineralized.</t>
  </si>
  <si>
    <t>Restoration of habitat adjacent to streams or water bodies will moderate surface water temperatures.</t>
  </si>
  <si>
    <t xml:space="preserve">Restoration and management creates or maintains the desired plant community. </t>
  </si>
  <si>
    <t>Improvement in cases where aquatic habitats / systems are focus</t>
  </si>
  <si>
    <t>These sites may be used as feed and forage by livestock if the intended purpose is maintained.</t>
  </si>
  <si>
    <t>ESD-For, CED-LA,  ESD WBio</t>
  </si>
  <si>
    <t>Vegetation and surface litter reduces erosive water energy on the planted site.</t>
  </si>
  <si>
    <t>Vegetation creates a wind shadow and reduces erosive wind velocities and provides a stable area which stops saltating particles.</t>
  </si>
  <si>
    <t>Vegetation reduces erosive energy of concentrated flows.</t>
  </si>
  <si>
    <t>Reduces runoff and erosion.</t>
  </si>
  <si>
    <t>Roots of vegetation binds the soil making it resistant to water flow erosion.</t>
  </si>
  <si>
    <t>Depending on initial conditions, root penetration and organic matter deposition will help restore soil structure.</t>
  </si>
  <si>
    <t>Increased vegetative matter and its breakdown increases soil organic matter.</t>
  </si>
  <si>
    <t>Trees or shrubs increase infiltration but may retard flood water movement from the site.</t>
  </si>
  <si>
    <t>Plants and soil organisms in the buffer will utilize nutrients.  The buffer will filter out suspended particles to which nutrients are attached.</t>
  </si>
  <si>
    <t>Trees, shrubs and other vegetation reduce runoff, trap adsorbed pesticides, take up pesticide residues and may intercept pesticide drift.</t>
  </si>
  <si>
    <t>Trees, shrubs, and other vegetation take up pesticide residues.  Also, pesticide degradation may be improved by increased soil organic matter and biological activity.</t>
  </si>
  <si>
    <t>Riparian areas capture and delay pathogen movement and thereby increase their mortality.</t>
  </si>
  <si>
    <t>Riparian areas capture and delay pathogen movement and increase pathogen mortality.  Soil microbial activity enhances competition with pathogens.</t>
  </si>
  <si>
    <t>The action increases infiltration and reduces runoff.</t>
  </si>
  <si>
    <t>The action may result in some uptake by plants.</t>
  </si>
  <si>
    <t>The action filters sediment, and some plants may take up heavy metals.</t>
  </si>
  <si>
    <t>The action may result in metal uptake by some plants.</t>
  </si>
  <si>
    <t>Riparian forest canopy shades streams and rivers, moderating water temperatures.</t>
  </si>
  <si>
    <t xml:space="preserve">Buffer establishment and management creates or maintains the desired plant community. </t>
  </si>
  <si>
    <t xml:space="preserve">Improved plant diversity and quality and quantity of vegetation provides food, cover, and shelter for wildlife. </t>
  </si>
  <si>
    <t>Former riparian forests and habitat used for forage, cropland, speculation property, or other nonforest condition. Livestock are excluded from riparian areas. Includes cutover riparian zones within forested areas</t>
  </si>
  <si>
    <t xml:space="preserve">Dense herbaceous vegetation reduces erosion from wind.  </t>
  </si>
  <si>
    <t>Vegetation and dense roots protects and binds the soil making it resistant to water flow erosion.</t>
  </si>
  <si>
    <t>Vegetation causes flooding and ponding.</t>
  </si>
  <si>
    <t>The action reduces runoff and traps adsorbed pesticides.</t>
  </si>
  <si>
    <t>Pesticide degradation may be improved by increased soil organic matter and biological activity.</t>
  </si>
  <si>
    <t>vegetation traps pathogens providing increased opportunity for solar and microbial action to destroy some</t>
  </si>
  <si>
    <t>Herbaceous plants provide some shade and protect banks, moderating stream temperature.</t>
  </si>
  <si>
    <t>Vegetative cover reduces wind erosion and provides a stable area which stops saltating particles.</t>
  </si>
  <si>
    <t xml:space="preserve">Establishment and management of cover creates or maintains the desired plant community. </t>
  </si>
  <si>
    <t>If wildlife is focus, improvements may be realized</t>
  </si>
  <si>
    <t xml:space="preserve">Reduced energy due to conversion of crop to permanent cover.  Reduced energy due to ephemeral gully erosion management. </t>
  </si>
  <si>
    <t>Disturbed road and trail areas are generally not extensive enough for wind erosion.  An increase in vegetation and cover on landings will protect the soil surface and decrease soil detachment by wind.</t>
  </si>
  <si>
    <t>An increase in vegetation cover and other treatments will improve infiltration, protect the soil surface and decrease soil detachment by concentrated flow.</t>
  </si>
  <si>
    <t>Increased vegetation cover and other treatments will decrease erosion and runoff.</t>
  </si>
  <si>
    <t>Increased root growth from established vegetation and restorative treatments will decrease compaction.</t>
  </si>
  <si>
    <t>Increased vegetation and canopy cover will provide organic matter and improve soil organism habitat.</t>
  </si>
  <si>
    <t>Increased vegetation and cover, and stabilization of trails will improve soil stability.</t>
  </si>
  <si>
    <t>Hydrologic processes are restored through vegetative and other treatments.</t>
  </si>
  <si>
    <t>Seepage is controlled by vegetation uptake and other hydrologic treatments.</t>
  </si>
  <si>
    <t>Less runoff reduces transport of soluble salts. Growing vegetation can use excess water which reduces seepage.</t>
  </si>
  <si>
    <t>Vegetation takes up moisture and salts.</t>
  </si>
  <si>
    <t>Decreased erosion and runoff reduces heavy metal delivery to surface water. Increased soil organic matter increases capacity of soils to retain heavy metals. Permanent vegetation can uptake heavy metals.</t>
  </si>
  <si>
    <t>Higher organic matter levels increases buffering capacity of the soil. Vegetation can take up some heavy metals.</t>
  </si>
  <si>
    <t>Vegetation and other treatments reduce erosion and sediment delivery.</t>
  </si>
  <si>
    <t>Reestablishment of natural hydrology can improve hyporheic flow.</t>
  </si>
  <si>
    <t>Permanent cover and other treatments help reduce wind erosion and wind and traffic generation of fugitive dust.</t>
  </si>
  <si>
    <t>Establishment of permanent vegetation provide competition that slows the spread of noxious plants; other treatment removes noxious plants directly.</t>
  </si>
  <si>
    <t xml:space="preserve">Increased vegetation and cover, and stabilization of trails, provides more food, cover, and shelter for wildlife. </t>
  </si>
  <si>
    <t>Increased vegetation cover intercepts precipitation and provides infiltration sites, and trail stabilization reduces sedimentation, improving water quality and aquatic habitat.</t>
  </si>
  <si>
    <t>Existing road, trail, and/or landing that will be closed and treated to achieve a resource objective</t>
  </si>
  <si>
    <t>Slope length is shortened therefore reducing erosion by water.</t>
  </si>
  <si>
    <t xml:space="preserve">The slope length of the concentrated flow channel is shortened. </t>
  </si>
  <si>
    <t>May reduce sediment in runoff water which tends to increase gully erosion, but will also decrease runoff peaks</t>
  </si>
  <si>
    <t>Reduces erosion</t>
  </si>
  <si>
    <t>Barrier will act as drain.</t>
  </si>
  <si>
    <t>The barrier will trap snow upwind of structures and animal concentration areas.</t>
  </si>
  <si>
    <t>Barriers should increase infiltration of water and any associated pathogens.  Pathogens attached to deposited sediments will  not reach surface waters</t>
  </si>
  <si>
    <t xml:space="preserve">Barriers should increase infiltration of water and any dissolved chemical.  </t>
  </si>
  <si>
    <t>Infiltrating water behind barriers could leach salts from the profile when present.</t>
  </si>
  <si>
    <t xml:space="preserve">Barriers should increase infiltration of water and any dissolved chemical.  Chemicals attached to deposited sediments will  not reach surface waters.  </t>
  </si>
  <si>
    <t>Benching will reduce slopes and erosion.</t>
  </si>
  <si>
    <t>Terracing promotes vegetative growth that removes CO2 from the air and stores it in the form of carbon in the plants and soil.</t>
  </si>
  <si>
    <t>Site modification will reduce erosion and enhance the health and vigor of desired species.</t>
  </si>
  <si>
    <t>Roof runoff is collected and conveyed to a safe outlet.</t>
  </si>
  <si>
    <t>Drier soils in high traffic areas around buildings may decrease compaction potential.</t>
  </si>
  <si>
    <t>Where practice is used to increase infiltration, the percolating water has the potential to remove contaminants from the soil profile.</t>
  </si>
  <si>
    <t>Collecting and conveying roof runoff away from buildings to an outlet will tend to reduce opportunity for infiltration at the site.</t>
  </si>
  <si>
    <t>Water collected And conveyed to surface outlet will have limited opportunity to infiltrate.</t>
  </si>
  <si>
    <t>If roof runoff is captured for reuse, that is less water that would make it to surface water. This is a tiny effect.</t>
  </si>
  <si>
    <t>If roof runoff is captured for reuse, that is less water that would make it to groundwater. This is a tiny effect.</t>
  </si>
  <si>
    <t>Collected water can be used to increase available water for other uses.</t>
  </si>
  <si>
    <t>The action keeps excess runoff water out of concentrated livestock areas.  The degree of impact depends on the portion of contamination associated with the roof runoff.</t>
  </si>
  <si>
    <t>The action collects and disposes of runoff which could dissolve and convey nutrients to groundwater.</t>
  </si>
  <si>
    <t>Roof runoff diverted away from manure areas.  Degree of impact depends on the portion of contamination associated with the roof runoff.</t>
  </si>
  <si>
    <t>The action diverts water from barnyard and feedlot areas, where it could pick up salts from manure.</t>
  </si>
  <si>
    <t xml:space="preserve">Heavy metals are rarely associated with manure.  Roof runoff is diverted away from manure areas. </t>
  </si>
  <si>
    <t>Water from roof is delivered to stable outlet, minimizing surface erosion.</t>
  </si>
  <si>
    <t>Roof runoff can be diverted for stock water use.</t>
  </si>
  <si>
    <t>Producer has uncontrolled roof runoff which will be contaminated by entering the livestock production area.</t>
  </si>
  <si>
    <t>Excluded rainfall on pond will contribute to runoff.</t>
  </si>
  <si>
    <t>Exclusion of rainfall on the facility will reduce incidence of overflow and associated contaminants.</t>
  </si>
  <si>
    <t>Reduced opportunity for overflow due to rainfall exclusion will reduce opportunity for groundwater contamination.</t>
  </si>
  <si>
    <t>Exclusion of rainfall on the facility will reduce incidents of manure overflow and associated contaminants.</t>
  </si>
  <si>
    <t>Covering solid materials protects those materials from erosive wind forces.  Covers can also help to prevent emissions of ammonia.</t>
  </si>
  <si>
    <t>Covers can be used for capturing biogas (methane) reducing net GHG emissions. Covered lagoon would be substantial.  Roofs and covers can also be used to prevent excess moisture addition to solid materials, which helps to reduce air emissions.</t>
  </si>
  <si>
    <t>Cover can prevent emission of VOCs.  Roofs and covers can also be used to prevent excess moisture addition to solid materials, which helps to reduce emissions of NOx and VOCs.</t>
  </si>
  <si>
    <t>Cover can prevent emission of odorous gases. Covered lagoon would be substantial.  Roofs and covers can also be used to prevent excess moisture addition to solid materials, which helps to reduce air emissions.</t>
  </si>
  <si>
    <t>Covers can also help to prevent emissions of ammonia.</t>
  </si>
  <si>
    <t>Producer can capture odor and greenhouse gasses from a waste storage area or needs to divert rain water away from a waste storage area.</t>
  </si>
  <si>
    <t>Rows are arranged in direction, grade, and length to reduce erosion</t>
  </si>
  <si>
    <t>The action not installed in gully area</t>
  </si>
  <si>
    <t>Reduced erosion and sediment load can create water energy/stream bank erosion from runoff</t>
  </si>
  <si>
    <t>Reduced erosion reduces loss of organic material in sediments</t>
  </si>
  <si>
    <t>Improved moisture control may result in leaching of contaminants below the root zone</t>
  </si>
  <si>
    <t>Correct row arrangement provides better drainage control.</t>
  </si>
  <si>
    <t>Row arrangement may result in more infiltration.</t>
  </si>
  <si>
    <t>Slowing runoff and surface watermovement . Allowing more  infiltraion</t>
  </si>
  <si>
    <t>Slows water allowing more  infiltraion to ground water</t>
  </si>
  <si>
    <t>Row arrangement with proper grade and length improves water capture.</t>
  </si>
  <si>
    <t>Row arrangement with proper grade and length improves irrigation efficiency.</t>
  </si>
  <si>
    <t>The action facilitates the removal of surface runoff, thus increasing the potential for surface water contamination by organics and nutrients.</t>
  </si>
  <si>
    <t>The action facilitates the removal of surface runoff, thus reducing percolation of water and nutrients.</t>
  </si>
  <si>
    <t>Retarding surface water flow will reduce transport of pathogens</t>
  </si>
  <si>
    <t>The action can increase percolation, which reduces the runoff of soluble salts. The action can also increase surface drainage, which moves contaminants from the site.</t>
  </si>
  <si>
    <t xml:space="preserve">Increased percolation may move soluble salts into groundwater.  </t>
  </si>
  <si>
    <t>Collected runoff may discharge into surface water.</t>
  </si>
  <si>
    <t>Reduced slope and water velocity will reduce erosion.</t>
  </si>
  <si>
    <t>Improved production and vegetative density removes CO2 from the air and stores it in the form of carbon in the plants and soil.</t>
  </si>
  <si>
    <t>Conserving moisture and reduced erosion will improve plant productivity and health.</t>
  </si>
  <si>
    <t>This action may result in efficient field operations.</t>
  </si>
  <si>
    <t>CED-WME &amp; ESD-Agron</t>
  </si>
  <si>
    <t xml:space="preserve">Salts in the root zone are reduced by leaching, drainage and/or plant management. </t>
  </si>
  <si>
    <t>Control of salt improves use of available water.</t>
  </si>
  <si>
    <t>Leaching salts from the root zone may also leach pathogens.</t>
  </si>
  <si>
    <t>Salts leached from the root zone by drainage may enter surface water.</t>
  </si>
  <si>
    <t xml:space="preserve">The action requires removing salts from the root-zone. Leaching is one alternative and degree of effect depends on the amount of leaching used and the location of the ground water table.  </t>
  </si>
  <si>
    <t>Leaching salts from the root zone may also leach heavy metals.</t>
  </si>
  <si>
    <t>Preventing or reducing salt accumulation in the soil leads to improved vegetative cover, reducing the potential for soil movement by wind.</t>
  </si>
  <si>
    <t>Preventing or reducing salt accumulation in the soil leads to improved vegetative cover, which improves CO2 removal from the atmosphere and stores it in the form of carbon in the plants and soil.</t>
  </si>
  <si>
    <t>Management of salts and the use of soil amendments improves plant productivity and vigor.</t>
  </si>
  <si>
    <t>Management of salts and the use of soil amendments enhances suited and desired species.</t>
  </si>
  <si>
    <t>Forage vigor and quantity is improved through effective management of soil salinity and sodium.</t>
  </si>
  <si>
    <t>Buffer removes 60-100% of Nitrogen from drain pipe discharge</t>
  </si>
  <si>
    <t>Controlled flow will reduce gulley erosion down slope of basin</t>
  </si>
  <si>
    <t xml:space="preserve">Controlled flow will reduce gulley erosion down slope of basin. </t>
  </si>
  <si>
    <t>Stream bank erosion due to flows are reduced because of controlled flows, but 'clean' water from basin could create stream bank erosion.</t>
  </si>
  <si>
    <t>Basin will retard flows reducing the runoff and controlling water releases.</t>
  </si>
  <si>
    <t>Retarded water in basin will infiltrate adding to subsurface water.</t>
  </si>
  <si>
    <t>Stored water in basin will infiltrate adding to seepage problem.</t>
  </si>
  <si>
    <t>Sediment basins can have significant groundwater infiltration from stored water</t>
  </si>
  <si>
    <t>The action will tend to accumulate contaminants attached to sediments, and infiltrating waters will remove soluble contaminants.</t>
  </si>
  <si>
    <t>The action collects and stores adsorbed pesticides.</t>
  </si>
  <si>
    <t>Water containing pesticides may seep from the basin.</t>
  </si>
  <si>
    <t>Basins will tend to accumulate contaminants attached to sediments, and infiltrating waters will remove soluble contaminants</t>
  </si>
  <si>
    <t>Infiltrating water in the basin may move pathogens to the ground water.</t>
  </si>
  <si>
    <t>Basins will tend to accumulate contaminants attached to sediments, and infiltrating waters will remove soluble contaminants.</t>
  </si>
  <si>
    <t>Infiltrating water in the basin may move soluble salts to ground water.</t>
  </si>
  <si>
    <t>Basins will tend to accumulate contaminants attached to sediments.</t>
  </si>
  <si>
    <t>Infiltrating water in the basin may move soluble contaminants to the ground water.</t>
  </si>
  <si>
    <t>Basin retains sediment, decreasing runoff turbidity.</t>
  </si>
  <si>
    <t xml:space="preserve">Although water retained in basin is warmer than flowing surface water, discharge to surface waters is unlikely. </t>
  </si>
  <si>
    <t xml:space="preserve">Proper siting and management are required If used as part of an agricultural waste management system </t>
  </si>
  <si>
    <t xml:space="preserve">Water is only stored temporaraly.  </t>
  </si>
  <si>
    <t>Captured water in basins can supplement stock water.</t>
  </si>
  <si>
    <t>Organic matter oxidation is reduced in flooded areas.  Where soil moisture is enhanced vegetative growth will be increased.</t>
  </si>
  <si>
    <t>vegetation, microbes, and sediments may trap</t>
  </si>
  <si>
    <t xml:space="preserve">The action requires ponding water, which will increase infiltration in ponded areas.  Infiltrating waters may leach pathogens.  </t>
  </si>
  <si>
    <t xml:space="preserve">The action requires ponding water which will increase infiltration in ponded areas, which may carry soluble salts to groundwater. </t>
  </si>
  <si>
    <t xml:space="preserve">The action requires ponding water which will increase infiltration in ponded areas.  Infiltrating waters may leach heavy metals.  </t>
  </si>
  <si>
    <t>Ponding slows water velocity, allowing sediment to settle.</t>
  </si>
  <si>
    <t>There is short term carbon storage, however, periodic maintenance practices (tillage, burning) can release stored carbon.</t>
  </si>
  <si>
    <t>Plants are selected and managed to maintain optimal productivity and health for their intended use.</t>
  </si>
  <si>
    <t xml:space="preserve">Moist soil management creates or maintains the desired plant community. </t>
  </si>
  <si>
    <t>Management of water to establish vegetation desirable for wildlife is expected to retard invasive plants.</t>
  </si>
  <si>
    <t>318</t>
  </si>
  <si>
    <t>cf</t>
  </si>
  <si>
    <t>Temporary storage will allow better management of waste as to rate and timing of application, which allows application when compaction is least likely.</t>
  </si>
  <si>
    <t>The action will allow waste application at rates and times to address the resource concern.</t>
  </si>
  <si>
    <t>Short term storage provides flexibility in rate, timing, and location of waste application, with the potential for reductions of contaminants available for transport.</t>
  </si>
  <si>
    <t>There could be some increase in infiltration of soluble contaminants in the case of seepage.</t>
  </si>
  <si>
    <t>Heavy metals are rarely associated with manure; however, storage provides flexibility in rate, timing, and location of waste application.  There could be some increase in infiltration of soluble contaminants at storage site.</t>
  </si>
  <si>
    <t>Better timing of waste application due to storage will minimize risk of runoff.</t>
  </si>
  <si>
    <t>Uncovered storages can increase ammonia emissions.  Uncovered solid material storages can increase particulate matter emissions.</t>
  </si>
  <si>
    <t>Uncovered storages can increase emissions of methane and nitrous oxide.</t>
  </si>
  <si>
    <t>Uncovered storages can increase emissions of VOCs.</t>
  </si>
  <si>
    <t>Uncovered storages can increase odor emissions.</t>
  </si>
  <si>
    <t>Uncovered storages can increase ammonia emissions.</t>
  </si>
  <si>
    <t>Storage allows nutrient application at a rate, time, and location most suited to the plant needs.</t>
  </si>
  <si>
    <t>Stackable animal waste and byproduct material is generated from animal production in the headquarters area.</t>
  </si>
  <si>
    <t>On sites that previously lacked permanent vegetatation, establishing a combination of trees or shrubs and compatible forages will reduce erosion by water.</t>
  </si>
  <si>
    <t>On sites that previously lacked permanent tall vegetation, a wind shadow will reduce erosive wind velocities and, along with understory forage, provide a stable area which stops saltating particles.</t>
  </si>
  <si>
    <t>For riparian areas that previously lacked permanent vegetatation, establishing a combination of trees or shrubs and compatible forages will reduce erosion by water.</t>
  </si>
  <si>
    <t>Root penetration and organic matter helps restore soil structure and counteracts compactive forces of hooves as livestock traverse the grazed area.</t>
  </si>
  <si>
    <t>On sites that previously lacked permanent vegetation, roots, vegetative matter and livestock waste and their breakdown increases organic matter.</t>
  </si>
  <si>
    <t>Contaminants taken up by forage plants will be returned to the soil as manure. Most tree species take up limited amounts of salt.</t>
  </si>
  <si>
    <t>Establishing trees and forages and following a grazing plan will increase soil organic matter and provide organism habitat.</t>
  </si>
  <si>
    <t xml:space="preserve">Roots of trees and forages physically hold soils; organic matter inputs improve soil stability, and following a grazing plan limits soil displacement. </t>
  </si>
  <si>
    <t>On sites that previously lacked permanent vegetatation, establishing a combination of trees or shrubs and compatible forages will reduce runoff.</t>
  </si>
  <si>
    <t>There may be an increase in evapotranspiration due to changes in vegetative structure and composition, resulting in a lowered seasonal water table.</t>
  </si>
  <si>
    <t>There is potential for a decrease in seep flow because of increased utilization of soil moisture, however there may be slight worsening due to increased infiltration, especially during dormant season.</t>
  </si>
  <si>
    <t>On sites that previously lacked permanent tall vegetation, snow is captured by tree/shrub crowns and deposited within the forage area.</t>
  </si>
  <si>
    <t xml:space="preserve">Sheltering effect of silvopasture trees cools site &amp; reduces evaporation, allowing more efficient use of available water. </t>
  </si>
  <si>
    <t>Depending on the amount of change from previous vegetative conditions, there may be increased infiltration, increased available water, and extended interflow yield.</t>
  </si>
  <si>
    <t>Grazing animals may cause difficulty in scheduling irrigations.</t>
  </si>
  <si>
    <t>Depending on previous vegetative conditions, whether forestland or pasture, the permanent silvopasture vegetation may take up comparatively greater amounts of nutrients.</t>
  </si>
  <si>
    <t>Depending on previous vegetative conditions, whether forestland or pasture, the permanent silvopasture vegetation may take up comparatively greater amounts of nutrients and limit leaching.</t>
  </si>
  <si>
    <t>On sites that previously lacked permanent tall vegetation, trees and shrubs will take up additional pesticide residues and may intercept pesticide drift.  Also, the practice reduces runoff and erosion.</t>
  </si>
  <si>
    <t>On sites that previously lacked permanent tall vegetation, trees and shrubs will take up additional pesticide residues.  Also, pesticide degradation may be improved by increased soil organic matter and biological activity.</t>
  </si>
  <si>
    <t>For grazed lands, a permanent silvopasture vegetation will be more effective in capturing and delaying pathogen movement, and creating more open conditions that increase pathogen mortality. Conversion from forest land to silvpasture will not produce this benefit.</t>
  </si>
  <si>
    <t>Dense vegetation will increase infiltration and reduce runoff.  Planting of suited species in recharge areas may reduce movement of salts to seep areas and surface waters.</t>
  </si>
  <si>
    <t>Establishing silvopasture vegetation may increase salt uptake by plants, reducing its movement to groundwater.</t>
  </si>
  <si>
    <t xml:space="preserve">Depending on previous vegetative conditions, the permanent silvopasture vegetation may take up comparatively more heavy metals. </t>
  </si>
  <si>
    <t xml:space="preserve">Depending on previous vegetative conditions, the permanent silvopasture vegetation may may take up comparatively more heavy metals. </t>
  </si>
  <si>
    <t>On sites that previously lacked permanent vegetatation, establishing a combination of trees or shrubs and compatible forages will reduce the erosive force of water, and reduce sedimentation.</t>
  </si>
  <si>
    <t>Tall vegetation established near surface waters provides shade and reduces direct sunlight heating.</t>
  </si>
  <si>
    <t>Depending on previous vegetative conditions, the permanent silvopasture vegetation may be comparatively more effective at slowing winds to reduce erosive wind velocities, filtering particulates from the air, and stopping saltating particles.</t>
  </si>
  <si>
    <t xml:space="preserve">Depending on previous vegetative conditions, the permanent silvopasture vegetation may be comparatively more effective at capturing and storing carbon. On sites converted from forest land and not previously grazed, livestock will release methane. </t>
  </si>
  <si>
    <t xml:space="preserve">Depending on previous vegetative conditions, establishment of permanent silvopasture vegetation may negatively impact the native understroy plant community. </t>
  </si>
  <si>
    <t>Overstory trees are spaced and managed to reduce hazard.</t>
  </si>
  <si>
    <t xml:space="preserve">Suitable plant species may be selected and managed to enhance food/cover/shelter for desired wildlife species. Depending on previous vegetative conditions, silvopasture may benefit different species than those that previously utilized the site. </t>
  </si>
  <si>
    <t xml:space="preserve">Prescribed grazing improves water quality by limiting nutrient inputs; trees provide interception and infiltration sites to reduce runoff. </t>
  </si>
  <si>
    <t>Depending on previous vegetative conditions, plant species established in the understory may be comparatively more effective in supporting seasonal livestock production and nutritional needs.</t>
  </si>
  <si>
    <t>Depending on previous vegetative conditions, silvopasture establishment may be comparatively more effective in providing livestock shelter.</t>
  </si>
  <si>
    <t>Depending on previous land uses, silvopasture management operations may be comparatively more energy-efficient.</t>
  </si>
  <si>
    <t>Cropland, forage, or forested fields suitable for the establishment of the desired woody and forage plant species</t>
  </si>
  <si>
    <t>Erosion and sediment control features are a part of the practice</t>
  </si>
  <si>
    <t>Spoils are used for grading and stabilizing gullies.</t>
  </si>
  <si>
    <t>If practice is used to create roadways, trails, or other traffic areas, heavy machinery and traffic will increase compaction.</t>
  </si>
  <si>
    <t>Revegetation of spoil will improve soil organic matter</t>
  </si>
  <si>
    <t xml:space="preserve">Sediment originating from spoil no longer reaches water bodies. </t>
  </si>
  <si>
    <t>Established vegetation on spoils can provide additional forage.</t>
  </si>
  <si>
    <t>Collection of water reduces runoff.</t>
  </si>
  <si>
    <t>Spring development removes seeps and flows that keep stream banks saturated and easily erodible.</t>
  </si>
  <si>
    <t>Increased animal traffic around developed water source will increase compaction potential especially if the soil is moist.</t>
  </si>
  <si>
    <t>Water collected and removed from site.</t>
  </si>
  <si>
    <t>Subsurface water collected and removed from the site.</t>
  </si>
  <si>
    <t>Provides a dependable supply of water allowing improved management.</t>
  </si>
  <si>
    <t>Spring flows are typically better quality than surface flows allowing opportunity for dilution.  Effect depends on the proportion of one flow to the other.</t>
  </si>
  <si>
    <t>Spring flows provide some dilution effect.</t>
  </si>
  <si>
    <t>Spring flows are typically better quality than surface flows allowing opportunity for dilution. Effect depends on the proportion of one flow to the other.</t>
  </si>
  <si>
    <t>Water development will decrease livestock trampling in wet areas and nearby streams.</t>
  </si>
  <si>
    <t>Springs are cooler than surface water and their proximity to streams moderates stream temperatures, via hyporheic exchange. Development of springs may decrease amount of hyporheic water in channel. .</t>
  </si>
  <si>
    <t>Available water to facilitate irrigation or grazing management improves growth and vigor of plants.</t>
  </si>
  <si>
    <t>Improved distribution of animals makes forage more readily available to livestock.</t>
  </si>
  <si>
    <t>The spring increases the quality and quantity of water for livestock.</t>
  </si>
  <si>
    <t>There will be crusting of soil surface during seed germination and wheel compaction due to movement of the irrigation system.</t>
  </si>
  <si>
    <t>Improved irrigation allows the leaching of salt below the root zone.</t>
  </si>
  <si>
    <t>Conversion from surface to sprinkler will reduce surface runoff.</t>
  </si>
  <si>
    <t>More uniform applications reduces subsurface flows.</t>
  </si>
  <si>
    <t>Properly applied sprinkler irrigation will not increase groundwater.</t>
  </si>
  <si>
    <t>More uniform application of water.</t>
  </si>
  <si>
    <t>Erosion and runoff are reduced by the efficient application of irrigation water.</t>
  </si>
  <si>
    <t>Reduced runoff because of more efficient application</t>
  </si>
  <si>
    <t>More efficient application reduces potential runoff.</t>
  </si>
  <si>
    <t>Reduced runoff of higher temperature water is likely.</t>
  </si>
  <si>
    <t>Water moistens the soil surface and reduces the erodibility of the soil.  Increased production from irrigation lowers the soil wind erodibility group by one class.  Sprinkler systems for livestock dust control can be highly effective at reducing dust.</t>
  </si>
  <si>
    <t>Improved irrigation efficiency improves crop health and vigor which decrease weed competition.</t>
  </si>
  <si>
    <t>Requires less water and lower pressure pumping.  Reduces water applied due to an increase in application uniformity.</t>
  </si>
  <si>
    <t xml:space="preserve">Classic gullies on site are not a common feature of development site; off site gullies will receive controlled flows. </t>
  </si>
  <si>
    <t>Stream banks on and off site will benefit from controlled flows.</t>
  </si>
  <si>
    <t xml:space="preserve">Controlling compaction from construction equipment </t>
  </si>
  <si>
    <t>Runoff is to be controlled on the site itself.</t>
  </si>
  <si>
    <t>Any effect will tend to be an increase in seepage because of controlled runoff that may increase infiltration.</t>
  </si>
  <si>
    <t>Surface waters can be treated on site before release</t>
  </si>
  <si>
    <t>There could be some water contaminants on site, but overall impact of practice will be small/</t>
  </si>
  <si>
    <t>There could be some water contaminants on site, but overall impact of practice will be small.  The action tends to increase on site infiltration/reduce runoff to off site.</t>
  </si>
  <si>
    <t>Onsite treatment can reduce the release of heavy metals to surface waters</t>
  </si>
  <si>
    <t xml:space="preserve">Controlling erosion and runoff will reduce off-site sediment. </t>
  </si>
  <si>
    <t>Controlled runoff could increase temperature on site, but will be little impact off site</t>
  </si>
  <si>
    <t>Stream banks are stabilized.</t>
  </si>
  <si>
    <t>Depending on the type of construction practice used it can benefit or degrade soil organism habitat</t>
  </si>
  <si>
    <t>Increase soil stability</t>
  </si>
  <si>
    <t>Stabilizing eroding banks will reduce the delivery of nutrients and organic material in the soil profile to surface water.</t>
  </si>
  <si>
    <t>Elimination of eroding banks in areas adjacent to feedlots and livestock stream accesses.</t>
  </si>
  <si>
    <t>Reduces erosion on banks and shorelines.</t>
  </si>
  <si>
    <t>The action includes vegetation along stream courses.</t>
  </si>
  <si>
    <t>If used, vegetation residue stores carbon.</t>
  </si>
  <si>
    <t xml:space="preserve">Protection measures improves site conditions to enhance plant health and vigor of the desired plant community. </t>
  </si>
  <si>
    <t xml:space="preserve">Protection measures create or maintain the desired plant community. </t>
  </si>
  <si>
    <t>Vegatation provides cover and food as well as bank stabilization</t>
  </si>
  <si>
    <t>Vegatation provides food and shade</t>
  </si>
  <si>
    <t>Re-establishment of streambank vegetation can provide additional forage.</t>
  </si>
  <si>
    <t>CED-EG &amp; ESD-AqEco</t>
  </si>
  <si>
    <t>Crossing will prevent sloughing and erosion due to traffic on streambanks.</t>
  </si>
  <si>
    <t>A controlled access crossing does not allows animals access a to stream, which may reduce the impacts of animal waste on surface water quality.</t>
  </si>
  <si>
    <t>The crossing allows animals easier access to stream, which may result in the deposit of animal waste in the stream.</t>
  </si>
  <si>
    <t>Crossing will prevent stream bank erosion and stream bottom sediment displacement.</t>
  </si>
  <si>
    <t>Stream Crossings facilitate access to water and reduce the sediment volume</t>
  </si>
  <si>
    <t>Crossings facilitate access to water.</t>
  </si>
  <si>
    <t>Where an intermittent or perennial watercourse exists and a ford, bridge, or culvert type crossing is needed for controlled access.</t>
  </si>
  <si>
    <t>Improved vegetation and management will reduce streambank erosion and improve channel stability.</t>
  </si>
  <si>
    <t>Restoration of riparian conditions will contribute to moderation of stream temperatures.</t>
  </si>
  <si>
    <t xml:space="preserve">Management and improvement measures create or maintain the  health and vigor of desired riparian and aquatic plant communities. </t>
  </si>
  <si>
    <t xml:space="preserve">Management and improvement measures create or maintain the desired riparian and aquatic plant communities. </t>
  </si>
  <si>
    <t>Riparian improvements associated with stream habitat improvement will improve food, cover, space, and water quality, and where applicable, water quantity for riparian species and their habitats.</t>
  </si>
  <si>
    <t>Aquatic habitat is improved providing food, cover, and space for fish and wildlife.</t>
  </si>
  <si>
    <t>Might improve or might not, as many sites could be fenced from grazing.</t>
  </si>
  <si>
    <t>Streams, including their associated backwaters, floodplains, wetlands, and riparian areas, that have impaired habitat.</t>
  </si>
  <si>
    <t>When applied on or near the contour, this practice reduces runoff velocities, thus reducing the detachment and transport capacity of overland flow.  Additional credit is given for the sediment trapped and retained on the slope by the non-erosive strips.</t>
  </si>
  <si>
    <t xml:space="preserve">Stripcropping reduces the "L" factor value of WEQ.  The amount of erosion reduction depends on strip width, vegetative cover and strip orientation in relation to the direction of erosive winds. </t>
  </si>
  <si>
    <t>Perennial crops in the alternating strips can add organic matter to the soil. Reduced erosion reduces organic matter loss.</t>
  </si>
  <si>
    <t>Strips of cover crops or perennials in rotation improve food quantity and quality</t>
  </si>
  <si>
    <t>Drifting snow traps results in increased water infiltration which will slightly reduce the potential for flooding or ponding.</t>
  </si>
  <si>
    <t>Protected strips will capture additional snow.</t>
  </si>
  <si>
    <t>Drifting snow trapped results in increased water infiltration and greater water storage in the profile.</t>
  </si>
  <si>
    <t xml:space="preserve">Stripcropping decreases soil erosion by wind and water and may increase water infiltration, thereby reducing the transport of nutrients and organics to surface water. </t>
  </si>
  <si>
    <t xml:space="preserve">The action reduces runoff and erosion and traps adsorbed pesticides.  </t>
  </si>
  <si>
    <t xml:space="preserve">Stripcropping decreases soil erosion by wind and water and may increase water infiltration, thereby reducing the potential for transport of pathogens to surface water </t>
  </si>
  <si>
    <t xml:space="preserve">Stripcropping slows runoff  and can increase water, thereby reducing the potential for transport of salts to surface water. </t>
  </si>
  <si>
    <t xml:space="preserve">Stripcropping may reduce the velocity of runoff and trap drifting snow resulting in increased water infiltration which could move salts to groundwater. </t>
  </si>
  <si>
    <t>Reduces erosion, slows water and wind velocities, increases infiltration.</t>
  </si>
  <si>
    <t>Vegetated strips provide ground cover and reduces wind erosion.</t>
  </si>
  <si>
    <t>Reduced erosion will improve site potential to enhance plant productivity and health.</t>
  </si>
  <si>
    <t>Diverse crops in rotation offer improved structure and composition of habitat.</t>
  </si>
  <si>
    <t>Reduced wind erosion sediment delivery to surface waters.</t>
  </si>
  <si>
    <t>Strip crops may be forage species.</t>
  </si>
  <si>
    <t>If used to manage water tables, this practice may increase or decrease organic matter oxidation.</t>
  </si>
  <si>
    <t>Structure used for flow control, or level regulation of water.</t>
  </si>
  <si>
    <t>Depending on the application, structure for water control can be used to retain water.</t>
  </si>
  <si>
    <t>Decrease in water velocity will result in reduction in suspended sediments.</t>
  </si>
  <si>
    <t>The action is used to control water releases and regulate surface water temperature.</t>
  </si>
  <si>
    <t>Structures can be used to modify aquatic water levels or provide access to wildlife via fish ladder.</t>
  </si>
  <si>
    <t>Captured water in structures can supplement stock water.</t>
  </si>
  <si>
    <t>ESD-BIO</t>
  </si>
  <si>
    <t>649</t>
  </si>
  <si>
    <t xml:space="preserve">Reducing soil profile saturation increases infiltration by improving drainage and therefore decreases water runoff.  </t>
  </si>
  <si>
    <t xml:space="preserve">Improving drainage may increase surface soil drying. </t>
  </si>
  <si>
    <t>Interception water and reduction of seeps that can cause gully formation.</t>
  </si>
  <si>
    <t>Interception water and reduction of seeps that can cause streambank instability.</t>
  </si>
  <si>
    <t>Lowering of water table allows the oxidation of organic matter.</t>
  </si>
  <si>
    <t>Soils have less risk of compaction when they are dryer.</t>
  </si>
  <si>
    <t>Reducing water table increases oxidation of organic matter</t>
  </si>
  <si>
    <t xml:space="preserve">The leached salts may be removed from the soil through drainage. </t>
  </si>
  <si>
    <t>Removal of excessive surface water through drainage will reduce flooding and ponding.</t>
  </si>
  <si>
    <t>Control of water table - subsurface water is collected and conveyed to a proper outlet.</t>
  </si>
  <si>
    <t>Interception of excessive seepage through drainage.</t>
  </si>
  <si>
    <t>Drains can collect water for beneficial use or reuse and improved soil, water air relationship.</t>
  </si>
  <si>
    <t xml:space="preserve">Collecting and releasing nutrient laden water removed from fields to receiving surface waters.  </t>
  </si>
  <si>
    <t>Limited decrease due to decreased runoff, but any infiltrating water with pathogens will be concentrated in tile lines</t>
  </si>
  <si>
    <t>Pathogens leached from the soil will be intercepted before reaching groundwater.</t>
  </si>
  <si>
    <t>Percolating water picks up salts that are then collected in tile lines and outletted to surface waters.</t>
  </si>
  <si>
    <t>Leaching of saline and sodic soils will be intercepted before salinity reaches groundwater.</t>
  </si>
  <si>
    <t>The action reduces runoff and increases infiltration. Percolating water picks up metals that are then collected in tile lines.</t>
  </si>
  <si>
    <t>Heavy metals leached from the soil will be intercepted before reaching groundwater.</t>
  </si>
  <si>
    <t>Runoff and resulting erosion will be decreased</t>
  </si>
  <si>
    <t>Surface drain lowers the water table and minimizes surface runoff</t>
  </si>
  <si>
    <t xml:space="preserve">Reducing soil profile saturation increases infiltration by improving drainage and therefore decreases water runoff. </t>
  </si>
  <si>
    <t>Properly installed ditch has no impact on classic gullies.</t>
  </si>
  <si>
    <t>Drainage increases organic matter oxidation.</t>
  </si>
  <si>
    <t>Soluble pollutants will decrease because of increased water removal.</t>
  </si>
  <si>
    <t>Because of improved drainage.</t>
  </si>
  <si>
    <t>Increasing the rate of runoff from a field can increase the amount of soluble pollutants delivered to surface water.</t>
  </si>
  <si>
    <t>If the drain is designed to collect surface runoff, pesticides in surface water may be increased.  If the purpose is to collect subsurface water, surface runoff will be decreased and aerobic degradation of pesticide residues will increase.</t>
  </si>
  <si>
    <t>Where pathogens are transported by sediments</t>
  </si>
  <si>
    <t>The action removes surface flows before infiltration and intercepts subsurface flows.</t>
  </si>
  <si>
    <t>The action removes both surface and subsurface flows and soluble contaminates from site.</t>
  </si>
  <si>
    <t>Heavy metals are carried with sediment to surface waters.</t>
  </si>
  <si>
    <t>Increased drainage and runoff will carry sediments.</t>
  </si>
  <si>
    <t>Surface water is conveyed relatively quickly, reducing the risk of warming.</t>
  </si>
  <si>
    <t>The action facilitates the removal of surface water, thus reducing percolation of water and nutrients.</t>
  </si>
  <si>
    <t>The action removes both surface and subsurface water and associated contaminants from the site.</t>
  </si>
  <si>
    <t xml:space="preserve">Clods and ridges from tillage temporarily reduce wind erosion </t>
  </si>
  <si>
    <t>Roughened surface may cause some modest infiltration increases, moving soluble contaminates and pathogens below the root zone.</t>
  </si>
  <si>
    <t>Formation of clods will reduce wind erosion.</t>
  </si>
  <si>
    <t>Increasing the random roughness of the soil surface reduces the potential for wind erosion.</t>
  </si>
  <si>
    <t>High energy use to maintain and to perform operations on a roughened surface.</t>
  </si>
  <si>
    <t>Terrace shortens slope length and reduces erosion by water.</t>
  </si>
  <si>
    <t xml:space="preserve">Vegetative terraces may shorten the unsheltered distance and trap saltating soil particles when orientation is across the prevailing wind erosion direction.        </t>
  </si>
  <si>
    <t>Changes hydrology of the  land unit</t>
  </si>
  <si>
    <t>Reduces concentrated flow from the land unit. May increase sediment carrying capacity of runoff water entering stream.</t>
  </si>
  <si>
    <t>Construction activities cause compaction in the terrace channel and embankment.</t>
  </si>
  <si>
    <t xml:space="preserve">Reduced erosion will reduce losses of organic matter. </t>
  </si>
  <si>
    <t>Disturbs soil reduces habitat for short term in area of terrace construction</t>
  </si>
  <si>
    <t>reduces erosion improves infiltration</t>
  </si>
  <si>
    <t>Water storage is increased and runoff is reduced.</t>
  </si>
  <si>
    <t>Because of increased infiltration</t>
  </si>
  <si>
    <t>Slight worsening</t>
  </si>
  <si>
    <t>Terrace embankments will collect snow</t>
  </si>
  <si>
    <t>The action reduces erosion and runoff and improves water efficiency.</t>
  </si>
  <si>
    <t>Reduced erosion and increased infiltration can result in fewer dissolved and sediment-attached nutrients leaving the field.</t>
  </si>
  <si>
    <t xml:space="preserve">this practice increases infiltration </t>
  </si>
  <si>
    <t xml:space="preserve">The action increases infiltration of water and contaminants, including pathogens. </t>
  </si>
  <si>
    <t>The action can increase infiltration, which will reduce runoff of salts from a field.</t>
  </si>
  <si>
    <t xml:space="preserve">The action increases infiltration of water and soluble contaminants. </t>
  </si>
  <si>
    <t xml:space="preserve">The action traps sediment, reduces ephemeral gully erosion and increases infiltration of surface runoff. </t>
  </si>
  <si>
    <t>Terraces slow water and allow sediment deposition.</t>
  </si>
  <si>
    <t>Equipment will not need to cross gullies nor do tillage to fill the gullies</t>
  </si>
  <si>
    <t>CED-AE, ESD-Graz Land Sp, &amp; CED-LA</t>
  </si>
  <si>
    <t>575</t>
  </si>
  <si>
    <t xml:space="preserve">Pathways may direct travel away from erosion prone areas. </t>
  </si>
  <si>
    <t>Traffic is diverted away from problem area and can facilitate healing of gully.</t>
  </si>
  <si>
    <t>Recreational traffic is diverted away from problem area and can facilitate healing.</t>
  </si>
  <si>
    <t>Controlled traffic confines compaction to a more limited area.</t>
  </si>
  <si>
    <t>Compaction of area used for trail. Prevents instability in other areas by confining traffic to trail</t>
  </si>
  <si>
    <t>Managed foot traffic increases vegetative cover.</t>
  </si>
  <si>
    <t>Trails and Walkways can move traffic away from sensitive areas</t>
  </si>
  <si>
    <t>Suspended sediment and turbidity in surface water will decrease due to controlled traffic and reduced erosion</t>
  </si>
  <si>
    <t>Stabilized trails can improve cover on other areas</t>
  </si>
  <si>
    <t>Trails provide firebreaks and access to sites for fuel reduction activities.</t>
  </si>
  <si>
    <t>By confining animals to a trail, animals will stay out of the stream and away from wildlife cover sources.</t>
  </si>
  <si>
    <t>Provides access to previously inaccessible feeding areas.</t>
  </si>
  <si>
    <t>Provides access to previously inaccessible water areas.</t>
  </si>
  <si>
    <t>ESD-For &amp; CED-LA</t>
  </si>
  <si>
    <t>Vegetation and surface litter reduces erosive water energy.</t>
  </si>
  <si>
    <t>Vegetation, surface litter and roots reduce erosive energy of concentrated flows.</t>
  </si>
  <si>
    <t>Establishment of permanent woody vegetation can lead to increased root and shoot development. Decomposition increases soil organic matter.</t>
  </si>
  <si>
    <t>Woody vegetation takes up limited quantities of salts and other chemicals.</t>
  </si>
  <si>
    <t>Roots of trees and forages physically hold soils; organic matter inputs improve soil stability.</t>
  </si>
  <si>
    <t>Deep rooted plants uptake excess water.</t>
  </si>
  <si>
    <t>Snow is captured and deposited down wind of planted trees and shrubs.</t>
  </si>
  <si>
    <t xml:space="preserve">Adapted and managed vegetative production allows more efficient use of  available water. </t>
  </si>
  <si>
    <t>The action reduces runoff and the need for pesticide use.  Also, trees and shrubs take up pesticide residues.</t>
  </si>
  <si>
    <t>The action reduces the need for pesticide use and trees and shrubs take up pesticide residues.</t>
  </si>
  <si>
    <t>Woody vegetation captures and delays pathogen movement and thereby increase their mortality.</t>
  </si>
  <si>
    <t>Increased vegetative cover and soil microbial activity can enhance competition with pathogens.</t>
  </si>
  <si>
    <t>The action promotes contaminant uptake by plants.</t>
  </si>
  <si>
    <t>The action may promote contaminant uptake by plants.</t>
  </si>
  <si>
    <t>Some plants may take up heavy metals.</t>
  </si>
  <si>
    <t>Establishing metal-accumulating trees and shrubs may remove heavy metals from the soil profile.</t>
  </si>
  <si>
    <t>Vegetation provides cover, reduces wind velocities, and increases infiltration.</t>
  </si>
  <si>
    <t>Near streams and other water bodies, trees and shrubs provide shade to moderate water temperature.</t>
  </si>
  <si>
    <t>Permanent vegetative cover reduces wind erosion and fugitive dust generation.</t>
  </si>
  <si>
    <t>Vegetation will reduce wind movement and can intercept odors.</t>
  </si>
  <si>
    <t xml:space="preserve">Plants selected  are adapted and suited.  </t>
  </si>
  <si>
    <t>Plants may be chosen and managed to enhance food value, and provide cover and shelter, for desired wildlife species.</t>
  </si>
  <si>
    <t>These sites may be used as feed and forage by livestock if the desired trees and shrubs are not harmed.</t>
  </si>
  <si>
    <t>Tall vegetation provides shelter.</t>
  </si>
  <si>
    <t>Plantings reduce need for heating and cooling around farmsteads</t>
  </si>
  <si>
    <t>Convert land use from more to less intensive operation.</t>
  </si>
  <si>
    <t>1) Nonforested sites capable of producing wood fiber and forest habitat; or 2) cutover forestland. Both settings lack woody biomass of desired species.</t>
  </si>
  <si>
    <t xml:space="preserve">An area with disturbed soil or reduction in vegetative cover and surface litter has potential for increases in erosive water energy. </t>
  </si>
  <si>
    <t xml:space="preserve">An area with bare soil or reduction in vegetative cover and surface litter has potential for increased exposure of the soil surface to erosive wind energy. </t>
  </si>
  <si>
    <t>Use of heavy equipment compacts soil.</t>
  </si>
  <si>
    <t xml:space="preserve">Removal of vegetation and litter from a site removes organic material that could have become soil organic matter. </t>
  </si>
  <si>
    <t xml:space="preserve">Practice is +/-. Temporary site conditions may lead to reduced organism habitat, but improve it in the longer term by facilitating tree/shrub establishment.   </t>
  </si>
  <si>
    <t xml:space="preserve">Practice is +/-. Temporary site conditions may lead to reduced soil stability, but improve it in the longer term by facilitating tree/shrub establishment.   </t>
  </si>
  <si>
    <t>Temporary site condition.</t>
  </si>
  <si>
    <t>Mechanical disturbance of soil surface increases infiltration rate and soil moisture retention.</t>
  </si>
  <si>
    <t>Herbicides, if used, could reach surface water.</t>
  </si>
  <si>
    <t>Herbicides, if used, could reach groundwater.</t>
  </si>
  <si>
    <t>Increased woody vegetation on site may encourage microbial activity in the soil, reducing pathogen numbers.</t>
  </si>
  <si>
    <t>Increased woody vegetation on site may result in minor uptake of contaminants.</t>
  </si>
  <si>
    <t>Soil disturbance increases erosion from the site.</t>
  </si>
  <si>
    <t>Eventual canopy cover of stand will shade streams.</t>
  </si>
  <si>
    <t>There is a short-term increase in vehicle emissions and dust during site preparation operations.</t>
  </si>
  <si>
    <t>There is a short-term increase in vehicle emissions from site preparation equipment.</t>
  </si>
  <si>
    <t>There is a short-term increase in vehicle emissions and ozone precursors from site preparation equipment.</t>
  </si>
  <si>
    <t>There is a short-term increase in vehicle emissions and NOx from site preparation equipment.</t>
  </si>
  <si>
    <t xml:space="preserve">Site is altered to allow more suitable species to grow resulting in increased productivity, improved health and vigor. </t>
  </si>
  <si>
    <t xml:space="preserve">Site is altered to allow more suited and desired species to grow. </t>
  </si>
  <si>
    <t>Site conditions are managed to minimize undesired vegetation.</t>
  </si>
  <si>
    <t xml:space="preserve">Practice is +/-. Temporary site conditions may decrease food, cover, and shelter for wildlife, but improve them in the longer term.   </t>
  </si>
  <si>
    <t xml:space="preserve">Practice is +/-. Temporary site conditions may lead to reduced water quality, but improve it in the longer term by facilitating tree/shrub establishment.   </t>
  </si>
  <si>
    <t xml:space="preserve">Nonforested sites capable of producing wood fiber and forest habitat; or cutover forestland. </t>
  </si>
  <si>
    <t>Removal of overstory canopy increases amounts and vigor of erosion-controlling ground cover.</t>
  </si>
  <si>
    <t xml:space="preserve">Woody material is retained on site (unless is poses a fire risk), increasing soil organic matter content. </t>
  </si>
  <si>
    <t>Reduction in canopy cover increases amount and vigor of ground cover, and woody debris provides organic matter, improving organism habitat.</t>
  </si>
  <si>
    <t>Reduction in canopy cover increases amount and vigor of ground cover, and along with woody debris inputs increases organic matter, improving soil stability.</t>
  </si>
  <si>
    <t>The action stimulates plants to take up and assimilate nutrients and organics more efficiently.</t>
  </si>
  <si>
    <t>Managing for desirable plant vigor reduces runoff, erosion, and the need for pesticide applications.</t>
  </si>
  <si>
    <t>Managing for desirable plant vigor reduces the need for pesticide applications.</t>
  </si>
  <si>
    <t xml:space="preserve">Pruning increases health and vigor of selected tree/shrub species as well as desired understory vegetation.  </t>
  </si>
  <si>
    <t>Pruning improves structure and growth form of selected tree/shrub species.</t>
  </si>
  <si>
    <t>Activities are carried out to reduce ladder fuels.</t>
  </si>
  <si>
    <t>Growth of herbaceous and shrubby plants are enhanced and available as food, cover, or shelter for wildlife.</t>
  </si>
  <si>
    <t>Growth of herbaceous and shrubby plants is enhanced; they intercept precipitation and provide infiltration sites to reduce runoff, improving water quality and aquatic habitat.</t>
  </si>
  <si>
    <t>Forest, wildlife, or other land dominated by tree growth and/or shrub cover that is characterized by undesirable branching limiting the intended purpose</t>
  </si>
  <si>
    <t>Concentrated flow is eliminated and excess water conveyed to safe outlet</t>
  </si>
  <si>
    <t>Concentrated flow is reduced or eliminated and excess water conveyed to safe outlet.</t>
  </si>
  <si>
    <t>Concentrated flows are directed to surface streams at an accelerated rate.</t>
  </si>
  <si>
    <t xml:space="preserve">Ponding and flooding are conveyed to a safe outlet.  </t>
  </si>
  <si>
    <t>The action removes concentrated flows before they infiltrate.</t>
  </si>
  <si>
    <t>Underground outlets can provide a direct conduit for runoff to surface waters</t>
  </si>
  <si>
    <t>Underground outlets can provide a direct conduit for runoff contaminated with pathogens to surface waters</t>
  </si>
  <si>
    <t>The action does not increase or decrease the amount of salt lost from a field.</t>
  </si>
  <si>
    <t>Decrease in erosion  will lead to decrease in sediment bound contaminants, but practice can increase the delivery of soluble contaminants.</t>
  </si>
  <si>
    <t>Slowing water in associated structures will cause sediment to settle.</t>
  </si>
  <si>
    <t>Water collected subsurface will remain relatively cool.</t>
  </si>
  <si>
    <t>Removal of excess surface water can positively affect plant growth and vigor</t>
  </si>
  <si>
    <t>Establishment of permanent vegetation reduces erosion by water.</t>
  </si>
  <si>
    <t>Establishment of permanent vegetation reduces erosion by wind.</t>
  </si>
  <si>
    <t>There will be decreased overland flow, enhanced vegetation cover.</t>
  </si>
  <si>
    <t>New vegetation may be established.</t>
  </si>
  <si>
    <t xml:space="preserve">Sound management of upland vegetation tends to improve watershed conditions.  </t>
  </si>
  <si>
    <t>Vegetative cover reduces wind erosion and fugitive dust generation.</t>
  </si>
  <si>
    <t xml:space="preserve">Management and improvement measures create or maintain the desired plant communities. </t>
  </si>
  <si>
    <t>Permanent vegetation established.</t>
  </si>
  <si>
    <t>Permanent vegetation established</t>
  </si>
  <si>
    <t>Permanent vegetation established and organic matter captured</t>
  </si>
  <si>
    <t>Use of the practice requires adding contaminants to the soil surface, some of which will infiltrate.</t>
  </si>
  <si>
    <t>Infiltration in the treatment area will add to subsurface water.</t>
  </si>
  <si>
    <t>Infiltration at area has the potential to aggravate already saturated conditions.</t>
  </si>
  <si>
    <t>Infiltration and plant uptake in the treatment area will remove contaminants from polluted runoff and waste water.</t>
  </si>
  <si>
    <t>The action entails the application of waste which increases the potential for groundwater contamination.</t>
  </si>
  <si>
    <t>Infiltrating water in treatment area will increase soluble contaminants moving to groundwater, however there will be die-off as pathogens are trapped in the vegetation and increased microbial activity enhances competition with pathogens.</t>
  </si>
  <si>
    <t>Infiltration in the treatment area may remove some salts from polluted runoff and waste water.</t>
  </si>
  <si>
    <t>Heavy metals are rarely associated with manure; however, infiltration and plant uptake in the treatment strip will remove contaminants from polluted runoff and waste water.</t>
  </si>
  <si>
    <t>Heavy metals are rarely associated with manure, however, infiltrating water in treatment strip will increase soluble contaminants moving to groundwater.</t>
  </si>
  <si>
    <t>Can be used to prevent need for long term storage of manure</t>
  </si>
  <si>
    <t>Treatment area will receive excess nutrients which could be toxic and diminish plant health.</t>
  </si>
  <si>
    <t>Crop or grassland converted to VTA</t>
  </si>
  <si>
    <t xml:space="preserve">Stiff-stemmed vegetation planted along the contour or across areas of concentrated flow slows runoff, effectively reducing slope length and increasing infiltration . </t>
  </si>
  <si>
    <t xml:space="preserve">Stiff-stemmed vegetation effectively reduces the unsheltered distance when oriented across the prevailing wind erosion direction.   </t>
  </si>
  <si>
    <t>With reduce sheet and rill the emphemeral erosion can be reduced</t>
  </si>
  <si>
    <t>The action can over time collect or redistribute salts within a field due to seepage, if present.</t>
  </si>
  <si>
    <t>Plant materials can be selected to improve soil organism habitat, permanent root system improves connectivity.</t>
  </si>
  <si>
    <t>Solid organics and nutrients attached to sediment may be filtered out. Soluble organics infiltrate into the soil and may be taken up by plants and soil organisms.</t>
  </si>
  <si>
    <t>The action reduces runoff and erosion and traps adsorbed pesticides.</t>
  </si>
  <si>
    <t>Vegetative barriers capture sediment-bound pathogens and retard pathogen movement, allowing more time for mortality to occur before pathogens can reach water bodies.</t>
  </si>
  <si>
    <t>The action increases infiltration and reduces runoff, which may reduce salt movement off-site..</t>
  </si>
  <si>
    <t>Vegetation slows runoff, filters water, and increases infiltration.</t>
  </si>
  <si>
    <t>Vegetative barriers can be effective in filtering dust and ammonia emissions.</t>
  </si>
  <si>
    <t>Vegetative barriers can be effective in filtering VOC emissions.</t>
  </si>
  <si>
    <t>Vegetative barriers can be effective in filtering emissions of dust and odorous gases.</t>
  </si>
  <si>
    <t>Vegetative barriers can be effective in filtering ammonia emissions.</t>
  </si>
  <si>
    <t>Reduced erosion and improved water management creates site conditions favorable to plant health and productivity.</t>
  </si>
  <si>
    <t>Barrier provides cover and food, improves connectivity in field.</t>
  </si>
  <si>
    <t>Reduces sediment delivery to adjacent surface waters.</t>
  </si>
  <si>
    <t>Runoff is captured and discharged subsurface reducing erosion potential.</t>
  </si>
  <si>
    <t>Surface water removal may result in increased oxidation of organic matter.</t>
  </si>
  <si>
    <t xml:space="preserve">Surface and subsurface drainage diverted to underground strata and not available to surface problems.  </t>
  </si>
  <si>
    <t>Diversion of surface water to subsurface will increase any existing problems.</t>
  </si>
  <si>
    <t>Surface water introduced to strata below the zones conducive to seepage.</t>
  </si>
  <si>
    <t>Nutrients in the water diverted into a vertical drain is kept out of surface water.</t>
  </si>
  <si>
    <t>Water conveyed to subsurface strata may contain organics and nutrients.</t>
  </si>
  <si>
    <t>Water entering the drain may contain pesticide residues.</t>
  </si>
  <si>
    <t>Water diverted subsurface reduces surface runoff.</t>
  </si>
  <si>
    <t>Water diverted to the subsurface may contain some pathogens.</t>
  </si>
  <si>
    <t>Water containing salt could be diverted from a surface outlet to the subsurface.</t>
  </si>
  <si>
    <t>Water containing soluble salts is outlet below the soil surface where it may reach groundwater.</t>
  </si>
  <si>
    <t>Water diverted subsurface will reduce metal transport to surface waters.</t>
  </si>
  <si>
    <t>Water diverted to the subsurface may contain some heavy metals.</t>
  </si>
  <si>
    <t>Water diverted subsurface will reduce surface water flows.</t>
  </si>
  <si>
    <t>Diversion of drainage water subsurface removes water from surface flows.</t>
  </si>
  <si>
    <t>The criteria for this practice requires the finished grade match existing grades.</t>
  </si>
  <si>
    <t xml:space="preserve">Salts and other chemicals removed from the facility will be remediated.  </t>
  </si>
  <si>
    <t>Could be neutral to slight improvement where excess water originates in part from leaking waste facilities.</t>
  </si>
  <si>
    <t>The action eliminates a potential source of pathogens to the groundwater.</t>
  </si>
  <si>
    <t xml:space="preserve">The action eliminates a potential source of salinity to the groundwater.  </t>
  </si>
  <si>
    <t>Heavy metals are rarely associated with manure, but this practice could eliminate the source.</t>
  </si>
  <si>
    <t>Reduces particulate emissions from aged waste facilities.</t>
  </si>
  <si>
    <t>Reduces methane and nitrous oxide emissions from aged waste facilities.</t>
  </si>
  <si>
    <t>Reduces VOC emissions from aged waste facilities.</t>
  </si>
  <si>
    <t>Reduces emissions of odorous gases from aged waste facilities.</t>
  </si>
  <si>
    <t>Reduces ammonia emissions from aged waste facilities.</t>
  </si>
  <si>
    <t>Filling in the pond will make maintenance somewhat easier so undesirable species can be controlled.</t>
  </si>
  <si>
    <t>Headquarters area includes a waste facility that is no longer needed as part of a waste management system.</t>
  </si>
  <si>
    <t>Waste recycling can improve soil heath when properly applied and at a time when compaction is least likely.</t>
  </si>
  <si>
    <t>Recycling organic material as a soil amendment will  increase soil organic matter and nutrients as per the nutrient management needs.</t>
  </si>
  <si>
    <t>Proper waste utilization will not result in salt build up.</t>
  </si>
  <si>
    <t>Improved soil health will also increase water holding capacity of the soil profile.</t>
  </si>
  <si>
    <t>Proper nutrient application should minimize losses due to runoff.</t>
  </si>
  <si>
    <t>Proper nutrient application should minimize leaching losses.</t>
  </si>
  <si>
    <t>Proper nutrient application should minimize leaching losses.  Uses of manure for other than land application will decrease opportunity for water contamination.</t>
  </si>
  <si>
    <t>Proper nutrient application should minimize runoff losses.  Uses of manure for other than land application will decrease opportunity for water contamination.</t>
  </si>
  <si>
    <t>Proper waste application should minimize leaching losses.  Uses of manure for other than land application will decrease opportunity for water contamination.</t>
  </si>
  <si>
    <t>Recycled waste handling can potentially create more PM emissions.</t>
  </si>
  <si>
    <t>Recycled waste handling can potentially create more emissions from GHG.</t>
  </si>
  <si>
    <t>Recycled waste handling can potentially create more ozone precursors.</t>
  </si>
  <si>
    <t>Recycled waste handling can potentially create more objectionable odors.</t>
  </si>
  <si>
    <t>Recycled waste handling can potentially create more ammonia emissions.</t>
  </si>
  <si>
    <t>Nutrients and soil amendments are applied to optimize to plant health and productivity.</t>
  </si>
  <si>
    <t>Wastes are applied to enhance production and nutritive value of the forage used by livestock.</t>
  </si>
  <si>
    <t>Waste can provide nutrients, but transportation requires substantial fuel.</t>
  </si>
  <si>
    <t>Agricultural waste or by-product is generated that is not being processed and/or recycled to prevent a resource problem or provide a conservation benefit.</t>
  </si>
  <si>
    <t>Using amendments and separation could create high organic residues that when land applied could increase soil organic matter in excess of the application of untreated manure</t>
  </si>
  <si>
    <t>Separation and other treatment options are often used  to remove nutrients and organics from the waste stream</t>
  </si>
  <si>
    <t>Separation and other treatment options can be used to alter the waste stream to remove salts, metals, and some pathogens.</t>
  </si>
  <si>
    <t>Solid/liquid separation allows for better management of solid and liquid manure streams.  Improperly managed solid manure may result in particulate emissions, however.</t>
  </si>
  <si>
    <t>Separation may have an impact on the release of a number of manure constituents</t>
  </si>
  <si>
    <t>Solid/liquid separation can help to reduce emissions of VOCs via better management of aerobic solid systems and anaerobic liquid systems.</t>
  </si>
  <si>
    <t>Liquid/solids separators are very successful in facilitating the reduction of odor emissions from manure, particularly when solids are allowed to remain in an aerobic environment</t>
  </si>
  <si>
    <t>Solid/liquid separation can help to reduce emissions of ammonia via better management of aerobic solid systems and anaerobic liquid systems.</t>
  </si>
  <si>
    <t>Separation could favorably alter the waste stream to better provide the needs of growing feed and forage, but this would be minor impact</t>
  </si>
  <si>
    <t>Some alternatives are used to treat the waste stream to the point water can be reused by livestock.  Liquid/solid separation is almost always the first step</t>
  </si>
  <si>
    <t xml:space="preserve">Reduce volume/weight for material transport. Can reduce commercial fertilizer use through effcicent  nutrient use. </t>
  </si>
  <si>
    <t>Agricultural waste water has a high amount of solids material which is limiting the methods of utilizing the waste beneficially.</t>
  </si>
  <si>
    <t>Storage will allow better management of waste as to rate and timing of application, which allows application when compaction is least likely.</t>
  </si>
  <si>
    <t>Polluted runoff is collected and stored.</t>
  </si>
  <si>
    <t>Theoretically there will be an increase in infiltration at pond site.</t>
  </si>
  <si>
    <t>Pond contents will provide limited source of moisture.</t>
  </si>
  <si>
    <t>Storage provides flexibility in rate, timing, and location of waste application, with the potential for reductions of contaminants available for transport.</t>
  </si>
  <si>
    <t xml:space="preserve">Storage provides flexibility in rate, timing, and location of waste application, reducing the potential for pathogen contamination.  Increased infiltration of water containing pathogens at the storage site is possible. </t>
  </si>
  <si>
    <t>Storage provides flexibility in rate, timing, and location of waste application; however, there could be some increase in infiltration of soluble contaminants at storage site.</t>
  </si>
  <si>
    <t>Agricultural manure of by-product is stored in a manner which leaves the material vulnerable to contamination of surface or ground water resources.</t>
  </si>
  <si>
    <t>The land application process may disturb the soil surface and increase the potential of erosion by water.</t>
  </si>
  <si>
    <t>The land application process may disturb the soil surface and increase the potential of erosion by wind.</t>
  </si>
  <si>
    <t>Land application equipment will tend to compact the soil in the area of travel.</t>
  </si>
  <si>
    <t>To the extent wastewater application increase hydraulic loading of the soil, there is some potential for increasing seeps.</t>
  </si>
  <si>
    <t>Water content of material applied from waste storage/treatment facilities can increase soil moisture.</t>
  </si>
  <si>
    <t xml:space="preserve">Proper handling of wastes will decrease the potential for surface water contamination in animal production areas.  </t>
  </si>
  <si>
    <t xml:space="preserve">The action decreases the potential for ground water contamination in the animal production area.  </t>
  </si>
  <si>
    <t>Decrease in potential surface water contamination in the animal production areas.  May be limited increase in surface  water contamination in the areas where manure is land applied.</t>
  </si>
  <si>
    <t>The action insures wastes are properly handled and pathogens are not available for infiltration or runoff.</t>
  </si>
  <si>
    <t xml:space="preserve">The action insures wastes are properly handled and reduces the potential for salt runoff. </t>
  </si>
  <si>
    <t xml:space="preserve">The action insures wastes are properly handled and contaminants are not available for infiltration. </t>
  </si>
  <si>
    <t>Excess heavy metals are rarely associated with manure.  There is a decrease in potential surface water contamination in the animal production areas.  There may be limited increase in surface  water contamination in the areas where manure is land applied.</t>
  </si>
  <si>
    <t xml:space="preserve">Movement and application of material can increase emissions of particulates. Waste products tranferred through a piping system should have no effect on emissions of particulate matter </t>
  </si>
  <si>
    <t>Movement and application of material can increase emissions. Waste products tranferred through a piping system should have no effect on emissions of ozone precursors</t>
  </si>
  <si>
    <t>Movement and application of material  can increase emissions of particulates, VOCs, and  odors.</t>
  </si>
  <si>
    <t>Movement and application of material  can increase emissions of ammonia.</t>
  </si>
  <si>
    <t>Material may contain weed seeds and other contaminants as a result of livestock consuming feed containing weed seed.</t>
  </si>
  <si>
    <t>Soil disturbing land application processes by equipment or vehicles is not covered by this practice.</t>
  </si>
  <si>
    <t>If the treatment process includes a storage component, it will allow better management of waste as to rate and timing of application, which allows application when compaction is least likely.</t>
  </si>
  <si>
    <t>Treatment with some amendments such as PAM could alter the intake rates of soils receiving an altered waste stream,</t>
  </si>
  <si>
    <t>Amendments and other treatment options are often used  to remove nutrients and organics from the waste stream</t>
  </si>
  <si>
    <t>Treatment options such as amendments can be used to alter the waste stream to remove salts, metals, and some pathogens.</t>
  </si>
  <si>
    <t>Amendments and other treatment options can be used to alter the waste stream to remove salts, metals, and some pathogens.</t>
  </si>
  <si>
    <t>Some treatment options may result in less particulate matter and ammonia emissions.</t>
  </si>
  <si>
    <t>Some treatment options may result in less methane or nitrous oxide emissions.</t>
  </si>
  <si>
    <t>Some treatment options may result in less VOC emissions.</t>
  </si>
  <si>
    <t>A number of treatment options  are very successful in reducing odor emissions from manure</t>
  </si>
  <si>
    <t>Some treatment options may result in less ammonia emissions.</t>
  </si>
  <si>
    <t>Treatment can alter the waste stream to better meet the needs of the plant</t>
  </si>
  <si>
    <t>Treatment could favorably alter the waste stream to better provide the needs of growing feed and forage, but this would be minor impact</t>
  </si>
  <si>
    <t>Some alternatives are used to treat the waste stream to the point water can be reused by livestock</t>
  </si>
  <si>
    <t>Waste treatments that tie-up phosphorus allows for higher nutrient application rates and reduced hauling requirements.</t>
  </si>
  <si>
    <t>Polluted runoff is collected and stored, but less likely than storage facility.</t>
  </si>
  <si>
    <t>Lagoon contents will provide limited source of moisture.</t>
  </si>
  <si>
    <t>Storage provides flexibility in rate, timing, and location of waste application, reducing the potential for pathogen contamination.. Increased infiltration of pathogens at storage site is possible.  Treatment tends to encourage die-off of bacteria.</t>
  </si>
  <si>
    <t>Lagoons convert organic nitrogen to ammonia.</t>
  </si>
  <si>
    <t>Anaerobic conditions create methane.</t>
  </si>
  <si>
    <t>Properly functioning lagoons can reduce emissions of VOCs.</t>
  </si>
  <si>
    <t>Type of lagoon and location will determine odor production, however, a correctly sited and managed facility will be relatively odor free.</t>
  </si>
  <si>
    <t>Controlled flow will reduce gulley erosion down slope of basin.</t>
  </si>
  <si>
    <t xml:space="preserve">Water diverted from gulley and spread in a nonerosive manner. </t>
  </si>
  <si>
    <t>Basin will retard flows reducing runoff.</t>
  </si>
  <si>
    <t>Retarded water in basin will infiltrate causing increased subsurface water.</t>
  </si>
  <si>
    <t>Retarded water in basin will infiltrate causing seepage problems below basin.</t>
  </si>
  <si>
    <t>increases infiltration</t>
  </si>
  <si>
    <t>Basins reduce runoff losses but provide a direct conduit to surface waters</t>
  </si>
  <si>
    <t>Nutrients impounded could contaminate groundwater in highly permeable soils.</t>
  </si>
  <si>
    <t>Water containing pesticides may seep from the basin into the groundwater in highly permeable soils.</t>
  </si>
  <si>
    <t>Infiltrating water in the basin may leach pathogens into the groundwater in highly permeable soils.</t>
  </si>
  <si>
    <t>Infiltrating water in the basin can move soluble salts to the ground water</t>
  </si>
  <si>
    <t>Infiltrating water in the basin will move soluble contaminants to the ground water in highly permeable soils.</t>
  </si>
  <si>
    <t>Basin retains sediment and minimizes turbidity</t>
  </si>
  <si>
    <t>Water retained in basin is generally warmer than receiving waters to which outlets drain.</t>
  </si>
  <si>
    <t xml:space="preserve">This action improves plant productivity in ephemeral erosion areas. </t>
  </si>
  <si>
    <t>Surface runoff retained will provide temporary water to wildlife as sediment is trapped,  improving water quality in watershed.</t>
  </si>
  <si>
    <t xml:space="preserve">This action removes ephemeral gullies and allows efficient farm equipment crossing. </t>
  </si>
  <si>
    <t>Runoff is collected and given less infiltration time.</t>
  </si>
  <si>
    <t xml:space="preserve">The action collects and stores water preventing both infiltration and runoff.  </t>
  </si>
  <si>
    <t xml:space="preserve">Catchment draining for seasonal protection is generally done during fall, when retained water is cooler. </t>
  </si>
  <si>
    <t>Collected water provides drinking for livestock.</t>
  </si>
  <si>
    <t>CED-AE &amp; ESD-WBio</t>
  </si>
  <si>
    <t>Increased vegetated cover due to better distribution of water reduces soil erosion.</t>
  </si>
  <si>
    <t>Increased grass cover due to better distribution of water will retard flows decreasing opportunity for classic erosion.</t>
  </si>
  <si>
    <t>By providing an alternate water source animal traffic on streambanks is removed reducing erosion.</t>
  </si>
  <si>
    <t>Traffic may increase around the practice, but the practice will help reduce excess moisture where traffic occurs.</t>
  </si>
  <si>
    <t>The action may result in minor amounts of increased infiltration (less surface flows) due to retarding flows with better vegetative cover.</t>
  </si>
  <si>
    <t>The action may result in minor amounts of increased infiltration due to retarding flows with better vegetative cover.</t>
  </si>
  <si>
    <t>When used in place of a in-stream water source, this action decreases manure deposition in stream.</t>
  </si>
  <si>
    <t>Improved vegetation due to better distribution of animals will filter and reduce water borne contaminants.  In addition, better distribution of animals results in less concentration of contaminants.</t>
  </si>
  <si>
    <t>The action tends to concentrate animals, however, getting animals out of the stream will keep them cleaner and reduce contact with manure-borne pathogens.</t>
  </si>
  <si>
    <t>Better distribution of animals away from surface water reduces the risk of salt contamination from manures.</t>
  </si>
  <si>
    <t>Improved vegetation due to better distribution of water will filter and reduce water borne contaminants.  In addition, better distribution of animals results in less concentration of contaminants.</t>
  </si>
  <si>
    <t>Purpose of practice is to protect vegetation along water courses, which in turn moderates stream temperatures.</t>
  </si>
  <si>
    <t>Provides dependable water supply to livestock and wildlife in areas where surface water is scarce.</t>
  </si>
  <si>
    <t>Facilities supply water at remote locations.</t>
  </si>
  <si>
    <t>In some areas, pumping large volumes of groundwater from a well may cause subsidence.</t>
  </si>
  <si>
    <t>Where well flows are used for irrigation, contaminants can be leached below the root zone.</t>
  </si>
  <si>
    <t>Water is removed from subsurface water source.</t>
  </si>
  <si>
    <t>Grondwater usage may lower groundwater levels</t>
  </si>
  <si>
    <t>Well development will provide a dependable supply of water allowing more concentrated management.</t>
  </si>
  <si>
    <t>Use of wells to irrigate previously non irrigated land will increase the likelihood of soluble and sediment-attached contaminants moving off-site.  Probable less contaminants on grazing lands</t>
  </si>
  <si>
    <t>In coastal areas pumping fresh groundwater may allow the intrusion of saltwater.</t>
  </si>
  <si>
    <t>Increased availability and managed application of irrigation water enhances plant growth, health and vigor.</t>
  </si>
  <si>
    <t>Wells facilitate the availability and distribution of water.</t>
  </si>
  <si>
    <t xml:space="preserve">A water well requires energy use for pumping and distribution. </t>
  </si>
  <si>
    <t>Because of higher concentration and velocities from water collection.</t>
  </si>
  <si>
    <t xml:space="preserve">The action increases water infiltration and plant uptake, increasing biomass production. </t>
  </si>
  <si>
    <t>Increased infiltration may permit leaching of some salts below the root zone.</t>
  </si>
  <si>
    <t>Reduces runoff, ponding, and increase infiltration.</t>
  </si>
  <si>
    <t>Water is distributed for more efficient use.</t>
  </si>
  <si>
    <t>Water is collected for more efficient use.</t>
  </si>
  <si>
    <t>The action impounds surface water which reduces the potential to transport nutrients and organics downstream.</t>
  </si>
  <si>
    <t>The action impounds water which has the potential to transport nutrients to groundwater.</t>
  </si>
  <si>
    <t>The action reduces runoff.</t>
  </si>
  <si>
    <t xml:space="preserve">The action increases infiltration </t>
  </si>
  <si>
    <t>The action results in increased infiltration and potential for leaching soil contaminates.</t>
  </si>
  <si>
    <t>The action increases infiltration, increasing leaching potential and reducing the potential for moving salts to surface water.</t>
  </si>
  <si>
    <t>The action results in increased infiltration and potential for moving soluble salts to ground water.</t>
  </si>
  <si>
    <t xml:space="preserve">The action increases infiltration and reduces surface runoff.  </t>
  </si>
  <si>
    <t xml:space="preserve">Diverted water does not generally return to surface water source. </t>
  </si>
  <si>
    <t xml:space="preserve">Improved soil moisture facilitates improved health and vigor of desirable vegetation therefore reducing invasion of noxious weed. </t>
  </si>
  <si>
    <t xml:space="preserve">The action will prevent surface contaminants from reaching the groundwater through the well.  </t>
  </si>
  <si>
    <t xml:space="preserve">Sealing the well will prevent soluble salts on the surface from reaching the groundwater through the well, or stop artesian flow.  </t>
  </si>
  <si>
    <t>ESD-WBio &amp; CED- WME</t>
  </si>
  <si>
    <t>Water ponding promotes growth of wetland vegetation and reduces decomposition of soil organic matter.</t>
  </si>
  <si>
    <t>Provides temporary flood storage reducing flooding and ponding.</t>
  </si>
  <si>
    <t>Increases infiltration to subsurface water.</t>
  </si>
  <si>
    <t>Wetland systems will utilize dissolved nutrients and trap sediment-attached nutrients and organics.</t>
  </si>
  <si>
    <t>System traps sediment.</t>
  </si>
  <si>
    <t>Improved hydrological conditions are likely.</t>
  </si>
  <si>
    <t xml:space="preserve">Establishing or improving vegetative cover for the benefit of wildlife will may reduce erosion by water.  </t>
  </si>
  <si>
    <t>Improved vegetative cover, increasing root growth and microclimatic conditions improve organism habitat</t>
  </si>
  <si>
    <t>Establishment of permanent vegetation (where it did not exist previously) will uptake excess nutrients.</t>
  </si>
  <si>
    <t>Benefit realized when planting adjacent to stream</t>
  </si>
  <si>
    <t>Benefit realized when planting in association with stream or other water body</t>
  </si>
  <si>
    <t>Vegetation planted across the slope and surface litter reduces erosive water energy.</t>
  </si>
  <si>
    <t>Vegetation across the slope reduces erosive energy of concentrated flows.</t>
  </si>
  <si>
    <t>Most woody species take up limited quantities of salts.</t>
  </si>
  <si>
    <t>Root turnover and litter/detritus increases organic matter, and microclimate conditions favor organism habitat.</t>
  </si>
  <si>
    <t>Tree roots physically hold soils; organic matter inputs improve soil stability.</t>
  </si>
  <si>
    <t>Snow is captured within and down wind of tree/shrub rows.</t>
  </si>
  <si>
    <t xml:space="preserve">Sheltering effect of windbreak reduces evaporation &amp; creates a microclimate that allows more efficient use of available water. </t>
  </si>
  <si>
    <t xml:space="preserve">Shelting effect of windbreak reduces evapotranspiration allowing more efficient use of available water. </t>
  </si>
  <si>
    <t>Permanent woody vegetation will utilize nutrients and filter suspended organic material from runoff.</t>
  </si>
  <si>
    <t>The action reduces soil erosion from wind and may intercept pesticide drift.</t>
  </si>
  <si>
    <t xml:space="preserve">The action may increase vegetative uptake in the shelterbelt.  </t>
  </si>
  <si>
    <t>The action reduces wind erosion, reducing transport of heavy metals attached to particulates. Some plants may take up heavy metals..</t>
  </si>
  <si>
    <t>Vegetation across the slope traps sediment preventing it from being deposited elsewhere.</t>
  </si>
  <si>
    <t>Windbreaks can be very effective in reducing particulate emissions associated with wind erosion.  They are also effective in filtering particulate matter and ammonia from the air.</t>
  </si>
  <si>
    <t>Vegetation will reduce wind movement and intercept VOCs, fine particulates, and fugitive dust.</t>
  </si>
  <si>
    <t>Windbreaks are effective in filtering ammonia from the air.</t>
  </si>
  <si>
    <t>Trees and shrubs intercept precipitation and provide infiltration sites to reduce runoff, and windbreaks reduce inputs of airborne dust and contaminants; this improves water quality and aquatic habitat.</t>
  </si>
  <si>
    <t>Reduces heating and cooling around farmsteads. May reduce energy use for pumping.</t>
  </si>
  <si>
    <t>Convert land use from more to less intensive operations. Reduce snow removal.</t>
  </si>
  <si>
    <t>Cropland; forage land; animal feeding operations; or urban area where wind erosion, snow drift, plant, animal, and human stress related to wind or temperature; energy consumption; or odor are concerns.</t>
  </si>
  <si>
    <t>Vegetation restored across the slope and surface litter reduces erosive water energy.</t>
  </si>
  <si>
    <t>Restoration of tall vegetation reestablishes a wind shadow, reduces erosive wind velocities and provides a stable area which stops saltating particles.</t>
  </si>
  <si>
    <t>Vegetation restored across the slope reduces erosive energy of concentrated flows.</t>
  </si>
  <si>
    <t>Restored root penetration and organic matter helps restore soil structure.</t>
  </si>
  <si>
    <t>Restored roots and vegetative matter and its breakdown increases organic matter.</t>
  </si>
  <si>
    <t>Restored plants uptake excess water.</t>
  </si>
  <si>
    <t>Snow is captured within and down wind of restored tree/shrub rows.</t>
  </si>
  <si>
    <t xml:space="preserve">Restored tall vegetation reduces wind speeds and evapotranspiration allowing more efficient use of available water. </t>
  </si>
  <si>
    <t>Restored plants and soil organisms uptake nutrients.</t>
  </si>
  <si>
    <t>Restored vegetation will uptake excess nutrients.</t>
  </si>
  <si>
    <t>Restored vegetation traps sediment preventing it from being deposited elsewhere.</t>
  </si>
  <si>
    <t>Vegetation removes CO2 from the air and stores it in the form of carbon in the plants and soil.  Renovation of a windbreak/shelterbelt will not provide as much vegetation growth as newly established windbreaks/shelterbelts.</t>
  </si>
  <si>
    <t>Plants are renovated and managed to maintain optimal productivity and health.</t>
  </si>
  <si>
    <t xml:space="preserve">Renovation maintains adapted and suited plants.  </t>
  </si>
  <si>
    <t>Restored tall vegetation provides shelter.</t>
  </si>
  <si>
    <t>Reduce snow removal.</t>
  </si>
  <si>
    <t xml:space="preserve"> Existing decadent windbreaks/shelterbelts that have reduced  functionality for intended purposes</t>
  </si>
  <si>
    <t xml:space="preserve">Some slash is disposed of and the remainder redistributed to control erosion. </t>
  </si>
  <si>
    <t xml:space="preserve">Some slash is disposed of and the remainder redistributed to control erosion and initiation of head-cutting. </t>
  </si>
  <si>
    <t>Some slash is disposed of and the remainder redistributed close to the ground or incorporated to facilitate decomposition.</t>
  </si>
  <si>
    <t xml:space="preserve">Practice is +/- depending on type of treatment. Organic matter inputs may increase, or wood may be removed &amp; temporarily impact organisms but improve habitat in the longer term by reducing fire risk. </t>
  </si>
  <si>
    <t xml:space="preserve">Practice is +/- depending on type of treatment. Organic matter inputs may increase, or wood may be removed &amp; temporarily impact stability but improve it in the longer term by reducing fire risk. </t>
  </si>
  <si>
    <t>Woody debris redistributed close to the ground functions like mulch and conserves moisture.</t>
  </si>
  <si>
    <t>Woody debris may be redistributed close to the ground to serve as mulch.</t>
  </si>
  <si>
    <t>Distribution of residual slash reduces sediment delivery.</t>
  </si>
  <si>
    <t>Short-term emissions from equipment and dust add particulate matter to the air; however, this effect may be offset by reduced incidence of wildfire and use of alternatives to burning (although burning continues to be used on some sites).</t>
  </si>
  <si>
    <t>Risk of wildfire and release of CO2 is diminished and decomposition of residual slash eventually becomes SOM.</t>
  </si>
  <si>
    <t>There is a minimal reduction of NOx through reduced incidence of wildfire and implementation of alternatives to burning.</t>
  </si>
  <si>
    <t>Site is altered to allow establishment or planting of more suited and desired species.</t>
  </si>
  <si>
    <t xml:space="preserve">Temporary site conditions may decrease food, cover, and shelter for wildlife, but improve conditions in the longer term.   </t>
  </si>
  <si>
    <t xml:space="preserve">Practice is +/1. Temporary site conditions may impact water quality, but improve conditions in the longer term by reducing fire risk, or limiting vegetation loss due to pest outbreaks.   </t>
  </si>
  <si>
    <t>Removal of slash increases forage access.</t>
  </si>
  <si>
    <t>Removing woody residue facilitates movement of livestock within stand.</t>
  </si>
  <si>
    <t xml:space="preserve">Lands with quantities of woody slash and debris that are treated during forestry, agroforestry, and horticultural activities. </t>
  </si>
  <si>
    <t>This color indicates a change from the previous rating.  The change has been posted to SmarTech.</t>
  </si>
  <si>
    <t>This color indicates the CPPE subcommittee has an opportunity to recommend changes from the national discipline leaders effects.</t>
  </si>
  <si>
    <t>This color instructs  the national discipline leaders to develop new or edit effects.</t>
  </si>
  <si>
    <t>NRCS &amp; VAAFM Practice Implementation (Acres)</t>
  </si>
  <si>
    <t>(Sorted by Acreage)</t>
  </si>
  <si>
    <r>
      <t>NRCS</t>
    </r>
    <r>
      <rPr>
        <sz val="11"/>
        <color theme="0"/>
        <rFont val="Calibri"/>
        <family val="2"/>
        <scheme val="minor"/>
      </rPr>
      <t xml:space="preserve"> (Calendar Year)</t>
    </r>
  </si>
  <si>
    <r>
      <t xml:space="preserve">VAAFM </t>
    </r>
    <r>
      <rPr>
        <sz val="11"/>
        <color theme="0"/>
        <rFont val="Calibri"/>
        <family val="2"/>
        <scheme val="minor"/>
      </rPr>
      <t>(Fiscal Year)</t>
    </r>
  </si>
  <si>
    <t>Average</t>
  </si>
  <si>
    <t>Conservation Tillage</t>
  </si>
  <si>
    <t>911VTAg</t>
  </si>
  <si>
    <t>902VTAg</t>
  </si>
  <si>
    <t>Aeration</t>
  </si>
  <si>
    <t>PAC</t>
  </si>
  <si>
    <t>Production Area Compliance</t>
  </si>
  <si>
    <t>909VTAg</t>
  </si>
  <si>
    <t>No Till Pasture and Hayland Renovation</t>
  </si>
  <si>
    <t>918VTAg</t>
  </si>
  <si>
    <t>Modified (some were wrong)</t>
  </si>
  <si>
    <t>Key</t>
  </si>
  <si>
    <t>Needs Verifying</t>
  </si>
  <si>
    <t>Edge of Field</t>
  </si>
  <si>
    <t>CO2e/ac/yr</t>
  </si>
  <si>
    <t>$</t>
  </si>
  <si>
    <t>CO2e/yr</t>
  </si>
  <si>
    <t>Tree Establishment</t>
  </si>
  <si>
    <t>Total Cost</t>
  </si>
  <si>
    <t>Unit Cost/Acre</t>
  </si>
  <si>
    <t>Unit Cost/CO2e</t>
  </si>
  <si>
    <t>Total CO2e</t>
  </si>
  <si>
    <t>Acres needed to equate to converting to forest</t>
  </si>
  <si>
    <t>(ERC)</t>
  </si>
  <si>
    <t>Miles</t>
  </si>
  <si>
    <t>Acres</t>
  </si>
  <si>
    <t>Width (ft)</t>
  </si>
  <si>
    <t>Total Acres</t>
  </si>
  <si>
    <t>Sq Miles</t>
  </si>
  <si>
    <t>MMT</t>
  </si>
  <si>
    <t>Soil C</t>
  </si>
  <si>
    <t>Biomass C</t>
  </si>
  <si>
    <t>ERCs include 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</si>
</sst>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61"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sz val="16"/>
      <color theme="5" tint="-0.249977111117893"/>
      <name val="Calibri"/>
      <family val="2"/>
      <scheme val="minor"/>
    </font>
    <font>
      <sz val="10"/>
      <color theme="1" tint="0.499984740745262"/>
      <name val="Calibri"/>
      <family val="2"/>
      <scheme val="minor"/>
    </font>
    <font>
      <b/>
      <sz val="10"/>
      <color theme="1" tint="0.499984740745262"/>
      <name val="Calibri"/>
      <family val="2"/>
      <scheme val="minor"/>
    </font>
    <font>
      <u/>
      <sz val="10"/>
      <color theme="1" tint="0.499984740745262"/>
      <name val="Calibri"/>
      <family val="2"/>
      <scheme val="minor"/>
    </font>
    <font>
      <b/>
      <sz val="11"/>
      <color theme="0"/>
      <name val="Calibri"/>
      <family val="2"/>
      <scheme val="minor"/>
    </font>
    <font>
      <sz val="11"/>
      <color theme="5" tint="-0.249977111117893"/>
      <name val="Calibri"/>
      <family val="2"/>
      <scheme val="minor"/>
    </font>
    <font>
      <b/>
      <sz val="11"/>
      <color theme="5" tint="-0.249977111117893"/>
      <name val="Calibri"/>
      <family val="2"/>
      <scheme val="minor"/>
    </font>
    <font>
      <u/>
      <sz val="11"/>
      <color theme="5" tint="-0.249977111117893"/>
      <name val="Calibri"/>
      <family val="2"/>
      <scheme val="minor"/>
    </font>
    <font>
      <vertAlign val="subscript"/>
      <sz val="11"/>
      <color theme="1"/>
      <name val="Calibri"/>
      <family val="2"/>
      <scheme val="minor"/>
    </font>
    <font>
      <b/>
      <i/>
      <sz val="10"/>
      <color rgb="FF000000"/>
      <name val="Calibri"/>
      <family val="2"/>
      <scheme val="minor"/>
    </font>
    <font>
      <sz val="10"/>
      <color rgb="FF000000"/>
      <name val="Calibri"/>
      <family val="2"/>
      <scheme val="minor"/>
    </font>
    <font>
      <sz val="8"/>
      <color rgb="FF000000"/>
      <name val="Calibri"/>
      <family val="2"/>
      <scheme val="minor"/>
    </font>
    <font>
      <b/>
      <i/>
      <sz val="10"/>
      <color theme="1"/>
      <name val="Calibri"/>
      <family val="2"/>
      <scheme val="minor"/>
    </font>
    <font>
      <i/>
      <sz val="10"/>
      <color theme="1"/>
      <name val="Calibri"/>
      <family val="2"/>
      <scheme val="minor"/>
    </font>
    <font>
      <sz val="10"/>
      <color theme="1"/>
      <name val="Calibri"/>
      <family val="2"/>
      <scheme val="minor"/>
    </font>
    <font>
      <b/>
      <sz val="10"/>
      <color rgb="FF000000"/>
      <name val="Calibri"/>
      <family val="2"/>
      <scheme val="minor"/>
    </font>
    <font>
      <u/>
      <sz val="11"/>
      <name val="Calibri"/>
      <family val="2"/>
      <scheme val="minor"/>
    </font>
    <font>
      <i/>
      <sz val="11"/>
      <name val="Calibri"/>
      <family val="2"/>
      <scheme val="minor"/>
    </font>
    <font>
      <sz val="8"/>
      <color theme="1"/>
      <name val="Segoe UI"/>
      <family val="2"/>
    </font>
    <font>
      <sz val="10"/>
      <name val="Calibri"/>
      <family val="2"/>
      <scheme val="minor"/>
    </font>
    <font>
      <sz val="11"/>
      <color theme="1" tint="0.499984740745262"/>
      <name val="Calibri"/>
      <family val="2"/>
      <scheme val="minor"/>
    </font>
    <font>
      <b/>
      <sz val="11"/>
      <color rgb="FFC00000"/>
      <name val="Calibri"/>
      <family val="2"/>
      <scheme val="minor"/>
    </font>
    <font>
      <sz val="9"/>
      <color theme="1" tint="0.499984740745262"/>
      <name val="Calibri"/>
      <family val="2"/>
      <scheme val="minor"/>
    </font>
    <font>
      <sz val="11"/>
      <color rgb="FFC00000"/>
      <name val="Calibri"/>
      <family val="2"/>
      <scheme val="minor"/>
    </font>
    <font>
      <b/>
      <sz val="10"/>
      <name val="Calibri"/>
      <family val="2"/>
      <scheme val="minor"/>
    </font>
    <font>
      <u/>
      <sz val="10"/>
      <color indexed="12"/>
      <name val="Arial"/>
      <family val="2"/>
    </font>
    <font>
      <b/>
      <i/>
      <sz val="11"/>
      <color rgb="FFFF0000"/>
      <name val="Calibri"/>
      <family val="2"/>
      <scheme val="minor"/>
    </font>
    <font>
      <sz val="11"/>
      <color theme="1" tint="0.34998626667073579"/>
      <name val="Calibri"/>
      <family val="2"/>
      <scheme val="minor"/>
    </font>
    <font>
      <sz val="11"/>
      <color theme="0"/>
      <name val="Calibri"/>
      <family val="2"/>
      <scheme val="minor"/>
    </font>
    <font>
      <b/>
      <sz val="14"/>
      <color theme="8" tint="-0.499984740745262"/>
      <name val="Calibri"/>
      <family val="2"/>
      <scheme val="minor"/>
    </font>
    <font>
      <b/>
      <sz val="12"/>
      <color theme="0" tint="-4.9989318521683403E-2"/>
      <name val="Calibri"/>
      <family val="2"/>
      <scheme val="minor"/>
    </font>
    <font>
      <b/>
      <sz val="12"/>
      <color theme="0"/>
      <name val="Calibri"/>
      <family val="2"/>
      <scheme val="minor"/>
    </font>
    <font>
      <b/>
      <sz val="12"/>
      <color theme="1"/>
      <name val="Calibri"/>
      <family val="2"/>
      <scheme val="minor"/>
    </font>
    <font>
      <b/>
      <i/>
      <sz val="11"/>
      <color theme="1"/>
      <name val="Calibri"/>
      <family val="2"/>
      <scheme val="minor"/>
    </font>
    <font>
      <b/>
      <sz val="11"/>
      <color theme="1" tint="0.499984740745262"/>
      <name val="Calibri"/>
      <family val="2"/>
      <scheme val="minor"/>
    </font>
    <font>
      <sz val="11"/>
      <color theme="1"/>
      <name val="Calibri"/>
      <family val="2"/>
      <scheme val="minor"/>
    </font>
    <font>
      <sz val="10"/>
      <name val="Arial"/>
      <family val="2"/>
    </font>
    <font>
      <b/>
      <sz val="12"/>
      <color indexed="10"/>
      <name val="Arial"/>
      <family val="2"/>
    </font>
    <font>
      <b/>
      <sz val="9"/>
      <name val="Arial"/>
      <family val="2"/>
    </font>
    <font>
      <b/>
      <i/>
      <sz val="9"/>
      <color theme="1"/>
      <name val="Arial"/>
      <family val="2"/>
    </font>
    <font>
      <b/>
      <i/>
      <sz val="8"/>
      <color theme="1"/>
      <name val="Arial"/>
      <family val="2"/>
    </font>
    <font>
      <b/>
      <sz val="14"/>
      <color theme="1"/>
      <name val="Arial"/>
      <family val="2"/>
    </font>
    <font>
      <b/>
      <sz val="9"/>
      <color theme="1"/>
      <name val="Arial"/>
      <family val="2"/>
    </font>
    <font>
      <b/>
      <i/>
      <sz val="9"/>
      <name val="Arial"/>
      <family val="2"/>
    </font>
    <font>
      <b/>
      <i/>
      <sz val="8"/>
      <name val="Arial"/>
      <family val="2"/>
    </font>
    <font>
      <sz val="5"/>
      <name val="Arial"/>
      <family val="2"/>
    </font>
    <font>
      <b/>
      <sz val="8"/>
      <name val="Arial"/>
      <family val="2"/>
    </font>
    <font>
      <sz val="8"/>
      <color rgb="FF0000FF"/>
      <name val="Arial"/>
      <family val="2"/>
    </font>
    <font>
      <b/>
      <sz val="10"/>
      <name val="Arial"/>
      <family val="2"/>
    </font>
    <font>
      <sz val="9"/>
      <name val="Arial"/>
      <family val="2"/>
    </font>
    <font>
      <sz val="8"/>
      <name val="Arial"/>
      <family val="2"/>
    </font>
    <font>
      <sz val="12"/>
      <name val="Times New Roman"/>
      <family val="1"/>
    </font>
    <font>
      <b/>
      <sz val="14"/>
      <color theme="1" tint="0.34998626667073579"/>
      <name val="Calibri"/>
      <family val="2"/>
      <scheme val="minor"/>
    </font>
    <font>
      <i/>
      <sz val="11"/>
      <color rgb="FFFF0000"/>
      <name val="Calibri"/>
      <family val="2"/>
      <scheme val="minor"/>
    </font>
    <font>
      <b/>
      <sz val="11"/>
      <color theme="1" tint="0.34998626667073579"/>
      <name val="Calibri"/>
      <family val="2"/>
      <scheme val="minor"/>
    </font>
  </fonts>
  <fills count="37">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FCC99"/>
        <bgColor indexed="64"/>
      </patternFill>
    </fill>
    <fill>
      <patternFill patternType="solid">
        <fgColor indexed="41"/>
        <bgColor indexed="64"/>
      </patternFill>
    </fill>
    <fill>
      <patternFill patternType="solid">
        <fgColor rgb="FFFFFFCC"/>
        <bgColor indexed="64"/>
      </patternFill>
    </fill>
    <fill>
      <patternFill patternType="solid">
        <fgColor rgb="FFCCFF66"/>
        <bgColor indexed="64"/>
      </patternFill>
    </fill>
    <fill>
      <patternFill patternType="solid">
        <fgColor rgb="FFCCFFCC"/>
        <bgColor indexed="64"/>
      </patternFill>
    </fill>
    <fill>
      <patternFill patternType="solid">
        <fgColor indexed="47"/>
        <bgColor indexed="64"/>
      </patternFill>
    </fill>
    <fill>
      <patternFill patternType="solid">
        <fgColor indexed="43"/>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23"/>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1" fillId="0" borderId="0" applyNumberFormat="0" applyFill="0" applyBorder="0" applyAlignment="0" applyProtection="0">
      <alignment vertical="top"/>
      <protection locked="0"/>
    </xf>
    <xf numFmtId="9" fontId="41" fillId="0" borderId="0" applyFont="0" applyFill="0" applyBorder="0" applyAlignment="0" applyProtection="0"/>
    <xf numFmtId="0" fontId="54" fillId="0" borderId="0"/>
  </cellStyleXfs>
  <cellXfs count="310">
    <xf numFmtId="0" fontId="0" fillId="0" borderId="0" xfId="0"/>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right" vertical="center" wrapText="1"/>
    </xf>
    <xf numFmtId="0" fontId="0" fillId="0" borderId="0" xfId="0"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0" fillId="3" borderId="0" xfId="0" applyFill="1" applyAlignment="1">
      <alignment vertical="center" wrapText="1"/>
    </xf>
    <xf numFmtId="0" fontId="0" fillId="2" borderId="0" xfId="0" applyFill="1" applyAlignment="1">
      <alignment vertical="center" wrapText="1"/>
    </xf>
    <xf numFmtId="0" fontId="4" fillId="2" borderId="0" xfId="0" applyFont="1" applyFill="1" applyAlignment="1">
      <alignment horizontal="center" vertical="center" wrapText="1"/>
    </xf>
    <xf numFmtId="0" fontId="11" fillId="0" borderId="0" xfId="0" applyFont="1" applyAlignment="1">
      <alignment horizontal="left" vertical="center"/>
    </xf>
    <xf numFmtId="0" fontId="1"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10" fillId="4" borderId="0" xfId="0" applyFont="1" applyFill="1" applyAlignment="1">
      <alignment horizontal="center" vertical="center" wrapText="1"/>
    </xf>
    <xf numFmtId="0" fontId="11" fillId="0" borderId="0" xfId="0" applyFont="1" applyAlignment="1">
      <alignment vertical="center" wrapText="1"/>
    </xf>
    <xf numFmtId="0" fontId="0" fillId="0" borderId="0" xfId="0" applyAlignment="1">
      <alignment horizontal="left" vertical="center" wrapText="1" indent="3"/>
    </xf>
    <xf numFmtId="0" fontId="15" fillId="0" borderId="0" xfId="0" applyFont="1" applyAlignment="1">
      <alignment vertical="center" wrapText="1"/>
    </xf>
    <xf numFmtId="0" fontId="1" fillId="0" borderId="0" xfId="0" applyFont="1" applyAlignment="1">
      <alignment vertical="center"/>
    </xf>
    <xf numFmtId="0" fontId="18" fillId="0" borderId="0" xfId="0" applyFont="1" applyAlignment="1">
      <alignment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0" fontId="0" fillId="5" borderId="0" xfId="0" applyFill="1" applyAlignment="1">
      <alignment horizontal="center" vertical="center" wrapText="1"/>
    </xf>
    <xf numFmtId="0" fontId="0" fillId="5" borderId="0" xfId="0" applyFill="1" applyAlignment="1">
      <alignment vertical="center" wrapText="1"/>
    </xf>
    <xf numFmtId="0" fontId="4" fillId="5" borderId="0" xfId="0" applyFont="1" applyFill="1" applyAlignment="1">
      <alignment horizontal="center" vertical="center" wrapText="1"/>
    </xf>
    <xf numFmtId="0" fontId="1" fillId="0" borderId="0" xfId="0" applyFont="1"/>
    <xf numFmtId="0" fontId="1" fillId="0" borderId="0" xfId="0" applyFont="1" applyAlignment="1">
      <alignment horizontal="center" vertical="center" wrapText="1"/>
    </xf>
    <xf numFmtId="0" fontId="12" fillId="0" borderId="0" xfId="0" applyFont="1"/>
    <xf numFmtId="0" fontId="11" fillId="0" borderId="0" xfId="0" applyFont="1"/>
    <xf numFmtId="0" fontId="1" fillId="0" borderId="0" xfId="0" applyFont="1" applyAlignment="1">
      <alignment horizontal="left" vertical="center" wrapText="1"/>
    </xf>
    <xf numFmtId="0" fontId="0" fillId="0" borderId="0" xfId="0" applyAlignment="1">
      <alignment horizontal="center"/>
    </xf>
    <xf numFmtId="0" fontId="24" fillId="0" borderId="0" xfId="0" applyFont="1" applyAlignment="1">
      <alignment vertical="center"/>
    </xf>
    <xf numFmtId="0" fontId="4" fillId="0" borderId="0" xfId="0" applyFont="1"/>
    <xf numFmtId="0" fontId="11" fillId="0" borderId="0" xfId="0" applyFont="1" applyAlignment="1">
      <alignment horizontal="center"/>
    </xf>
    <xf numFmtId="0" fontId="1" fillId="9" borderId="0" xfId="0" applyFont="1" applyFill="1" applyAlignment="1">
      <alignment horizontal="center" vertical="center" wrapText="1"/>
    </xf>
    <xf numFmtId="0" fontId="1" fillId="10" borderId="0" xfId="0" applyFont="1" applyFill="1" applyAlignment="1">
      <alignment horizontal="center" vertical="center" wrapText="1"/>
    </xf>
    <xf numFmtId="0" fontId="4" fillId="11" borderId="0" xfId="0" applyFont="1" applyFill="1" applyAlignment="1">
      <alignment horizontal="center" vertical="center" wrapText="1"/>
    </xf>
    <xf numFmtId="0" fontId="10" fillId="12" borderId="0" xfId="0" applyFont="1" applyFill="1" applyAlignment="1">
      <alignment horizontal="center" vertical="center" wrapText="1"/>
    </xf>
    <xf numFmtId="0" fontId="0" fillId="0" borderId="0" xfId="0" applyAlignment="1">
      <alignment horizontal="right"/>
    </xf>
    <xf numFmtId="0" fontId="0" fillId="0" borderId="0" xfId="0" applyAlignment="1">
      <alignment horizontal="left"/>
    </xf>
    <xf numFmtId="0" fontId="4" fillId="0" borderId="0" xfId="0" applyFont="1" applyAlignment="1">
      <alignment horizontal="center"/>
    </xf>
    <xf numFmtId="0" fontId="26" fillId="0" borderId="0" xfId="0" applyFont="1" applyAlignment="1">
      <alignment horizontal="right"/>
    </xf>
    <xf numFmtId="0" fontId="4" fillId="0" borderId="0" xfId="0" applyFont="1" applyAlignment="1">
      <alignment horizontal="right"/>
    </xf>
    <xf numFmtId="0" fontId="5" fillId="0" borderId="0" xfId="0" applyFont="1"/>
    <xf numFmtId="0" fontId="1" fillId="13" borderId="0" xfId="0" applyFont="1" applyFill="1"/>
    <xf numFmtId="0" fontId="0" fillId="13" borderId="0" xfId="0" applyFill="1" applyAlignment="1">
      <alignment horizontal="center"/>
    </xf>
    <xf numFmtId="0" fontId="0" fillId="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1" borderId="0" xfId="0" applyFill="1"/>
    <xf numFmtId="0" fontId="11" fillId="18" borderId="0" xfId="0" applyFont="1" applyFill="1"/>
    <xf numFmtId="0" fontId="1" fillId="0" borderId="0" xfId="0" applyFont="1" applyAlignment="1">
      <alignment wrapText="1"/>
    </xf>
    <xf numFmtId="0" fontId="1" fillId="13" borderId="0" xfId="0" applyFont="1" applyFill="1" applyAlignment="1">
      <alignment wrapText="1"/>
    </xf>
    <xf numFmtId="0" fontId="1" fillId="13" borderId="0" xfId="0" applyFont="1" applyFill="1" applyAlignment="1">
      <alignment horizontal="center" wrapText="1"/>
    </xf>
    <xf numFmtId="0" fontId="1" fillId="19" borderId="0" xfId="0" applyFont="1" applyFill="1" applyAlignment="1">
      <alignment wrapText="1"/>
    </xf>
    <xf numFmtId="0" fontId="1" fillId="18" borderId="0" xfId="0" applyFont="1" applyFill="1" applyAlignment="1">
      <alignment wrapText="1"/>
    </xf>
    <xf numFmtId="0" fontId="1" fillId="19" borderId="0" xfId="0" applyFont="1" applyFill="1" applyAlignment="1">
      <alignment horizontal="center" wrapText="1"/>
    </xf>
    <xf numFmtId="0" fontId="1" fillId="18" borderId="0" xfId="0" applyFont="1" applyFill="1" applyAlignment="1">
      <alignment horizontal="center" wrapText="1"/>
    </xf>
    <xf numFmtId="0" fontId="0" fillId="13" borderId="0" xfId="0" applyFill="1"/>
    <xf numFmtId="0" fontId="0" fillId="18" borderId="0" xfId="0" applyFill="1"/>
    <xf numFmtId="0" fontId="0" fillId="5" borderId="0" xfId="0" applyFill="1"/>
    <xf numFmtId="0" fontId="1" fillId="5" borderId="0" xfId="0" applyFont="1" applyFill="1"/>
    <xf numFmtId="0" fontId="0" fillId="5" borderId="0" xfId="0" applyFill="1" applyAlignment="1">
      <alignment horizontal="center"/>
    </xf>
    <xf numFmtId="0" fontId="1" fillId="18" borderId="0" xfId="0" applyFont="1" applyFill="1" applyAlignment="1">
      <alignment horizontal="center" vertical="center" wrapText="1"/>
    </xf>
    <xf numFmtId="0" fontId="1" fillId="19" borderId="0" xfId="0" applyFont="1" applyFill="1" applyAlignment="1">
      <alignment horizontal="center" vertical="center" wrapText="1"/>
    </xf>
    <xf numFmtId="0" fontId="28" fillId="0" borderId="0" xfId="0" applyFont="1" applyAlignment="1">
      <alignment horizontal="center"/>
    </xf>
    <xf numFmtId="0" fontId="4" fillId="21" borderId="0" xfId="0" applyFont="1" applyFill="1" applyAlignment="1">
      <alignment horizontal="center" vertical="center" wrapText="1"/>
    </xf>
    <xf numFmtId="0" fontId="25" fillId="21" borderId="0" xfId="0" applyFont="1" applyFill="1" applyAlignment="1">
      <alignment horizontal="center" vertical="center" wrapText="1"/>
    </xf>
    <xf numFmtId="0" fontId="26" fillId="21" borderId="0" xfId="0" applyFont="1" applyFill="1" applyAlignment="1">
      <alignment horizontal="center" vertical="center" wrapText="1"/>
    </xf>
    <xf numFmtId="0" fontId="0" fillId="18" borderId="0" xfId="0" applyFill="1" applyAlignment="1">
      <alignment horizontal="center"/>
    </xf>
    <xf numFmtId="0" fontId="1" fillId="6" borderId="0" xfId="0" applyFont="1" applyFill="1" applyAlignment="1">
      <alignment horizontal="center" vertical="center" wrapText="1"/>
    </xf>
    <xf numFmtId="0" fontId="0" fillId="0" borderId="0" xfId="0" applyAlignment="1">
      <alignment horizontal="left" vertical="center" wrapText="1"/>
    </xf>
    <xf numFmtId="0" fontId="10" fillId="7" borderId="0" xfId="0" applyFont="1" applyFill="1" applyAlignment="1">
      <alignment horizontal="center"/>
    </xf>
    <xf numFmtId="0" fontId="4" fillId="0" borderId="0" xfId="0" applyFont="1" applyAlignment="1">
      <alignment vertical="center"/>
    </xf>
    <xf numFmtId="0" fontId="0" fillId="6" borderId="0" xfId="0" applyFill="1" applyAlignment="1">
      <alignment horizontal="center" vertical="center" wrapText="1"/>
    </xf>
    <xf numFmtId="0" fontId="11" fillId="0" borderId="0" xfId="0" applyFont="1" applyAlignment="1">
      <alignment horizontal="left" vertical="center" wrapText="1"/>
    </xf>
    <xf numFmtId="0" fontId="4" fillId="11" borderId="0" xfId="0" applyFont="1" applyFill="1" applyAlignment="1">
      <alignment horizontal="center" vertical="center"/>
    </xf>
    <xf numFmtId="0" fontId="0" fillId="0" borderId="0" xfId="0" applyAlignment="1">
      <alignment horizontal="left" vertical="center"/>
    </xf>
    <xf numFmtId="0" fontId="29" fillId="0" borderId="0" xfId="0" applyFont="1" applyAlignment="1">
      <alignment horizontal="left" vertical="center"/>
    </xf>
    <xf numFmtId="0" fontId="10" fillId="8" borderId="0" xfId="0" applyFont="1" applyFill="1" applyAlignment="1">
      <alignment horizontal="center"/>
    </xf>
    <xf numFmtId="0" fontId="10" fillId="0" borderId="0" xfId="0" applyFont="1" applyAlignment="1">
      <alignment horizontal="center"/>
    </xf>
    <xf numFmtId="0" fontId="0" fillId="12" borderId="0" xfId="0" applyFill="1"/>
    <xf numFmtId="0" fontId="0" fillId="12" borderId="0" xfId="0" applyFill="1" applyAlignment="1">
      <alignment horizontal="center"/>
    </xf>
    <xf numFmtId="0" fontId="4" fillId="12" borderId="0" xfId="0" applyFont="1" applyFill="1"/>
    <xf numFmtId="0" fontId="10" fillId="12" borderId="0" xfId="0" applyFont="1" applyFill="1" applyAlignment="1">
      <alignment horizontal="center"/>
    </xf>
    <xf numFmtId="0" fontId="1"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vertical="center"/>
    </xf>
    <xf numFmtId="0" fontId="11" fillId="0" borderId="0" xfId="0" applyFont="1" applyAlignment="1">
      <alignment horizontal="left"/>
    </xf>
    <xf numFmtId="0" fontId="4" fillId="11" borderId="0" xfId="0" applyFont="1" applyFill="1" applyAlignment="1">
      <alignment horizontal="left" vertical="center" wrapText="1"/>
    </xf>
    <xf numFmtId="0" fontId="4" fillId="0" borderId="0" xfId="0" applyFont="1" applyAlignment="1">
      <alignment horizontal="left"/>
    </xf>
    <xf numFmtId="0" fontId="4" fillId="0" borderId="0" xfId="0" applyFont="1" applyAlignment="1">
      <alignment horizontal="left" vertical="center" wrapText="1"/>
    </xf>
    <xf numFmtId="0" fontId="1" fillId="0" borderId="0" xfId="0" applyFont="1" applyAlignment="1">
      <alignment horizontal="left"/>
    </xf>
    <xf numFmtId="0" fontId="0" fillId="12" borderId="0" xfId="0" applyFill="1" applyAlignment="1">
      <alignment horizontal="left"/>
    </xf>
    <xf numFmtId="0" fontId="30" fillId="21" borderId="0" xfId="0" applyFont="1" applyFill="1" applyAlignment="1">
      <alignment horizontal="center" vertical="center" wrapText="1"/>
    </xf>
    <xf numFmtId="0" fontId="1" fillId="12" borderId="0" xfId="0" applyFont="1" applyFill="1"/>
    <xf numFmtId="0" fontId="5" fillId="21" borderId="0" xfId="0" applyFont="1" applyFill="1" applyAlignment="1">
      <alignment horizontal="center" vertical="center" wrapText="1"/>
    </xf>
    <xf numFmtId="0" fontId="0" fillId="3" borderId="0" xfId="0" applyFill="1" applyAlignment="1">
      <alignment horizontal="center"/>
    </xf>
    <xf numFmtId="0" fontId="1" fillId="9" borderId="0" xfId="0" applyFont="1"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1" fillId="10" borderId="0" xfId="0" applyFont="1" applyFill="1" applyAlignment="1">
      <alignment horizontal="center"/>
    </xf>
    <xf numFmtId="0" fontId="5" fillId="22" borderId="1" xfId="1" applyFont="1" applyFill="1" applyBorder="1" applyAlignment="1" applyProtection="1">
      <alignment horizontal="left" vertical="center" wrapText="1"/>
    </xf>
    <xf numFmtId="0" fontId="32" fillId="22" borderId="1" xfId="1"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4" fillId="0" borderId="1" xfId="0" applyFont="1" applyBorder="1" applyAlignment="1">
      <alignment horizontal="left" vertical="center" wrapText="1"/>
    </xf>
    <xf numFmtId="0" fontId="5" fillId="18" borderId="1" xfId="1" applyFont="1" applyFill="1" applyBorder="1" applyAlignment="1" applyProtection="1">
      <alignment horizontal="left" vertical="center" wrapText="1"/>
    </xf>
    <xf numFmtId="0" fontId="0" fillId="18" borderId="0" xfId="0" applyFill="1" applyAlignment="1">
      <alignment horizontal="left" vertical="center" wrapText="1"/>
    </xf>
    <xf numFmtId="0" fontId="5" fillId="0" borderId="0" xfId="1" applyFont="1" applyFill="1" applyBorder="1" applyAlignment="1" applyProtection="1">
      <alignment horizontal="left" vertical="center" wrapText="1"/>
    </xf>
    <xf numFmtId="0" fontId="1" fillId="21" borderId="0" xfId="0" applyFont="1" applyFill="1"/>
    <xf numFmtId="0" fontId="1" fillId="21" borderId="0" xfId="0" applyFont="1" applyFill="1" applyAlignment="1">
      <alignment horizontal="center"/>
    </xf>
    <xf numFmtId="0" fontId="33" fillId="0" borderId="0" xfId="0" applyFont="1" applyAlignment="1">
      <alignment horizontal="center"/>
    </xf>
    <xf numFmtId="0" fontId="33" fillId="11" borderId="0" xfId="0" applyFont="1" applyFill="1" applyAlignment="1">
      <alignment horizontal="center" vertical="center" wrapText="1"/>
    </xf>
    <xf numFmtId="0" fontId="33" fillId="0" borderId="0" xfId="0" applyFont="1" applyAlignment="1">
      <alignment horizontal="left"/>
    </xf>
    <xf numFmtId="0" fontId="33" fillId="12" borderId="0" xfId="0" applyFont="1" applyFill="1" applyAlignment="1">
      <alignment horizontal="center"/>
    </xf>
    <xf numFmtId="0" fontId="1" fillId="3" borderId="0" xfId="0" applyFont="1" applyFill="1" applyAlignment="1">
      <alignment horizontal="center" vertical="center" wrapText="1"/>
    </xf>
    <xf numFmtId="0" fontId="26" fillId="0" borderId="0" xfId="0" applyFont="1" applyAlignment="1">
      <alignment horizontal="center"/>
    </xf>
    <xf numFmtId="3" fontId="0" fillId="0" borderId="0" xfId="0" applyNumberFormat="1" applyAlignment="1">
      <alignment horizontal="center"/>
    </xf>
    <xf numFmtId="0" fontId="26" fillId="0" borderId="0" xfId="0" applyFont="1"/>
    <xf numFmtId="3" fontId="0" fillId="0" borderId="0" xfId="0" applyNumberFormat="1"/>
    <xf numFmtId="3" fontId="36" fillId="23" borderId="0" xfId="0" applyNumberFormat="1" applyFont="1" applyFill="1" applyAlignment="1">
      <alignment horizontal="center" vertical="center" wrapText="1"/>
    </xf>
    <xf numFmtId="0" fontId="0" fillId="0" borderId="0" xfId="0" applyAlignment="1">
      <alignment vertical="center"/>
    </xf>
    <xf numFmtId="0" fontId="38" fillId="0" borderId="0" xfId="0" applyFont="1" applyAlignment="1">
      <alignment horizontal="center" vertical="center"/>
    </xf>
    <xf numFmtId="0" fontId="36" fillId="0" borderId="0" xfId="0" applyFont="1" applyAlignment="1">
      <alignment horizontal="center"/>
    </xf>
    <xf numFmtId="0" fontId="37" fillId="0" borderId="0" xfId="0" applyFont="1" applyAlignment="1">
      <alignment horizontal="center"/>
    </xf>
    <xf numFmtId="164" fontId="36" fillId="0" borderId="0" xfId="0" applyNumberFormat="1" applyFont="1" applyAlignment="1">
      <alignment horizontal="center"/>
    </xf>
    <xf numFmtId="0" fontId="38" fillId="0" borderId="0" xfId="0" applyFont="1" applyAlignment="1">
      <alignment horizontal="center"/>
    </xf>
    <xf numFmtId="0" fontId="0" fillId="13" borderId="2" xfId="0" applyFill="1" applyBorder="1"/>
    <xf numFmtId="0" fontId="1" fillId="13" borderId="3" xfId="0" applyFont="1" applyFill="1" applyBorder="1"/>
    <xf numFmtId="0" fontId="0" fillId="13" borderId="3" xfId="0" applyFill="1" applyBorder="1"/>
    <xf numFmtId="0" fontId="0" fillId="13" borderId="3" xfId="0" applyFill="1" applyBorder="1" applyAlignment="1">
      <alignment horizontal="center"/>
    </xf>
    <xf numFmtId="0" fontId="26" fillId="13" borderId="3" xfId="0" applyFont="1" applyFill="1" applyBorder="1"/>
    <xf numFmtId="3" fontId="0" fillId="13" borderId="3" xfId="0" applyNumberFormat="1" applyFill="1" applyBorder="1"/>
    <xf numFmtId="164" fontId="0" fillId="13" borderId="4" xfId="0" applyNumberFormat="1" applyFill="1" applyBorder="1"/>
    <xf numFmtId="0" fontId="0" fillId="13" borderId="5" xfId="0" applyFill="1" applyBorder="1"/>
    <xf numFmtId="0" fontId="1" fillId="13" borderId="1" xfId="0" applyFont="1" applyFill="1" applyBorder="1"/>
    <xf numFmtId="0" fontId="0" fillId="13" borderId="1" xfId="0" applyFill="1" applyBorder="1"/>
    <xf numFmtId="0" fontId="0" fillId="13" borderId="1" xfId="0" applyFill="1" applyBorder="1" applyAlignment="1">
      <alignment horizontal="center"/>
    </xf>
    <xf numFmtId="0" fontId="26" fillId="13" borderId="1" xfId="0" applyFont="1" applyFill="1" applyBorder="1"/>
    <xf numFmtId="3" fontId="0" fillId="13" borderId="1" xfId="0" applyNumberFormat="1" applyFill="1" applyBorder="1"/>
    <xf numFmtId="164" fontId="0" fillId="13" borderId="6" xfId="0" applyNumberFormat="1" applyFill="1" applyBorder="1"/>
    <xf numFmtId="0" fontId="39" fillId="0" borderId="0" xfId="0" applyFont="1"/>
    <xf numFmtId="0" fontId="0" fillId="24" borderId="0" xfId="0" applyFill="1" applyAlignment="1">
      <alignment horizontal="center"/>
    </xf>
    <xf numFmtId="3" fontId="1" fillId="13" borderId="1" xfId="0" applyNumberFormat="1" applyFont="1" applyFill="1" applyBorder="1"/>
    <xf numFmtId="164" fontId="1" fillId="13" borderId="6" xfId="0" applyNumberFormat="1" applyFont="1" applyFill="1" applyBorder="1"/>
    <xf numFmtId="0" fontId="0" fillId="15" borderId="5" xfId="0" applyFill="1" applyBorder="1"/>
    <xf numFmtId="0" fontId="1" fillId="15" borderId="1" xfId="0" applyFont="1" applyFill="1" applyBorder="1"/>
    <xf numFmtId="0" fontId="0" fillId="15" borderId="1" xfId="0" applyFill="1" applyBorder="1"/>
    <xf numFmtId="0" fontId="0" fillId="15" borderId="1" xfId="0" applyFill="1" applyBorder="1" applyAlignment="1">
      <alignment horizontal="center"/>
    </xf>
    <xf numFmtId="0" fontId="26" fillId="15" borderId="1" xfId="0" applyFont="1" applyFill="1" applyBorder="1"/>
    <xf numFmtId="3" fontId="0" fillId="15" borderId="1" xfId="0" applyNumberFormat="1" applyFill="1" applyBorder="1"/>
    <xf numFmtId="164" fontId="0" fillId="15" borderId="6" xfId="0" applyNumberFormat="1" applyFill="1" applyBorder="1"/>
    <xf numFmtId="3" fontId="1" fillId="15" borderId="1" xfId="0" applyNumberFormat="1" applyFont="1" applyFill="1" applyBorder="1"/>
    <xf numFmtId="164" fontId="1" fillId="15" borderId="6" xfId="0" applyNumberFormat="1" applyFont="1" applyFill="1" applyBorder="1"/>
    <xf numFmtId="0" fontId="26" fillId="15" borderId="1" xfId="0" applyFont="1" applyFill="1" applyBorder="1" applyAlignment="1">
      <alignment horizontal="center"/>
    </xf>
    <xf numFmtId="3" fontId="0" fillId="13" borderId="6" xfId="0" applyNumberFormat="1" applyFill="1" applyBorder="1"/>
    <xf numFmtId="0" fontId="0" fillId="15" borderId="7" xfId="0" applyFill="1" applyBorder="1"/>
    <xf numFmtId="0" fontId="1" fillId="15" borderId="8" xfId="0" applyFont="1" applyFill="1" applyBorder="1"/>
    <xf numFmtId="0" fontId="1" fillId="15" borderId="8" xfId="0" applyFont="1" applyFill="1" applyBorder="1" applyAlignment="1">
      <alignment horizontal="right"/>
    </xf>
    <xf numFmtId="0" fontId="1" fillId="15" borderId="8" xfId="0" applyFont="1" applyFill="1" applyBorder="1" applyAlignment="1">
      <alignment horizontal="center"/>
    </xf>
    <xf numFmtId="0" fontId="40" fillId="15" borderId="8" xfId="0" applyFont="1" applyFill="1" applyBorder="1"/>
    <xf numFmtId="3" fontId="1" fillId="15" borderId="8" xfId="0" applyNumberFormat="1" applyFont="1" applyFill="1" applyBorder="1"/>
    <xf numFmtId="3" fontId="0" fillId="15" borderId="8" xfId="0" applyNumberFormat="1" applyFill="1" applyBorder="1"/>
    <xf numFmtId="164" fontId="1" fillId="15" borderId="9" xfId="0" applyNumberFormat="1" applyFont="1" applyFill="1" applyBorder="1"/>
    <xf numFmtId="164" fontId="0" fillId="0" borderId="0" xfId="0" applyNumberFormat="1"/>
    <xf numFmtId="0" fontId="0" fillId="3" borderId="2" xfId="0" applyFill="1" applyBorder="1"/>
    <xf numFmtId="0" fontId="1" fillId="3" borderId="3" xfId="0" applyFont="1" applyFill="1" applyBorder="1"/>
    <xf numFmtId="0" fontId="12" fillId="3" borderId="3" xfId="0" applyFont="1" applyFill="1" applyBorder="1"/>
    <xf numFmtId="0" fontId="0" fillId="3" borderId="3" xfId="0" applyFill="1" applyBorder="1" applyAlignment="1">
      <alignment horizontal="center"/>
    </xf>
    <xf numFmtId="0" fontId="0" fillId="3" borderId="3" xfId="0" applyFill="1" applyBorder="1"/>
    <xf numFmtId="0" fontId="26" fillId="3" borderId="3" xfId="0" applyFont="1" applyFill="1" applyBorder="1"/>
    <xf numFmtId="0" fontId="11" fillId="3" borderId="3" xfId="0" applyFont="1" applyFill="1" applyBorder="1" applyAlignment="1">
      <alignment horizontal="center"/>
    </xf>
    <xf numFmtId="164" fontId="0" fillId="3" borderId="4" xfId="0" applyNumberFormat="1" applyFill="1" applyBorder="1"/>
    <xf numFmtId="0" fontId="0" fillId="3" borderId="5" xfId="0" applyFill="1" applyBorder="1"/>
    <xf numFmtId="0" fontId="1" fillId="3" borderId="1" xfId="0" applyFont="1" applyFill="1" applyBorder="1"/>
    <xf numFmtId="0" fontId="0" fillId="3" borderId="1" xfId="0" applyFill="1" applyBorder="1"/>
    <xf numFmtId="0" fontId="0" fillId="3" borderId="1" xfId="0" applyFill="1" applyBorder="1" applyAlignment="1">
      <alignment horizontal="center"/>
    </xf>
    <xf numFmtId="0" fontId="40" fillId="3" borderId="1" xfId="0" applyFont="1" applyFill="1" applyBorder="1"/>
    <xf numFmtId="3" fontId="0" fillId="3" borderId="1" xfId="0" applyNumberFormat="1" applyFill="1" applyBorder="1"/>
    <xf numFmtId="3" fontId="0" fillId="3" borderId="6" xfId="0" applyNumberFormat="1" applyFill="1" applyBorder="1"/>
    <xf numFmtId="0" fontId="1" fillId="18" borderId="0" xfId="0" applyFont="1" applyFill="1"/>
    <xf numFmtId="0" fontId="26" fillId="3" borderId="1" xfId="0" applyFont="1" applyFill="1" applyBorder="1"/>
    <xf numFmtId="0" fontId="0" fillId="3" borderId="1" xfId="0" applyFill="1" applyBorder="1" applyAlignment="1">
      <alignment horizontal="right"/>
    </xf>
    <xf numFmtId="0" fontId="4" fillId="3" borderId="1" xfId="0" applyFont="1" applyFill="1" applyBorder="1"/>
    <xf numFmtId="0" fontId="26" fillId="3" borderId="0" xfId="0" applyFont="1" applyFill="1"/>
    <xf numFmtId="0" fontId="0" fillId="3" borderId="7" xfId="0" applyFill="1" applyBorder="1"/>
    <xf numFmtId="0" fontId="1" fillId="3" borderId="8" xfId="0" applyFont="1" applyFill="1" applyBorder="1"/>
    <xf numFmtId="0" fontId="0" fillId="3" borderId="8" xfId="0" applyFill="1" applyBorder="1"/>
    <xf numFmtId="0" fontId="0" fillId="3" borderId="8" xfId="0" applyFill="1" applyBorder="1" applyAlignment="1">
      <alignment horizontal="center"/>
    </xf>
    <xf numFmtId="0" fontId="26" fillId="3" borderId="8" xfId="0" applyFont="1" applyFill="1" applyBorder="1"/>
    <xf numFmtId="3" fontId="1" fillId="3" borderId="8" xfId="0" applyNumberFormat="1" applyFont="1" applyFill="1" applyBorder="1"/>
    <xf numFmtId="164" fontId="1" fillId="3" borderId="9" xfId="0" applyNumberFormat="1" applyFont="1" applyFill="1" applyBorder="1"/>
    <xf numFmtId="49" fontId="1" fillId="0" borderId="0" xfId="0" applyNumberFormat="1" applyFont="1" applyAlignment="1">
      <alignment horizontal="center"/>
    </xf>
    <xf numFmtId="49" fontId="0" fillId="0" borderId="0" xfId="0" applyNumberFormat="1"/>
    <xf numFmtId="49" fontId="0" fillId="0" borderId="0" xfId="0" applyNumberFormat="1" applyAlignment="1">
      <alignment horizontal="center"/>
    </xf>
    <xf numFmtId="49" fontId="1" fillId="5" borderId="0" xfId="0" applyNumberFormat="1" applyFont="1" applyFill="1" applyAlignment="1">
      <alignment horizontal="center"/>
    </xf>
    <xf numFmtId="49" fontId="1" fillId="20" borderId="0" xfId="0" applyNumberFormat="1" applyFont="1" applyFill="1" applyAlignment="1">
      <alignment horizontal="center"/>
    </xf>
    <xf numFmtId="0" fontId="36" fillId="23" borderId="0" xfId="0" applyFont="1" applyFill="1" applyAlignment="1">
      <alignment horizontal="center" vertical="center" wrapText="1"/>
    </xf>
    <xf numFmtId="0" fontId="37" fillId="23" borderId="0" xfId="0" applyFont="1" applyFill="1" applyAlignment="1">
      <alignment horizontal="center" vertical="center" wrapText="1"/>
    </xf>
    <xf numFmtId="3" fontId="0" fillId="0" borderId="0" xfId="0" applyNumberFormat="1" applyAlignment="1">
      <alignment horizontal="right"/>
    </xf>
    <xf numFmtId="0" fontId="10" fillId="12" borderId="0" xfId="0" applyFont="1" applyFill="1" applyAlignment="1">
      <alignment horizontal="right"/>
    </xf>
    <xf numFmtId="0" fontId="12" fillId="0" borderId="0" xfId="0" applyFont="1" applyAlignment="1">
      <alignment horizontal="right"/>
    </xf>
    <xf numFmtId="165" fontId="34" fillId="12" borderId="0" xfId="0" applyNumberFormat="1" applyFont="1" applyFill="1" applyAlignment="1">
      <alignment horizontal="center"/>
    </xf>
    <xf numFmtId="0" fontId="1" fillId="24" borderId="0" xfId="0" applyFont="1" applyFill="1" applyAlignment="1">
      <alignment horizontal="center" wrapText="1"/>
    </xf>
    <xf numFmtId="0" fontId="1" fillId="24" borderId="0" xfId="0" applyFont="1" applyFill="1" applyAlignment="1">
      <alignment horizontal="center" vertical="center" wrapText="1"/>
    </xf>
    <xf numFmtId="0" fontId="0" fillId="12" borderId="0" xfId="0" applyFill="1" applyAlignment="1">
      <alignment horizontal="right"/>
    </xf>
    <xf numFmtId="0" fontId="11" fillId="0" borderId="0" xfId="0" applyFont="1" applyAlignment="1">
      <alignment horizontal="right"/>
    </xf>
    <xf numFmtId="9" fontId="0" fillId="0" borderId="0" xfId="2" applyFont="1"/>
    <xf numFmtId="2" fontId="26" fillId="0" borderId="0" xfId="0" applyNumberFormat="1" applyFont="1"/>
    <xf numFmtId="0" fontId="0" fillId="25" borderId="0" xfId="0" applyFill="1"/>
    <xf numFmtId="0" fontId="0" fillId="0" borderId="0" xfId="0" applyAlignment="1">
      <alignment horizontal="left" vertical="top" wrapText="1"/>
    </xf>
    <xf numFmtId="0" fontId="0" fillId="0" borderId="0" xfId="0" applyAlignment="1">
      <alignment horizontal="center" vertical="center"/>
    </xf>
    <xf numFmtId="0" fontId="42" fillId="0" borderId="0" xfId="0" applyFont="1"/>
    <xf numFmtId="0" fontId="0" fillId="25" borderId="0" xfId="0" applyFill="1" applyAlignment="1">
      <alignment horizontal="center"/>
    </xf>
    <xf numFmtId="0" fontId="44" fillId="26" borderId="11" xfId="0" applyFont="1" applyFill="1" applyBorder="1" applyAlignment="1">
      <alignment horizontal="center" wrapText="1"/>
    </xf>
    <xf numFmtId="0" fontId="44" fillId="27" borderId="11" xfId="0" applyFont="1" applyFill="1" applyBorder="1" applyAlignment="1">
      <alignment horizontal="center" wrapText="1"/>
    </xf>
    <xf numFmtId="0" fontId="44" fillId="22" borderId="11" xfId="0" applyFont="1" applyFill="1" applyBorder="1" applyAlignment="1">
      <alignment horizontal="center" wrapText="1"/>
    </xf>
    <xf numFmtId="0" fontId="44" fillId="28" borderId="11" xfId="0" applyFont="1" applyFill="1" applyBorder="1" applyAlignment="1">
      <alignment horizontal="center" wrapText="1"/>
    </xf>
    <xf numFmtId="0" fontId="44" fillId="29" borderId="11" xfId="0" applyFont="1" applyFill="1" applyBorder="1" applyAlignment="1">
      <alignment horizontal="center" wrapText="1"/>
    </xf>
    <xf numFmtId="0" fontId="44" fillId="5" borderId="11" xfId="0" applyFont="1" applyFill="1" applyBorder="1" applyAlignment="1">
      <alignment horizontal="center" wrapText="1"/>
    </xf>
    <xf numFmtId="0" fontId="44" fillId="10" borderId="11" xfId="0" applyFont="1" applyFill="1" applyBorder="1" applyAlignment="1">
      <alignment horizontal="center" wrapText="1"/>
    </xf>
    <xf numFmtId="0" fontId="42" fillId="0" borderId="10" xfId="0" applyFont="1" applyBorder="1" applyAlignment="1">
      <alignment horizontal="center" wrapText="1"/>
    </xf>
    <xf numFmtId="0" fontId="45" fillId="0" borderId="0" xfId="0" applyFont="1" applyAlignment="1">
      <alignment horizontal="left"/>
    </xf>
    <xf numFmtId="0" fontId="46" fillId="0" borderId="1" xfId="0" applyFont="1" applyBorder="1" applyAlignment="1">
      <alignment horizontal="center"/>
    </xf>
    <xf numFmtId="0" fontId="47" fillId="27" borderId="12" xfId="0" applyFont="1" applyFill="1" applyBorder="1" applyAlignment="1">
      <alignment horizontal="left" wrapText="1"/>
    </xf>
    <xf numFmtId="0" fontId="48" fillId="27" borderId="13" xfId="0" applyFont="1" applyFill="1" applyBorder="1" applyAlignment="1">
      <alignment horizontal="center" wrapText="1"/>
    </xf>
    <xf numFmtId="0" fontId="49" fillId="27" borderId="13" xfId="0" applyFont="1" applyFill="1" applyBorder="1" applyAlignment="1">
      <alignment horizontal="center" vertical="center" wrapText="1"/>
    </xf>
    <xf numFmtId="0" fontId="50" fillId="27" borderId="13" xfId="0" applyFont="1" applyFill="1" applyBorder="1" applyAlignment="1">
      <alignment horizontal="center" vertical="center" wrapText="1"/>
    </xf>
    <xf numFmtId="0" fontId="44" fillId="27" borderId="13" xfId="0" applyFont="1" applyFill="1" applyBorder="1" applyAlignment="1">
      <alignment horizontal="center" wrapText="1"/>
    </xf>
    <xf numFmtId="0" fontId="49" fillId="0" borderId="13" xfId="1" applyFont="1" applyFill="1" applyBorder="1" applyAlignment="1" applyProtection="1">
      <alignment horizontal="left" wrapText="1"/>
    </xf>
    <xf numFmtId="0" fontId="51" fillId="0" borderId="0" xfId="0" applyFont="1" applyAlignment="1" applyProtection="1">
      <alignment horizontal="left" vertical="top"/>
      <protection locked="0"/>
    </xf>
    <xf numFmtId="0" fontId="0" fillId="0" borderId="1" xfId="0" applyBorder="1" applyAlignment="1" applyProtection="1">
      <alignment horizontal="center" vertical="center"/>
      <protection locked="0"/>
    </xf>
    <xf numFmtId="49" fontId="44" fillId="30" borderId="12" xfId="0" applyNumberFormat="1" applyFont="1" applyFill="1" applyBorder="1" applyAlignment="1" applyProtection="1">
      <alignment horizontal="left" vertical="top" wrapText="1"/>
      <protection locked="0"/>
    </xf>
    <xf numFmtId="0" fontId="44" fillId="30" borderId="13" xfId="0" applyFont="1" applyFill="1" applyBorder="1" applyAlignment="1" applyProtection="1">
      <alignment horizontal="center" vertical="top"/>
      <protection locked="0"/>
    </xf>
    <xf numFmtId="0" fontId="52" fillId="0" borderId="13" xfId="0" applyFont="1" applyBorder="1" applyAlignment="1">
      <alignment horizontal="center" vertical="center" wrapText="1"/>
    </xf>
    <xf numFmtId="0" fontId="53" fillId="0" borderId="13" xfId="0" applyFont="1" applyBorder="1" applyAlignment="1">
      <alignment horizontal="center" vertical="center" wrapText="1"/>
    </xf>
    <xf numFmtId="49" fontId="53" fillId="0" borderId="13" xfId="0" applyNumberFormat="1" applyFont="1" applyBorder="1" applyAlignment="1">
      <alignment horizontal="center" vertical="center" wrapText="1"/>
    </xf>
    <xf numFmtId="0" fontId="53" fillId="0" borderId="12" xfId="3" applyFont="1" applyBorder="1" applyAlignment="1">
      <alignment horizontal="center" vertical="center" wrapText="1"/>
    </xf>
    <xf numFmtId="0" fontId="51" fillId="0" borderId="0" xfId="0" applyFont="1" applyAlignment="1">
      <alignment horizontal="left" vertical="top"/>
    </xf>
    <xf numFmtId="0" fontId="0" fillId="0" borderId="1" xfId="0" applyBorder="1" applyAlignment="1">
      <alignment horizontal="center" vertical="center"/>
    </xf>
    <xf numFmtId="49" fontId="44" fillId="30" borderId="13" xfId="0" applyNumberFormat="1" applyFont="1" applyFill="1" applyBorder="1" applyAlignment="1" applyProtection="1">
      <alignment horizontal="left" vertical="top" wrapText="1"/>
      <protection locked="0"/>
    </xf>
    <xf numFmtId="0" fontId="42" fillId="0" borderId="1" xfId="0" applyFont="1" applyBorder="1" applyAlignment="1">
      <alignment horizontal="center" vertical="center"/>
    </xf>
    <xf numFmtId="0" fontId="43" fillId="21" borderId="10" xfId="0" applyFont="1" applyFill="1" applyBorder="1" applyAlignment="1">
      <alignment horizontal="center" wrapText="1"/>
    </xf>
    <xf numFmtId="0" fontId="0" fillId="0" borderId="10" xfId="0" applyBorder="1" applyAlignment="1">
      <alignment horizontal="center" wrapText="1"/>
    </xf>
    <xf numFmtId="0" fontId="55" fillId="0" borderId="0" xfId="3" applyFont="1" applyAlignment="1">
      <alignment horizontal="center" wrapText="1"/>
    </xf>
    <xf numFmtId="0" fontId="55" fillId="0" borderId="0" xfId="0" applyFont="1" applyAlignment="1" applyProtection="1">
      <alignment horizontal="left" vertical="top"/>
      <protection locked="0"/>
    </xf>
    <xf numFmtId="0" fontId="55" fillId="0" borderId="0" xfId="0" applyFont="1" applyAlignment="1">
      <alignment horizontal="left" vertical="top"/>
    </xf>
    <xf numFmtId="0" fontId="55" fillId="0" borderId="0" xfId="0" applyFont="1" applyAlignment="1">
      <alignment horizontal="center"/>
    </xf>
    <xf numFmtId="0" fontId="54" fillId="0" borderId="0" xfId="0" applyFont="1" applyAlignment="1">
      <alignment horizontal="center" vertical="top" wrapText="1"/>
    </xf>
    <xf numFmtId="0" fontId="0" fillId="0" borderId="0" xfId="0" applyAlignment="1">
      <alignment horizontal="center" vertical="top"/>
    </xf>
    <xf numFmtId="0" fontId="53" fillId="0" borderId="12" xfId="3" applyFont="1" applyBorder="1" applyAlignment="1">
      <alignment horizontal="left" vertical="top" wrapText="1"/>
    </xf>
    <xf numFmtId="0" fontId="44"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5" fillId="0" borderId="0" xfId="3" applyFont="1" applyAlignment="1">
      <alignment vertical="top" wrapText="1"/>
    </xf>
    <xf numFmtId="0" fontId="0" fillId="31" borderId="0" xfId="0" applyFill="1" applyAlignment="1">
      <alignment horizontal="left" vertical="top" wrapText="1"/>
    </xf>
    <xf numFmtId="0" fontId="42" fillId="27" borderId="0" xfId="0" applyFont="1" applyFill="1" applyAlignment="1">
      <alignment horizontal="left" vertical="top" wrapText="1"/>
    </xf>
    <xf numFmtId="0" fontId="42" fillId="32" borderId="0" xfId="0" applyFont="1" applyFill="1" applyAlignment="1">
      <alignment horizontal="left" vertical="top" wrapText="1"/>
    </xf>
    <xf numFmtId="0" fontId="57" fillId="0" borderId="0" xfId="0" applyFont="1" applyAlignment="1">
      <alignment vertical="center"/>
    </xf>
    <xf numFmtId="0" fontId="0" fillId="6" borderId="0" xfId="0" applyFill="1" applyAlignment="1">
      <alignment horizontal="center" vertical="center"/>
    </xf>
    <xf numFmtId="0" fontId="10" fillId="33" borderId="0" xfId="0" applyFont="1" applyFill="1" applyAlignment="1">
      <alignment horizontal="center"/>
    </xf>
    <xf numFmtId="0" fontId="33" fillId="5" borderId="0" xfId="0" applyFont="1" applyFill="1" applyAlignment="1">
      <alignment horizontal="center"/>
    </xf>
    <xf numFmtId="0" fontId="33" fillId="9" borderId="0" xfId="0" applyFont="1" applyFill="1" applyAlignment="1">
      <alignment horizontal="center"/>
    </xf>
    <xf numFmtId="0" fontId="33" fillId="10" borderId="0" xfId="0" applyFont="1" applyFill="1" applyAlignment="1">
      <alignment horizontal="center"/>
    </xf>
    <xf numFmtId="0" fontId="33" fillId="18" borderId="0" xfId="0" applyFont="1" applyFill="1" applyAlignment="1">
      <alignment horizontal="center"/>
    </xf>
    <xf numFmtId="0" fontId="1" fillId="6" borderId="0" xfId="0" applyFont="1" applyFill="1"/>
    <xf numFmtId="0" fontId="59" fillId="0" borderId="0" xfId="0" applyFont="1"/>
    <xf numFmtId="0" fontId="0" fillId="6" borderId="0" xfId="0" applyFill="1" applyAlignment="1">
      <alignment horizontal="center"/>
    </xf>
    <xf numFmtId="3" fontId="1" fillId="0" borderId="0" xfId="0" applyNumberFormat="1" applyFont="1" applyAlignment="1">
      <alignment horizontal="right"/>
    </xf>
    <xf numFmtId="1" fontId="0" fillId="0" borderId="0" xfId="0" applyNumberFormat="1"/>
    <xf numFmtId="2" fontId="0" fillId="0" borderId="0" xfId="0" applyNumberFormat="1"/>
    <xf numFmtId="2" fontId="1" fillId="0" borderId="0" xfId="0" applyNumberFormat="1" applyFont="1"/>
    <xf numFmtId="3" fontId="1" fillId="0" borderId="0" xfId="0" applyNumberFormat="1" applyFont="1"/>
    <xf numFmtId="3" fontId="26" fillId="0" borderId="0" xfId="0" applyNumberFormat="1" applyFont="1" applyAlignment="1">
      <alignment horizontal="center"/>
    </xf>
    <xf numFmtId="3" fontId="0" fillId="13" borderId="0" xfId="0" applyNumberFormat="1" applyFill="1"/>
    <xf numFmtId="3" fontId="26" fillId="13" borderId="0" xfId="0" applyNumberFormat="1" applyFont="1" applyFill="1"/>
    <xf numFmtId="3" fontId="26" fillId="0" borderId="0" xfId="0" applyNumberFormat="1" applyFont="1"/>
    <xf numFmtId="0" fontId="26" fillId="0" borderId="0" xfId="0" applyFont="1" applyAlignment="1">
      <alignment horizontal="left" vertical="center"/>
    </xf>
    <xf numFmtId="0" fontId="29" fillId="0" borderId="0" xfId="0" applyFont="1"/>
    <xf numFmtId="0" fontId="27" fillId="0" borderId="0" xfId="0" applyFont="1"/>
    <xf numFmtId="0" fontId="60" fillId="0" borderId="0" xfId="0" applyFont="1" applyAlignment="1">
      <alignment horizontal="center"/>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11" fillId="0" borderId="0" xfId="0" applyFont="1" applyAlignment="1">
      <alignment vertical="center" wrapText="1"/>
    </xf>
    <xf numFmtId="0" fontId="0" fillId="0" borderId="0" xfId="0" applyAlignment="1">
      <alignment horizontal="left" vertical="center" wrapText="1"/>
    </xf>
    <xf numFmtId="0" fontId="33" fillId="0" borderId="0" xfId="0" applyFont="1" applyAlignment="1">
      <alignment horizontal="center"/>
    </xf>
    <xf numFmtId="0" fontId="12" fillId="0" borderId="0" xfId="0" applyFont="1" applyAlignment="1">
      <alignment horizontal="center"/>
    </xf>
    <xf numFmtId="0" fontId="5" fillId="20" borderId="0" xfId="0" applyFont="1" applyFill="1" applyAlignment="1">
      <alignment horizontal="center"/>
    </xf>
    <xf numFmtId="0" fontId="10" fillId="7" borderId="0" xfId="0" applyFont="1" applyFill="1" applyAlignment="1">
      <alignment horizontal="center"/>
    </xf>
    <xf numFmtId="0" fontId="10" fillId="8" borderId="0" xfId="0" applyFont="1" applyFill="1" applyAlignment="1">
      <alignment horizontal="center"/>
    </xf>
    <xf numFmtId="0" fontId="1" fillId="10" borderId="0" xfId="0" applyFont="1" applyFill="1" applyAlignment="1">
      <alignment horizontal="center" vertical="center" wrapText="1"/>
    </xf>
    <xf numFmtId="0" fontId="0" fillId="10" borderId="0" xfId="0" applyFill="1" applyAlignment="1">
      <alignment horizontal="center" vertical="center" wrapText="1"/>
    </xf>
    <xf numFmtId="0" fontId="10" fillId="4" borderId="0" xfId="0" applyFont="1" applyFill="1" applyAlignment="1">
      <alignment horizontal="center"/>
    </xf>
    <xf numFmtId="0" fontId="1" fillId="3" borderId="0" xfId="0" applyFont="1" applyFill="1" applyAlignment="1">
      <alignment horizontal="center" vertical="center" wrapText="1"/>
    </xf>
    <xf numFmtId="0" fontId="58" fillId="0" borderId="0" xfId="0" applyFont="1" applyAlignment="1">
      <alignment horizontal="center"/>
    </xf>
    <xf numFmtId="0" fontId="10" fillId="34" borderId="0" xfId="0" applyFont="1" applyFill="1" applyAlignment="1">
      <alignment horizontal="center"/>
    </xf>
    <xf numFmtId="0" fontId="10" fillId="35" borderId="0" xfId="0" applyFont="1" applyFill="1" applyAlignment="1">
      <alignment horizontal="center"/>
    </xf>
    <xf numFmtId="0" fontId="10" fillId="36" borderId="0" xfId="0" applyFont="1" applyFill="1" applyAlignment="1">
      <alignment horizontal="center"/>
    </xf>
    <xf numFmtId="0" fontId="35" fillId="0" borderId="0" xfId="0" applyFont="1" applyAlignment="1">
      <alignment horizontal="center"/>
    </xf>
    <xf numFmtId="0" fontId="12" fillId="0" borderId="0" xfId="0" applyFont="1" applyAlignment="1">
      <alignment horizontal="left" vertical="center" wrapText="1"/>
    </xf>
    <xf numFmtId="0" fontId="27" fillId="0" borderId="0" xfId="0" applyFont="1" applyAlignment="1">
      <alignment horizontal="left" vertical="center" wrapText="1"/>
    </xf>
  </cellXfs>
  <cellStyles count="4">
    <cellStyle name="Hyperlink" xfId="1" builtinId="8"/>
    <cellStyle name="Normal" xfId="0" builtinId="0"/>
    <cellStyle name="Normal_CPPE-7Nov2005-National-Template-HumanConsiderations 2" xfId="3" xr:uid="{C53CB97A-6013-442B-A7E5-8D6281A3CC75}"/>
    <cellStyle name="Percent" xfId="2" builtinId="5"/>
  </cellStyles>
  <dxfs count="98">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NRCS Physical</a:t>
            </a:r>
            <a:r>
              <a:rPr lang="en-US" baseline="0"/>
              <a:t> Effects by Bucket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'Simplified Buckets Sorted'!$AI$2</c:f>
              <c:strCache>
                <c:ptCount val="1"/>
                <c:pt idx="0">
                  <c:v>Emissions of GHGs </c:v>
                </c:pt>
              </c:strCache>
            </c:strRef>
          </c:tx>
          <c:spPr>
            <a:solidFill>
              <a:schemeClr val="tx2"/>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Sorted'!$AI$119,'Simplified Buckets Sorted'!$AI$124,'Simplified Buckets Sorted'!$AI$130,'Simplified Buckets Sorted'!$AI$132)</c:f>
              <c:numCache>
                <c:formatCode>General</c:formatCode>
                <c:ptCount val="4"/>
                <c:pt idx="0">
                  <c:v>27</c:v>
                </c:pt>
                <c:pt idx="1">
                  <c:v>34</c:v>
                </c:pt>
                <c:pt idx="2">
                  <c:v>13</c:v>
                </c:pt>
                <c:pt idx="3">
                  <c:v>38</c:v>
                </c:pt>
              </c:numCache>
            </c:numRef>
          </c:val>
          <c:extLst>
            <c:ext xmlns:c16="http://schemas.microsoft.com/office/drawing/2014/chart" uri="{C3380CC4-5D6E-409C-BE32-E72D297353CC}">
              <c16:uniqueId val="{00000000-7153-4098-8633-6540C45F9482}"/>
            </c:ext>
          </c:extLst>
        </c:ser>
        <c:ser>
          <c:idx val="1"/>
          <c:order val="1"/>
          <c:tx>
            <c:strRef>
              <c:f>'Simplified Buckets Sorted'!$AJ$2</c:f>
              <c:strCache>
                <c:ptCount val="1"/>
                <c:pt idx="0">
                  <c:v>Organic Matter Depletion</c:v>
                </c:pt>
              </c:strCache>
            </c:strRef>
          </c:tx>
          <c:spPr>
            <a:solidFill>
              <a:schemeClr val="accent2"/>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Sorted'!$AJ$119,'Simplified Buckets Sorted'!$AJ$124,'Simplified Buckets Sorted'!$AJ$130,'Simplified Buckets Sorted'!$AJ$132)</c:f>
              <c:numCache>
                <c:formatCode>General</c:formatCode>
                <c:ptCount val="4"/>
                <c:pt idx="0">
                  <c:v>6</c:v>
                </c:pt>
                <c:pt idx="1">
                  <c:v>35</c:v>
                </c:pt>
                <c:pt idx="2">
                  <c:v>15</c:v>
                </c:pt>
                <c:pt idx="3">
                  <c:v>46</c:v>
                </c:pt>
              </c:numCache>
            </c:numRef>
          </c:val>
          <c:extLst>
            <c:ext xmlns:c16="http://schemas.microsoft.com/office/drawing/2014/chart" uri="{C3380CC4-5D6E-409C-BE32-E72D297353CC}">
              <c16:uniqueId val="{00000001-7153-4098-8633-6540C45F9482}"/>
            </c:ext>
          </c:extLst>
        </c:ser>
        <c:dLbls>
          <c:showLegendKey val="0"/>
          <c:showVal val="0"/>
          <c:showCatName val="0"/>
          <c:showSerName val="0"/>
          <c:showPercent val="0"/>
          <c:showBubbleSize val="0"/>
        </c:dLbls>
        <c:gapWidth val="150"/>
        <c:overlap val="100"/>
        <c:axId val="236465760"/>
        <c:axId val="236466176"/>
      </c:barChart>
      <c:catAx>
        <c:axId val="23646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466176"/>
        <c:crosses val="autoZero"/>
        <c:auto val="1"/>
        <c:lblAlgn val="ctr"/>
        <c:lblOffset val="100"/>
        <c:noMultiLvlLbl val="0"/>
      </c:catAx>
      <c:valAx>
        <c:axId val="236466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46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Acres Implemented (FY20)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'Simplified Buckets Sorted'!$S$118</c:f>
              <c:strCache>
                <c:ptCount val="1"/>
                <c:pt idx="0">
                  <c:v>ac</c:v>
                </c:pt>
              </c:strCache>
            </c:strRef>
          </c:tx>
          <c:spPr>
            <a:solidFill>
              <a:schemeClr val="accent6"/>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Sorted'!$S$119,'Simplified Buckets Sorted'!$S$124,'Simplified Buckets Sorted'!$S$130,'Simplified Buckets Sorted'!$S$132)</c:f>
              <c:numCache>
                <c:formatCode>#,##0</c:formatCode>
                <c:ptCount val="4"/>
                <c:pt idx="0">
                  <c:v>0</c:v>
                </c:pt>
                <c:pt idx="1">
                  <c:v>0</c:v>
                </c:pt>
                <c:pt idx="2">
                  <c:v>0</c:v>
                </c:pt>
                <c:pt idx="3">
                  <c:v>0</c:v>
                </c:pt>
              </c:numCache>
            </c:numRef>
          </c:val>
          <c:extLst>
            <c:ext xmlns:c16="http://schemas.microsoft.com/office/drawing/2014/chart" uri="{C3380CC4-5D6E-409C-BE32-E72D297353CC}">
              <c16:uniqueId val="{00000000-D46C-4166-B978-8EBE644657C6}"/>
            </c:ext>
          </c:extLst>
        </c:ser>
        <c:dLbls>
          <c:showLegendKey val="0"/>
          <c:showVal val="0"/>
          <c:showCatName val="0"/>
          <c:showSerName val="0"/>
          <c:showPercent val="0"/>
          <c:showBubbleSize val="0"/>
        </c:dLbls>
        <c:gapWidth val="219"/>
        <c:overlap val="-27"/>
        <c:axId val="1837123375"/>
        <c:axId val="1837120463"/>
      </c:barChart>
      <c:catAx>
        <c:axId val="1837123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20463"/>
        <c:crosses val="autoZero"/>
        <c:auto val="1"/>
        <c:lblAlgn val="ctr"/>
        <c:lblOffset val="100"/>
        <c:noMultiLvlLbl val="0"/>
      </c:catAx>
      <c:valAx>
        <c:axId val="18371204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23375"/>
        <c:crosses val="autoZero"/>
        <c:crossBetween val="between"/>
        <c:majorUnit val="2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Emission Reductions (CO2e/yr)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'Simplified Buckets Sorted'!$Q$118</c:f>
              <c:strCache>
                <c:ptCount val="1"/>
                <c:pt idx="0">
                  <c:v>CO2e/yr</c:v>
                </c:pt>
              </c:strCache>
            </c:strRef>
          </c:tx>
          <c:spPr>
            <a:solidFill>
              <a:schemeClr val="accent2"/>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Sorted'!$Q$119,'Simplified Buckets Sorted'!$Q$124,'Simplified Buckets Sorted'!$Q$130,'Simplified Buckets Sorted'!$Q$132)</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FCA5-451E-AD62-C49CB1B74E14}"/>
            </c:ext>
          </c:extLst>
        </c:ser>
        <c:dLbls>
          <c:showLegendKey val="0"/>
          <c:showVal val="0"/>
          <c:showCatName val="0"/>
          <c:showSerName val="0"/>
          <c:showPercent val="0"/>
          <c:showBubbleSize val="0"/>
        </c:dLbls>
        <c:gapWidth val="219"/>
        <c:overlap val="-27"/>
        <c:axId val="1837123375"/>
        <c:axId val="1837120463"/>
      </c:barChart>
      <c:catAx>
        <c:axId val="1837123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20463"/>
        <c:crosses val="autoZero"/>
        <c:auto val="1"/>
        <c:lblAlgn val="ctr"/>
        <c:lblOffset val="100"/>
        <c:noMultiLvlLbl val="0"/>
      </c:catAx>
      <c:valAx>
        <c:axId val="18371204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23375"/>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tx>
            <c:strRef>
              <c:f>'Simplified Buckets Sorted'!$S$118</c:f>
              <c:strCache>
                <c:ptCount val="1"/>
                <c:pt idx="0">
                  <c:v>ac</c:v>
                </c:pt>
              </c:strCache>
            </c:strRef>
          </c:tx>
          <c:spPr>
            <a:solidFill>
              <a:schemeClr val="accent3"/>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Sorted'!$S$119,'Simplified Buckets Sorted'!$S$124,'Simplified Buckets Sorted'!$S$130,'Simplified Buckets Sorted'!$S$132)</c:f>
              <c:numCache>
                <c:formatCode>#,##0</c:formatCode>
                <c:ptCount val="4"/>
                <c:pt idx="0">
                  <c:v>0</c:v>
                </c:pt>
                <c:pt idx="1">
                  <c:v>0</c:v>
                </c:pt>
                <c:pt idx="2">
                  <c:v>0</c:v>
                </c:pt>
                <c:pt idx="3">
                  <c:v>0</c:v>
                </c:pt>
              </c:numCache>
            </c:numRef>
          </c:val>
          <c:extLst>
            <c:ext xmlns:c16="http://schemas.microsoft.com/office/drawing/2014/chart" uri="{C3380CC4-5D6E-409C-BE32-E72D297353CC}">
              <c16:uniqueId val="{00000000-E50B-4067-9743-894372B66216}"/>
            </c:ext>
          </c:extLst>
        </c:ser>
        <c:ser>
          <c:idx val="0"/>
          <c:order val="1"/>
          <c:tx>
            <c:strRef>
              <c:f>'Simplified Buckets Sorted'!$Q$118</c:f>
              <c:strCache>
                <c:ptCount val="1"/>
                <c:pt idx="0">
                  <c:v>CO2e/yr</c:v>
                </c:pt>
              </c:strCache>
            </c:strRef>
          </c:tx>
          <c:spPr>
            <a:solidFill>
              <a:schemeClr val="accent4"/>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Sorted'!$Q$119,'Simplified Buckets Sorted'!$Q$124,'Simplified Buckets Sorted'!$Q$130,'Simplified Buckets Sorted'!$Q$132)</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1-E50B-4067-9743-894372B66216}"/>
            </c:ext>
          </c:extLst>
        </c:ser>
        <c:ser>
          <c:idx val="1"/>
          <c:order val="2"/>
          <c:tx>
            <c:strRef>
              <c:f>'Simplified Buckets Sorted'!$R$118</c:f>
              <c:strCache>
                <c:ptCount val="1"/>
                <c:pt idx="0">
                  <c:v>CO2e/ac/yr</c:v>
                </c:pt>
              </c:strCache>
            </c:strRef>
          </c:tx>
          <c:spPr>
            <a:solidFill>
              <a:schemeClr val="accent2"/>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Sorted'!$R$119,'Simplified Buckets Sorted'!$R$124,'Simplified Buckets Sorted'!$R$130,'Simplified Buckets Sorted'!$R$132)</c:f>
              <c:numCache>
                <c:formatCode>General</c:formatCode>
                <c:ptCount val="4"/>
                <c:pt idx="0">
                  <c:v>0</c:v>
                </c:pt>
                <c:pt idx="1">
                  <c:v>0.22999999999999998</c:v>
                </c:pt>
                <c:pt idx="2">
                  <c:v>0.25</c:v>
                </c:pt>
                <c:pt idx="3" formatCode="0.00">
                  <c:v>3.1524999999999999</c:v>
                </c:pt>
              </c:numCache>
            </c:numRef>
          </c:val>
          <c:extLst>
            <c:ext xmlns:c16="http://schemas.microsoft.com/office/drawing/2014/chart" uri="{C3380CC4-5D6E-409C-BE32-E72D297353CC}">
              <c16:uniqueId val="{00000002-E50B-4067-9743-894372B66216}"/>
            </c:ext>
          </c:extLst>
        </c:ser>
        <c:dLbls>
          <c:showLegendKey val="0"/>
          <c:showVal val="0"/>
          <c:showCatName val="0"/>
          <c:showSerName val="0"/>
          <c:showPercent val="0"/>
          <c:showBubbleSize val="0"/>
        </c:dLbls>
        <c:gapWidth val="150"/>
        <c:axId val="1827613551"/>
        <c:axId val="1827602319"/>
      </c:barChart>
      <c:catAx>
        <c:axId val="1827613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7602319"/>
        <c:crosses val="autoZero"/>
        <c:auto val="1"/>
        <c:lblAlgn val="ctr"/>
        <c:lblOffset val="100"/>
        <c:noMultiLvlLbl val="0"/>
      </c:catAx>
      <c:valAx>
        <c:axId val="18276023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7613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Emission Reduction Coefficient (CO2e/ac/yr)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'Simplified Buckets Sorted'!$R$118</c:f>
              <c:strCache>
                <c:ptCount val="1"/>
                <c:pt idx="0">
                  <c:v>CO2e/ac/yr</c:v>
                </c:pt>
              </c:strCache>
            </c:strRef>
          </c:tx>
          <c:spPr>
            <a:solidFill>
              <a:schemeClr val="accent4"/>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Sorted'!$R$119,'Simplified Buckets Sorted'!$R$124,'Simplified Buckets Sorted'!$R$130,'Simplified Buckets Sorted'!$R$132)</c:f>
              <c:numCache>
                <c:formatCode>General</c:formatCode>
                <c:ptCount val="4"/>
                <c:pt idx="0">
                  <c:v>0</c:v>
                </c:pt>
                <c:pt idx="1">
                  <c:v>0.22999999999999998</c:v>
                </c:pt>
                <c:pt idx="2">
                  <c:v>0.25</c:v>
                </c:pt>
                <c:pt idx="3" formatCode="0.00">
                  <c:v>3.1524999999999999</c:v>
                </c:pt>
              </c:numCache>
            </c:numRef>
          </c:val>
          <c:extLst>
            <c:ext xmlns:c16="http://schemas.microsoft.com/office/drawing/2014/chart" uri="{C3380CC4-5D6E-409C-BE32-E72D297353CC}">
              <c16:uniqueId val="{00000000-46DC-47A5-BC4D-F9EB4EA641AA}"/>
            </c:ext>
          </c:extLst>
        </c:ser>
        <c:dLbls>
          <c:showLegendKey val="0"/>
          <c:showVal val="0"/>
          <c:showCatName val="0"/>
          <c:showSerName val="0"/>
          <c:showPercent val="0"/>
          <c:showBubbleSize val="0"/>
        </c:dLbls>
        <c:gapWidth val="219"/>
        <c:overlap val="-27"/>
        <c:axId val="1837123375"/>
        <c:axId val="1837120463"/>
      </c:barChart>
      <c:catAx>
        <c:axId val="1837123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20463"/>
        <c:crosses val="autoZero"/>
        <c:auto val="1"/>
        <c:lblAlgn val="ctr"/>
        <c:lblOffset val="100"/>
        <c:noMultiLvlLbl val="0"/>
      </c:catAx>
      <c:valAx>
        <c:axId val="18371204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23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Per Unit ($/unit)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'Simplified Buckets Sorted'!$W$118</c:f>
              <c:strCache>
                <c:ptCount val="1"/>
                <c:pt idx="0">
                  <c:v>$</c:v>
                </c:pt>
              </c:strCache>
            </c:strRef>
          </c:tx>
          <c:spPr>
            <a:solidFill>
              <a:srgbClr val="C00000"/>
            </a:solidFill>
            <a:ln>
              <a:noFill/>
            </a:ln>
            <a:effectLst/>
          </c:spPr>
          <c:invertIfNegative val="0"/>
          <c:cat>
            <c:strRef>
              <c:f>('Simplified Buckets Sorted'!$B$119,'Simplified Buckets Sorted'!$B$124,'Simplified Buckets Sorted'!$B$130,'Simplified Buckets Sorted'!$B$132)</c:f>
              <c:strCache>
                <c:ptCount val="4"/>
                <c:pt idx="0">
                  <c:v>Farmstead Management</c:v>
                </c:pt>
                <c:pt idx="1">
                  <c:v>Cropping Management</c:v>
                </c:pt>
                <c:pt idx="2">
                  <c:v>Grazing Management</c:v>
                </c:pt>
                <c:pt idx="3">
                  <c:v>Land/Water/Habitat Management</c:v>
                </c:pt>
              </c:strCache>
            </c:strRef>
          </c:cat>
          <c:val>
            <c:numRef>
              <c:f>('Simplified Buckets Sorted'!$W$119,'Simplified Buckets Sorted'!$W$124,'Simplified Buckets Sorted'!$W$130,'Simplified Buckets Sorted'!$W$132)</c:f>
              <c:numCache>
                <c:formatCode>#,##0</c:formatCode>
                <c:ptCount val="4"/>
                <c:pt idx="0">
                  <c:v>159.27349999999998</c:v>
                </c:pt>
                <c:pt idx="1">
                  <c:v>3102.5373749999999</c:v>
                </c:pt>
                <c:pt idx="2">
                  <c:v>1315.9794166666668</c:v>
                </c:pt>
                <c:pt idx="3">
                  <c:v>96318.359999007938</c:v>
                </c:pt>
              </c:numCache>
            </c:numRef>
          </c:val>
          <c:extLst>
            <c:ext xmlns:c16="http://schemas.microsoft.com/office/drawing/2014/chart" uri="{C3380CC4-5D6E-409C-BE32-E72D297353CC}">
              <c16:uniqueId val="{00000000-CDA3-4C54-8115-BEB251CEC99B}"/>
            </c:ext>
          </c:extLst>
        </c:ser>
        <c:dLbls>
          <c:showLegendKey val="0"/>
          <c:showVal val="0"/>
          <c:showCatName val="0"/>
          <c:showSerName val="0"/>
          <c:showPercent val="0"/>
          <c:showBubbleSize val="0"/>
        </c:dLbls>
        <c:gapWidth val="219"/>
        <c:overlap val="-27"/>
        <c:axId val="1837123375"/>
        <c:axId val="1837120463"/>
      </c:barChart>
      <c:catAx>
        <c:axId val="1837123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20463"/>
        <c:crosses val="autoZero"/>
        <c:auto val="1"/>
        <c:lblAlgn val="ctr"/>
        <c:lblOffset val="100"/>
        <c:noMultiLvlLbl val="0"/>
      </c:catAx>
      <c:valAx>
        <c:axId val="1837120463"/>
        <c:scaling>
          <c:orientation val="minMax"/>
          <c:max val="1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23375"/>
        <c:crosses val="autoZero"/>
        <c:crossBetween val="between"/>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'Simplified Buckets Sorted'!$AI$2</c:f>
              <c:strCache>
                <c:ptCount val="1"/>
                <c:pt idx="0">
                  <c:v>Emissions of GHGs </c:v>
                </c:pt>
              </c:strCache>
            </c:strRef>
          </c:tx>
          <c:spPr>
            <a:solidFill>
              <a:schemeClr val="tx2"/>
            </a:solidFill>
            <a:ln>
              <a:noFill/>
            </a:ln>
            <a:effectLst/>
          </c:spPr>
          <c:invertIfNegative val="0"/>
          <c:cat>
            <c:multiLvlStrRef>
              <c:f>('Simplified Buckets Sorted'!$B$120:$C$122,'Simplified Buckets Sorted'!$B$125:$C$128,'Simplified Buckets Sorted'!$B$130:$C$130,'Simplified Buckets Sorted'!$B$133:$C$135)</c:f>
              <c:multiLvlStrCache>
                <c:ptCount val="11"/>
                <c:lvl>
                  <c:pt idx="0">
                    <c:v>Capture/Process Emissions</c:v>
                  </c:pt>
                  <c:pt idx="1">
                    <c:v>Feed Management</c:v>
                  </c:pt>
                  <c:pt idx="2">
                    <c:v>Energy Efficiency</c:v>
                  </c:pt>
                  <c:pt idx="3">
                    <c:v>Increase Vegetative Cover</c:v>
                  </c:pt>
                  <c:pt idx="4">
                    <c:v>Reduce Tillage</c:v>
                  </c:pt>
                  <c:pt idx="5">
                    <c:v>Nutrient Management</c:v>
                  </c:pt>
                  <c:pt idx="6">
                    <c:v>Water Management</c:v>
                  </c:pt>
                  <c:pt idx="7">
                    <c:v>Improve Pasture Condition</c:v>
                  </c:pt>
                  <c:pt idx="8">
                    <c:v>Increase Herbaceous Vegetation</c:v>
                  </c:pt>
                  <c:pt idx="9">
                    <c:v>Increase Woody Vegetation</c:v>
                  </c:pt>
                  <c:pt idx="10">
                    <c:v>Water/Wetlands</c:v>
                  </c:pt>
                </c:lvl>
                <c:lvl>
                  <c:pt idx="0">
                    <c:v>Farmstead Management</c:v>
                  </c:pt>
                  <c:pt idx="3">
                    <c:v>Cropping Management</c:v>
                  </c:pt>
                  <c:pt idx="7">
                    <c:v>Grazing Management</c:v>
                  </c:pt>
                  <c:pt idx="8">
                    <c:v>Land/Water/Habitat Management</c:v>
                  </c:pt>
                </c:lvl>
              </c:multiLvlStrCache>
            </c:multiLvlStrRef>
          </c:cat>
          <c:val>
            <c:numRef>
              <c:f>('Simplified Buckets Sorted'!$AI$120:$AI$122,'Simplified Buckets Sorted'!$AI$125:$AI$128,'Simplified Buckets Sorted'!$AI$130,'Simplified Buckets Sorted'!$AI$133:$AI$135)</c:f>
              <c:numCache>
                <c:formatCode>General</c:formatCode>
                <c:ptCount val="11"/>
                <c:pt idx="0">
                  <c:v>13</c:v>
                </c:pt>
                <c:pt idx="1">
                  <c:v>5</c:v>
                </c:pt>
                <c:pt idx="2">
                  <c:v>9</c:v>
                </c:pt>
                <c:pt idx="3">
                  <c:v>19</c:v>
                </c:pt>
                <c:pt idx="4">
                  <c:v>7</c:v>
                </c:pt>
                <c:pt idx="5">
                  <c:v>4</c:v>
                </c:pt>
                <c:pt idx="6">
                  <c:v>4</c:v>
                </c:pt>
                <c:pt idx="7">
                  <c:v>13</c:v>
                </c:pt>
                <c:pt idx="8">
                  <c:v>10</c:v>
                </c:pt>
                <c:pt idx="9">
                  <c:v>19</c:v>
                </c:pt>
                <c:pt idx="10">
                  <c:v>9</c:v>
                </c:pt>
              </c:numCache>
            </c:numRef>
          </c:val>
          <c:extLst>
            <c:ext xmlns:c16="http://schemas.microsoft.com/office/drawing/2014/chart" uri="{C3380CC4-5D6E-409C-BE32-E72D297353CC}">
              <c16:uniqueId val="{00000000-F3FE-4979-B81C-220AEF30568F}"/>
            </c:ext>
          </c:extLst>
        </c:ser>
        <c:ser>
          <c:idx val="1"/>
          <c:order val="1"/>
          <c:tx>
            <c:strRef>
              <c:f>'Simplified Buckets Sorted'!$AJ$2</c:f>
              <c:strCache>
                <c:ptCount val="1"/>
                <c:pt idx="0">
                  <c:v>Organic Matter Depletion</c:v>
                </c:pt>
              </c:strCache>
            </c:strRef>
          </c:tx>
          <c:spPr>
            <a:solidFill>
              <a:schemeClr val="accent2"/>
            </a:solidFill>
            <a:ln>
              <a:noFill/>
            </a:ln>
            <a:effectLst/>
          </c:spPr>
          <c:invertIfNegative val="0"/>
          <c:cat>
            <c:multiLvlStrRef>
              <c:f>('Simplified Buckets Sorted'!$B$120:$C$122,'Simplified Buckets Sorted'!$B$125:$C$128,'Simplified Buckets Sorted'!$B$130:$C$130,'Simplified Buckets Sorted'!$B$133:$C$135)</c:f>
              <c:multiLvlStrCache>
                <c:ptCount val="11"/>
                <c:lvl>
                  <c:pt idx="0">
                    <c:v>Capture/Process Emissions</c:v>
                  </c:pt>
                  <c:pt idx="1">
                    <c:v>Feed Management</c:v>
                  </c:pt>
                  <c:pt idx="2">
                    <c:v>Energy Efficiency</c:v>
                  </c:pt>
                  <c:pt idx="3">
                    <c:v>Increase Vegetative Cover</c:v>
                  </c:pt>
                  <c:pt idx="4">
                    <c:v>Reduce Tillage</c:v>
                  </c:pt>
                  <c:pt idx="5">
                    <c:v>Nutrient Management</c:v>
                  </c:pt>
                  <c:pt idx="6">
                    <c:v>Water Management</c:v>
                  </c:pt>
                  <c:pt idx="7">
                    <c:v>Improve Pasture Condition</c:v>
                  </c:pt>
                  <c:pt idx="8">
                    <c:v>Increase Herbaceous Vegetation</c:v>
                  </c:pt>
                  <c:pt idx="9">
                    <c:v>Increase Woody Vegetation</c:v>
                  </c:pt>
                  <c:pt idx="10">
                    <c:v>Water/Wetlands</c:v>
                  </c:pt>
                </c:lvl>
                <c:lvl>
                  <c:pt idx="0">
                    <c:v>Farmstead Management</c:v>
                  </c:pt>
                  <c:pt idx="3">
                    <c:v>Cropping Management</c:v>
                  </c:pt>
                  <c:pt idx="7">
                    <c:v>Grazing Management</c:v>
                  </c:pt>
                  <c:pt idx="8">
                    <c:v>Land/Water/Habitat Management</c:v>
                  </c:pt>
                </c:lvl>
              </c:multiLvlStrCache>
            </c:multiLvlStrRef>
          </c:cat>
          <c:val>
            <c:numRef>
              <c:f>('Simplified Buckets Sorted'!$AJ$120:$AJ$122,'Simplified Buckets Sorted'!$AJ$125:$AJ$128,'Simplified Buckets Sorted'!$AJ$130,'Simplified Buckets Sorted'!$AJ$133:$AJ$135)</c:f>
              <c:numCache>
                <c:formatCode>General</c:formatCode>
                <c:ptCount val="11"/>
                <c:pt idx="0">
                  <c:v>5</c:v>
                </c:pt>
                <c:pt idx="1">
                  <c:v>1</c:v>
                </c:pt>
                <c:pt idx="2">
                  <c:v>0</c:v>
                </c:pt>
                <c:pt idx="3">
                  <c:v>28</c:v>
                </c:pt>
                <c:pt idx="4">
                  <c:v>4</c:v>
                </c:pt>
                <c:pt idx="5">
                  <c:v>4</c:v>
                </c:pt>
                <c:pt idx="6">
                  <c:v>-1</c:v>
                </c:pt>
                <c:pt idx="7">
                  <c:v>15</c:v>
                </c:pt>
                <c:pt idx="8">
                  <c:v>17</c:v>
                </c:pt>
                <c:pt idx="9">
                  <c:v>18</c:v>
                </c:pt>
                <c:pt idx="10">
                  <c:v>11</c:v>
                </c:pt>
              </c:numCache>
            </c:numRef>
          </c:val>
          <c:extLst>
            <c:ext xmlns:c16="http://schemas.microsoft.com/office/drawing/2014/chart" uri="{C3380CC4-5D6E-409C-BE32-E72D297353CC}">
              <c16:uniqueId val="{00000001-F3FE-4979-B81C-220AEF30568F}"/>
            </c:ext>
          </c:extLst>
        </c:ser>
        <c:dLbls>
          <c:showLegendKey val="0"/>
          <c:showVal val="0"/>
          <c:showCatName val="0"/>
          <c:showSerName val="0"/>
          <c:showPercent val="0"/>
          <c:showBubbleSize val="0"/>
        </c:dLbls>
        <c:gapWidth val="150"/>
        <c:overlap val="100"/>
        <c:axId val="1837117135"/>
        <c:axId val="1837097999"/>
      </c:barChart>
      <c:catAx>
        <c:axId val="183711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097999"/>
        <c:crosses val="autoZero"/>
        <c:auto val="1"/>
        <c:lblAlgn val="ctr"/>
        <c:lblOffset val="100"/>
        <c:noMultiLvlLbl val="0"/>
      </c:catAx>
      <c:valAx>
        <c:axId val="1837097999"/>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117135"/>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'Simplified Buckets Sorted'!$U$137</c:f>
              <c:strCache>
                <c:ptCount val="1"/>
                <c:pt idx="0">
                  <c:v>Total Acres</c:v>
                </c:pt>
              </c:strCache>
            </c:strRef>
          </c:tx>
          <c:spPr>
            <a:solidFill>
              <a:schemeClr val="accent3"/>
            </a:solidFill>
            <a:ln>
              <a:noFill/>
            </a:ln>
            <a:effectLst/>
          </c:spPr>
          <c:invertIfNegative val="0"/>
          <c:cat>
            <c:strRef>
              <c:f>'Simplified Buckets Sorted'!$C$138:$C$143</c:f>
              <c:strCache>
                <c:ptCount val="6"/>
                <c:pt idx="0">
                  <c:v>Cover Crop</c:v>
                </c:pt>
                <c:pt idx="1">
                  <c:v>Crop Rotation</c:v>
                </c:pt>
                <c:pt idx="2">
                  <c:v>No-Till</c:v>
                </c:pt>
                <c:pt idx="3">
                  <c:v>Range Planting</c:v>
                </c:pt>
                <c:pt idx="4">
                  <c:v>Riparian Forest Buffer</c:v>
                </c:pt>
                <c:pt idx="5">
                  <c:v>Tree Establishment</c:v>
                </c:pt>
              </c:strCache>
            </c:strRef>
          </c:cat>
          <c:val>
            <c:numRef>
              <c:f>'Simplified Buckets Sorted'!$U$138:$U$143</c:f>
              <c:numCache>
                <c:formatCode>#,##0</c:formatCode>
                <c:ptCount val="6"/>
                <c:pt idx="0">
                  <c:v>90000</c:v>
                </c:pt>
                <c:pt idx="1">
                  <c:v>90000</c:v>
                </c:pt>
                <c:pt idx="2">
                  <c:v>90000</c:v>
                </c:pt>
                <c:pt idx="3">
                  <c:v>100000</c:v>
                </c:pt>
                <c:pt idx="4">
                  <c:v>4000</c:v>
                </c:pt>
                <c:pt idx="5">
                  <c:v>1000</c:v>
                </c:pt>
              </c:numCache>
            </c:numRef>
          </c:val>
          <c:extLst>
            <c:ext xmlns:c16="http://schemas.microsoft.com/office/drawing/2014/chart" uri="{C3380CC4-5D6E-409C-BE32-E72D297353CC}">
              <c16:uniqueId val="{00000000-6F94-4A0F-AC42-60B553DFE335}"/>
            </c:ext>
          </c:extLst>
        </c:ser>
        <c:ser>
          <c:idx val="1"/>
          <c:order val="1"/>
          <c:tx>
            <c:strRef>
              <c:f>'Simplified Buckets Sorted'!$V$137</c:f>
              <c:strCache>
                <c:ptCount val="1"/>
                <c:pt idx="0">
                  <c:v>Total CO2e</c:v>
                </c:pt>
              </c:strCache>
            </c:strRef>
          </c:tx>
          <c:spPr>
            <a:solidFill>
              <a:schemeClr val="accent2"/>
            </a:solidFill>
            <a:ln>
              <a:noFill/>
            </a:ln>
            <a:effectLst/>
          </c:spPr>
          <c:invertIfNegative val="0"/>
          <c:cat>
            <c:strRef>
              <c:f>'Simplified Buckets Sorted'!$C$138:$C$143</c:f>
              <c:strCache>
                <c:ptCount val="6"/>
                <c:pt idx="0">
                  <c:v>Cover Crop</c:v>
                </c:pt>
                <c:pt idx="1">
                  <c:v>Crop Rotation</c:v>
                </c:pt>
                <c:pt idx="2">
                  <c:v>No-Till</c:v>
                </c:pt>
                <c:pt idx="3">
                  <c:v>Range Planting</c:v>
                </c:pt>
                <c:pt idx="4">
                  <c:v>Riparian Forest Buffer</c:v>
                </c:pt>
                <c:pt idx="5">
                  <c:v>Tree Establishment</c:v>
                </c:pt>
              </c:strCache>
            </c:strRef>
          </c:cat>
          <c:val>
            <c:numRef>
              <c:f>'Simplified Buckets Sorted'!$V$138:$V$143</c:f>
              <c:numCache>
                <c:formatCode>#,##0</c:formatCode>
                <c:ptCount val="6"/>
                <c:pt idx="0">
                  <c:v>13500</c:v>
                </c:pt>
                <c:pt idx="1">
                  <c:v>22500</c:v>
                </c:pt>
                <c:pt idx="2">
                  <c:v>45000</c:v>
                </c:pt>
                <c:pt idx="3">
                  <c:v>50000</c:v>
                </c:pt>
                <c:pt idx="4">
                  <c:v>20000</c:v>
                </c:pt>
                <c:pt idx="5">
                  <c:v>15000</c:v>
                </c:pt>
              </c:numCache>
            </c:numRef>
          </c:val>
          <c:extLst>
            <c:ext xmlns:c16="http://schemas.microsoft.com/office/drawing/2014/chart" uri="{C3380CC4-5D6E-409C-BE32-E72D297353CC}">
              <c16:uniqueId val="{00000001-6F94-4A0F-AC42-60B553DFE335}"/>
            </c:ext>
          </c:extLst>
        </c:ser>
        <c:dLbls>
          <c:showLegendKey val="0"/>
          <c:showVal val="0"/>
          <c:showCatName val="0"/>
          <c:showSerName val="0"/>
          <c:showPercent val="0"/>
          <c:showBubbleSize val="0"/>
        </c:dLbls>
        <c:gapWidth val="219"/>
        <c:axId val="2117448399"/>
        <c:axId val="2117447983"/>
      </c:barChart>
      <c:barChart>
        <c:barDir val="col"/>
        <c:grouping val="clustered"/>
        <c:varyColors val="0"/>
        <c:ser>
          <c:idx val="2"/>
          <c:order val="2"/>
          <c:tx>
            <c:strRef>
              <c:f>'Simplified Buckets Sorted'!$X$137</c:f>
              <c:strCache>
                <c:ptCount val="1"/>
                <c:pt idx="0">
                  <c:v>Total Cost</c:v>
                </c:pt>
              </c:strCache>
            </c:strRef>
          </c:tx>
          <c:spPr>
            <a:solidFill>
              <a:srgbClr val="C00000"/>
            </a:solidFill>
            <a:ln>
              <a:noFill/>
            </a:ln>
            <a:effectLst/>
          </c:spPr>
          <c:invertIfNegative val="0"/>
          <c:cat>
            <c:strRef>
              <c:f>'Simplified Buckets Sorted'!$C$138:$C$143</c:f>
              <c:strCache>
                <c:ptCount val="6"/>
                <c:pt idx="0">
                  <c:v>Cover Crop</c:v>
                </c:pt>
                <c:pt idx="1">
                  <c:v>Crop Rotation</c:v>
                </c:pt>
                <c:pt idx="2">
                  <c:v>No-Till</c:v>
                </c:pt>
                <c:pt idx="3">
                  <c:v>Range Planting</c:v>
                </c:pt>
                <c:pt idx="4">
                  <c:v>Riparian Forest Buffer</c:v>
                </c:pt>
                <c:pt idx="5">
                  <c:v>Tree Establishment</c:v>
                </c:pt>
              </c:strCache>
            </c:strRef>
          </c:cat>
          <c:val>
            <c:numRef>
              <c:f>'Simplified Buckets Sorted'!$X$138:$X$143</c:f>
              <c:numCache>
                <c:formatCode>#,##0</c:formatCode>
                <c:ptCount val="6"/>
                <c:pt idx="0">
                  <c:v>4500000</c:v>
                </c:pt>
                <c:pt idx="1">
                  <c:v>1800000</c:v>
                </c:pt>
                <c:pt idx="2">
                  <c:v>1800000</c:v>
                </c:pt>
                <c:pt idx="4">
                  <c:v>9400000</c:v>
                </c:pt>
                <c:pt idx="5">
                  <c:v>1000000</c:v>
                </c:pt>
              </c:numCache>
            </c:numRef>
          </c:val>
          <c:extLst>
            <c:ext xmlns:c16="http://schemas.microsoft.com/office/drawing/2014/chart" uri="{C3380CC4-5D6E-409C-BE32-E72D297353CC}">
              <c16:uniqueId val="{00000002-6F94-4A0F-AC42-60B553DFE335}"/>
            </c:ext>
          </c:extLst>
        </c:ser>
        <c:dLbls>
          <c:showLegendKey val="0"/>
          <c:showVal val="0"/>
          <c:showCatName val="0"/>
          <c:showSerName val="0"/>
          <c:showPercent val="0"/>
          <c:showBubbleSize val="0"/>
        </c:dLbls>
        <c:gapWidth val="219"/>
        <c:axId val="2034736495"/>
        <c:axId val="2034740655"/>
      </c:barChart>
      <c:catAx>
        <c:axId val="211744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7447983"/>
        <c:crosses val="autoZero"/>
        <c:auto val="1"/>
        <c:lblAlgn val="ctr"/>
        <c:lblOffset val="100"/>
        <c:noMultiLvlLbl val="0"/>
      </c:catAx>
      <c:valAx>
        <c:axId val="2117447983"/>
        <c:scaling>
          <c:orientation val="minMax"/>
          <c:max val="2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7448399"/>
        <c:crosses val="autoZero"/>
        <c:crossBetween val="between"/>
        <c:majorUnit val="50000"/>
      </c:valAx>
      <c:valAx>
        <c:axId val="2034740655"/>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4736495"/>
        <c:crosses val="max"/>
        <c:crossBetween val="between"/>
        <c:majorUnit val="20000000"/>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catAx>
        <c:axId val="2034736495"/>
        <c:scaling>
          <c:orientation val="minMax"/>
        </c:scaling>
        <c:delete val="1"/>
        <c:axPos val="b"/>
        <c:numFmt formatCode="General" sourceLinked="1"/>
        <c:majorTickMark val="out"/>
        <c:minorTickMark val="none"/>
        <c:tickLblPos val="nextTo"/>
        <c:crossAx val="203474065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NRCS Practice</a:t>
            </a:r>
            <a:r>
              <a:rPr lang="en-US" baseline="0"/>
              <a:t> Physical Effects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'NRCS Physical Effects'!$BA$3</c:f>
              <c:strCache>
                <c:ptCount val="1"/>
                <c:pt idx="0">
                  <c:v>SOIL</c:v>
                </c:pt>
              </c:strCache>
            </c:strRef>
          </c:tx>
          <c:spPr>
            <a:solidFill>
              <a:schemeClr val="accent2"/>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Effects'!$BA$176:$BA$182</c:f>
              <c:numCache>
                <c:formatCode>General</c:formatCode>
                <c:ptCount val="7"/>
                <c:pt idx="0">
                  <c:v>75</c:v>
                </c:pt>
                <c:pt idx="1">
                  <c:v>355</c:v>
                </c:pt>
                <c:pt idx="2">
                  <c:v>120</c:v>
                </c:pt>
                <c:pt idx="3">
                  <c:v>182</c:v>
                </c:pt>
                <c:pt idx="4">
                  <c:v>-6</c:v>
                </c:pt>
                <c:pt idx="5">
                  <c:v>4</c:v>
                </c:pt>
                <c:pt idx="6">
                  <c:v>17</c:v>
                </c:pt>
              </c:numCache>
            </c:numRef>
          </c:val>
          <c:extLst>
            <c:ext xmlns:c16="http://schemas.microsoft.com/office/drawing/2014/chart" uri="{C3380CC4-5D6E-409C-BE32-E72D297353CC}">
              <c16:uniqueId val="{00000000-F548-430D-82FF-7EF2281B5EE0}"/>
            </c:ext>
          </c:extLst>
        </c:ser>
        <c:ser>
          <c:idx val="1"/>
          <c:order val="1"/>
          <c:tx>
            <c:strRef>
              <c:f>'NRCS Physical Effects'!$BB$3</c:f>
              <c:strCache>
                <c:ptCount val="1"/>
                <c:pt idx="0">
                  <c:v>WATER</c:v>
                </c:pt>
              </c:strCache>
            </c:strRef>
          </c:tx>
          <c:spPr>
            <a:solidFill>
              <a:schemeClr val="accent1"/>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Effects'!$BB$176:$BB$182</c:f>
              <c:numCache>
                <c:formatCode>General</c:formatCode>
                <c:ptCount val="7"/>
                <c:pt idx="0">
                  <c:v>194</c:v>
                </c:pt>
                <c:pt idx="1">
                  <c:v>457</c:v>
                </c:pt>
                <c:pt idx="2">
                  <c:v>107</c:v>
                </c:pt>
                <c:pt idx="3">
                  <c:v>177</c:v>
                </c:pt>
                <c:pt idx="4">
                  <c:v>7</c:v>
                </c:pt>
                <c:pt idx="5">
                  <c:v>79</c:v>
                </c:pt>
                <c:pt idx="6">
                  <c:v>17</c:v>
                </c:pt>
              </c:numCache>
            </c:numRef>
          </c:val>
          <c:extLst>
            <c:ext xmlns:c16="http://schemas.microsoft.com/office/drawing/2014/chart" uri="{C3380CC4-5D6E-409C-BE32-E72D297353CC}">
              <c16:uniqueId val="{00000001-F548-430D-82FF-7EF2281B5EE0}"/>
            </c:ext>
          </c:extLst>
        </c:ser>
        <c:ser>
          <c:idx val="2"/>
          <c:order val="2"/>
          <c:tx>
            <c:strRef>
              <c:f>'NRCS Physical Effects'!$BC$3</c:f>
              <c:strCache>
                <c:ptCount val="1"/>
                <c:pt idx="0">
                  <c:v>AIR</c:v>
                </c:pt>
              </c:strCache>
            </c:strRef>
          </c:tx>
          <c:spPr>
            <a:solidFill>
              <a:schemeClr val="accent5">
                <a:lumMod val="40000"/>
                <a:lumOff val="60000"/>
              </a:schemeClr>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Effects'!$BC$176:$BC$182</c:f>
              <c:numCache>
                <c:formatCode>General</c:formatCode>
                <c:ptCount val="7"/>
                <c:pt idx="0">
                  <c:v>136</c:v>
                </c:pt>
                <c:pt idx="1">
                  <c:v>107</c:v>
                </c:pt>
                <c:pt idx="2">
                  <c:v>16</c:v>
                </c:pt>
                <c:pt idx="3">
                  <c:v>57</c:v>
                </c:pt>
                <c:pt idx="4">
                  <c:v>7</c:v>
                </c:pt>
                <c:pt idx="5">
                  <c:v>0</c:v>
                </c:pt>
                <c:pt idx="6">
                  <c:v>1</c:v>
                </c:pt>
              </c:numCache>
            </c:numRef>
          </c:val>
          <c:extLst>
            <c:ext xmlns:c16="http://schemas.microsoft.com/office/drawing/2014/chart" uri="{C3380CC4-5D6E-409C-BE32-E72D297353CC}">
              <c16:uniqueId val="{00000002-F548-430D-82FF-7EF2281B5EE0}"/>
            </c:ext>
          </c:extLst>
        </c:ser>
        <c:ser>
          <c:idx val="3"/>
          <c:order val="3"/>
          <c:tx>
            <c:strRef>
              <c:f>'NRCS Physical Effects'!$BD$3</c:f>
              <c:strCache>
                <c:ptCount val="1"/>
                <c:pt idx="0">
                  <c:v>PLANTS</c:v>
                </c:pt>
              </c:strCache>
            </c:strRef>
          </c:tx>
          <c:spPr>
            <a:solidFill>
              <a:schemeClr val="accent4"/>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Effects'!$BD$176:$BD$182</c:f>
              <c:numCache>
                <c:formatCode>General</c:formatCode>
                <c:ptCount val="7"/>
                <c:pt idx="0">
                  <c:v>48</c:v>
                </c:pt>
                <c:pt idx="1">
                  <c:v>166</c:v>
                </c:pt>
                <c:pt idx="2">
                  <c:v>45</c:v>
                </c:pt>
                <c:pt idx="3">
                  <c:v>111</c:v>
                </c:pt>
                <c:pt idx="4">
                  <c:v>40</c:v>
                </c:pt>
                <c:pt idx="5">
                  <c:v>50</c:v>
                </c:pt>
                <c:pt idx="6">
                  <c:v>37</c:v>
                </c:pt>
              </c:numCache>
            </c:numRef>
          </c:val>
          <c:extLst>
            <c:ext xmlns:c16="http://schemas.microsoft.com/office/drawing/2014/chart" uri="{C3380CC4-5D6E-409C-BE32-E72D297353CC}">
              <c16:uniqueId val="{00000003-F548-430D-82FF-7EF2281B5EE0}"/>
            </c:ext>
          </c:extLst>
        </c:ser>
        <c:ser>
          <c:idx val="4"/>
          <c:order val="4"/>
          <c:tx>
            <c:strRef>
              <c:f>'NRCS Physical Effects'!$BE$3</c:f>
              <c:strCache>
                <c:ptCount val="1"/>
                <c:pt idx="0">
                  <c:v>HABITAT</c:v>
                </c:pt>
              </c:strCache>
            </c:strRef>
          </c:tx>
          <c:spPr>
            <a:solidFill>
              <a:schemeClr val="accent6"/>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Effects'!$BE$176:$BE$182</c:f>
              <c:numCache>
                <c:formatCode>General</c:formatCode>
                <c:ptCount val="7"/>
                <c:pt idx="0">
                  <c:v>26</c:v>
                </c:pt>
                <c:pt idx="1">
                  <c:v>107</c:v>
                </c:pt>
                <c:pt idx="2">
                  <c:v>71</c:v>
                </c:pt>
                <c:pt idx="3">
                  <c:v>74</c:v>
                </c:pt>
                <c:pt idx="4">
                  <c:v>6</c:v>
                </c:pt>
                <c:pt idx="5">
                  <c:v>19</c:v>
                </c:pt>
                <c:pt idx="6">
                  <c:v>34</c:v>
                </c:pt>
              </c:numCache>
            </c:numRef>
          </c:val>
          <c:extLst>
            <c:ext xmlns:c16="http://schemas.microsoft.com/office/drawing/2014/chart" uri="{C3380CC4-5D6E-409C-BE32-E72D297353CC}">
              <c16:uniqueId val="{00000004-F548-430D-82FF-7EF2281B5EE0}"/>
            </c:ext>
          </c:extLst>
        </c:ser>
        <c:ser>
          <c:idx val="5"/>
          <c:order val="5"/>
          <c:tx>
            <c:strRef>
              <c:f>'NRCS Physical Effects'!$BF$3</c:f>
              <c:strCache>
                <c:ptCount val="1"/>
                <c:pt idx="0">
                  <c:v>ENERGY</c:v>
                </c:pt>
              </c:strCache>
            </c:strRef>
          </c:tx>
          <c:spPr>
            <a:solidFill>
              <a:schemeClr val="accent3"/>
            </a:solidFill>
            <a:ln>
              <a:noFill/>
            </a:ln>
            <a:effectLst/>
          </c:spPr>
          <c:invertIfNegative val="0"/>
          <c:cat>
            <c:strRef>
              <c:f>'NRCS Physical Effects'!$C$176:$C$182</c:f>
              <c:strCache>
                <c:ptCount val="7"/>
                <c:pt idx="0">
                  <c:v>FARMSTEAD</c:v>
                </c:pt>
                <c:pt idx="1">
                  <c:v>FIELD</c:v>
                </c:pt>
                <c:pt idx="2">
                  <c:v>PASTURE</c:v>
                </c:pt>
                <c:pt idx="3">
                  <c:v>BUFFER</c:v>
                </c:pt>
                <c:pt idx="4">
                  <c:v>FOREST</c:v>
                </c:pt>
                <c:pt idx="5">
                  <c:v>WETLAND</c:v>
                </c:pt>
                <c:pt idx="6">
                  <c:v>WATER</c:v>
                </c:pt>
              </c:strCache>
            </c:strRef>
          </c:cat>
          <c:val>
            <c:numRef>
              <c:f>'NRCS Physical Effects'!$BF$176:$BF$182</c:f>
              <c:numCache>
                <c:formatCode>General</c:formatCode>
                <c:ptCount val="7"/>
                <c:pt idx="0">
                  <c:v>33</c:v>
                </c:pt>
                <c:pt idx="1">
                  <c:v>36</c:v>
                </c:pt>
                <c:pt idx="2">
                  <c:v>7</c:v>
                </c:pt>
                <c:pt idx="3">
                  <c:v>18</c:v>
                </c:pt>
                <c:pt idx="4">
                  <c:v>3</c:v>
                </c:pt>
                <c:pt idx="5">
                  <c:v>0</c:v>
                </c:pt>
                <c:pt idx="6">
                  <c:v>0</c:v>
                </c:pt>
              </c:numCache>
            </c:numRef>
          </c:val>
          <c:extLst>
            <c:ext xmlns:c16="http://schemas.microsoft.com/office/drawing/2014/chart" uri="{C3380CC4-5D6E-409C-BE32-E72D297353CC}">
              <c16:uniqueId val="{00000005-F548-430D-82FF-7EF2281B5EE0}"/>
            </c:ext>
          </c:extLst>
        </c:ser>
        <c:dLbls>
          <c:showLegendKey val="0"/>
          <c:showVal val="0"/>
          <c:showCatName val="0"/>
          <c:showSerName val="0"/>
          <c:showPercent val="0"/>
          <c:showBubbleSize val="0"/>
        </c:dLbls>
        <c:gapWidth val="100"/>
        <c:overlap val="100"/>
        <c:axId val="757158624"/>
        <c:axId val="757159456"/>
      </c:barChart>
      <c:catAx>
        <c:axId val="75715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159456"/>
        <c:crosses val="autoZero"/>
        <c:auto val="1"/>
        <c:lblAlgn val="ctr"/>
        <c:lblOffset val="100"/>
        <c:noMultiLvlLbl val="0"/>
      </c:catAx>
      <c:valAx>
        <c:axId val="757159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15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38</xdr:col>
      <xdr:colOff>0</xdr:colOff>
      <xdr:row>119</xdr:row>
      <xdr:rowOff>0</xdr:rowOff>
    </xdr:from>
    <xdr:to>
      <xdr:col>44</xdr:col>
      <xdr:colOff>297180</xdr:colOff>
      <xdr:row>134</xdr:row>
      <xdr:rowOff>0</xdr:rowOff>
    </xdr:to>
    <xdr:graphicFrame macro="">
      <xdr:nvGraphicFramePr>
        <xdr:cNvPr id="3" name="Chart 2">
          <a:extLst>
            <a:ext uri="{FF2B5EF4-FFF2-40B4-BE49-F238E27FC236}">
              <a16:creationId xmlns:a16="http://schemas.microsoft.com/office/drawing/2014/main" id="{008BD98E-5605-4B21-8BFC-59794494A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384810</xdr:colOff>
      <xdr:row>145</xdr:row>
      <xdr:rowOff>179070</xdr:rowOff>
    </xdr:from>
    <xdr:to>
      <xdr:col>28</xdr:col>
      <xdr:colOff>217170</xdr:colOff>
      <xdr:row>160</xdr:row>
      <xdr:rowOff>179070</xdr:rowOff>
    </xdr:to>
    <xdr:graphicFrame macro="">
      <xdr:nvGraphicFramePr>
        <xdr:cNvPr id="9" name="Chart 8">
          <a:extLst>
            <a:ext uri="{FF2B5EF4-FFF2-40B4-BE49-F238E27FC236}">
              <a16:creationId xmlns:a16="http://schemas.microsoft.com/office/drawing/2014/main" id="{C829A411-E720-44B7-9C92-224931085C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114300</xdr:colOff>
      <xdr:row>146</xdr:row>
      <xdr:rowOff>0</xdr:rowOff>
    </xdr:from>
    <xdr:to>
      <xdr:col>35</xdr:col>
      <xdr:colOff>7620</xdr:colOff>
      <xdr:row>161</xdr:row>
      <xdr:rowOff>0</xdr:rowOff>
    </xdr:to>
    <xdr:graphicFrame macro="">
      <xdr:nvGraphicFramePr>
        <xdr:cNvPr id="14" name="Chart 13">
          <a:extLst>
            <a:ext uri="{FF2B5EF4-FFF2-40B4-BE49-F238E27FC236}">
              <a16:creationId xmlns:a16="http://schemas.microsoft.com/office/drawing/2014/main" id="{53601AEE-3852-46F4-B6D0-23DE373BD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118</xdr:row>
      <xdr:rowOff>0</xdr:rowOff>
    </xdr:from>
    <xdr:to>
      <xdr:col>29</xdr:col>
      <xdr:colOff>381000</xdr:colOff>
      <xdr:row>135</xdr:row>
      <xdr:rowOff>26670</xdr:rowOff>
    </xdr:to>
    <xdr:graphicFrame macro="">
      <xdr:nvGraphicFramePr>
        <xdr:cNvPr id="16" name="Chart 15">
          <a:extLst>
            <a:ext uri="{FF2B5EF4-FFF2-40B4-BE49-F238E27FC236}">
              <a16:creationId xmlns:a16="http://schemas.microsoft.com/office/drawing/2014/main" id="{033C0832-9B5E-41BE-A3C2-5E7544908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670560</xdr:colOff>
      <xdr:row>145</xdr:row>
      <xdr:rowOff>175260</xdr:rowOff>
    </xdr:from>
    <xdr:to>
      <xdr:col>22</xdr:col>
      <xdr:colOff>373380</xdr:colOff>
      <xdr:row>160</xdr:row>
      <xdr:rowOff>175260</xdr:rowOff>
    </xdr:to>
    <xdr:graphicFrame macro="">
      <xdr:nvGraphicFramePr>
        <xdr:cNvPr id="17" name="Chart 16">
          <a:extLst>
            <a:ext uri="{FF2B5EF4-FFF2-40B4-BE49-F238E27FC236}">
              <a16:creationId xmlns:a16="http://schemas.microsoft.com/office/drawing/2014/main" id="{5F118CD7-0A3A-476F-858A-87E113C7E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35</xdr:col>
      <xdr:colOff>0</xdr:colOff>
      <xdr:row>146</xdr:row>
      <xdr:rowOff>0</xdr:rowOff>
    </xdr:from>
    <xdr:to>
      <xdr:col>41</xdr:col>
      <xdr:colOff>403860</xdr:colOff>
      <xdr:row>161</xdr:row>
      <xdr:rowOff>0</xdr:rowOff>
    </xdr:to>
    <xdr:graphicFrame macro="">
      <xdr:nvGraphicFramePr>
        <xdr:cNvPr id="18" name="Chart 17">
          <a:extLst>
            <a:ext uri="{FF2B5EF4-FFF2-40B4-BE49-F238E27FC236}">
              <a16:creationId xmlns:a16="http://schemas.microsoft.com/office/drawing/2014/main" id="{BC951684-9D2F-48F3-93A5-8FC58C4DA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44</xdr:col>
      <xdr:colOff>342900</xdr:colOff>
      <xdr:row>119</xdr:row>
      <xdr:rowOff>0</xdr:rowOff>
    </xdr:from>
    <xdr:to>
      <xdr:col>53</xdr:col>
      <xdr:colOff>7620</xdr:colOff>
      <xdr:row>138</xdr:row>
      <xdr:rowOff>22860</xdr:rowOff>
    </xdr:to>
    <xdr:graphicFrame macro="">
      <xdr:nvGraphicFramePr>
        <xdr:cNvPr id="20" name="Chart 19">
          <a:extLst>
            <a:ext uri="{FF2B5EF4-FFF2-40B4-BE49-F238E27FC236}">
              <a16:creationId xmlns:a16="http://schemas.microsoft.com/office/drawing/2014/main" id="{C3AF2ACE-5293-49BD-99A1-170E64A6A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247650</xdr:colOff>
      <xdr:row>130</xdr:row>
      <xdr:rowOff>179070</xdr:rowOff>
    </xdr:from>
    <xdr:to>
      <xdr:col>32</xdr:col>
      <xdr:colOff>57150</xdr:colOff>
      <xdr:row>145</xdr:row>
      <xdr:rowOff>179070</xdr:rowOff>
    </xdr:to>
    <xdr:graphicFrame macro="">
      <xdr:nvGraphicFramePr>
        <xdr:cNvPr id="21" name="Chart 20">
          <a:extLst>
            <a:ext uri="{FF2B5EF4-FFF2-40B4-BE49-F238E27FC236}">
              <a16:creationId xmlns:a16="http://schemas.microsoft.com/office/drawing/2014/main" id="{7679B8E3-09D2-472F-8A5D-8D4E489C36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50</xdr:col>
      <xdr:colOff>0</xdr:colOff>
      <xdr:row>183</xdr:row>
      <xdr:rowOff>0</xdr:rowOff>
    </xdr:from>
    <xdr:to>
      <xdr:col>58</xdr:col>
      <xdr:colOff>22860</xdr:colOff>
      <xdr:row>201</xdr:row>
      <xdr:rowOff>7620</xdr:rowOff>
    </xdr:to>
    <xdr:graphicFrame macro="">
      <xdr:nvGraphicFramePr>
        <xdr:cNvPr id="7" name="Chart 6">
          <a:extLst>
            <a:ext uri="{FF2B5EF4-FFF2-40B4-BE49-F238E27FC236}">
              <a16:creationId xmlns:a16="http://schemas.microsoft.com/office/drawing/2014/main" id="{D613DB5A-3547-466F-8123-16AA4513D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agcc.sharepoint.com/Users/greg.zwicke/AppData/Local/Microsoft/Windows/Temporary%20Internet%20Files/Content.Outlook/V7UI0ZCC/NewRequests/CPPENationalFinal050713AQAC062013Zwick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hysical Effects"/>
      <sheetName val="Physical Effects-Numbers"/>
      <sheetName val="Human Considerations"/>
      <sheetName val="Human Considerations-Numbers"/>
      <sheetName val="HC Definitions"/>
      <sheetName val="Help"/>
      <sheetName val="Lookup"/>
      <sheetName val="Archived Pract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No Effect</v>
          </cell>
        </row>
        <row r="6">
          <cell r="A6" t="str">
            <v>Slight Improvement</v>
          </cell>
        </row>
        <row r="7">
          <cell r="A7" t="str">
            <v>Slight to Moderate Improvement</v>
          </cell>
        </row>
        <row r="8">
          <cell r="A8" t="str">
            <v>Moderate Improvement</v>
          </cell>
        </row>
        <row r="9">
          <cell r="A9" t="str">
            <v>Moderate to Substantial Improvement</v>
          </cell>
        </row>
        <row r="10">
          <cell r="A10" t="str">
            <v>Substantial Improvement</v>
          </cell>
        </row>
        <row r="11">
          <cell r="A11" t="str">
            <v>Substantial Worsening</v>
          </cell>
        </row>
        <row r="12">
          <cell r="A12" t="str">
            <v>Moderate to Substantial Worsening</v>
          </cell>
        </row>
        <row r="13">
          <cell r="A13" t="str">
            <v>Moderate Worsening</v>
          </cell>
        </row>
        <row r="14">
          <cell r="A14" t="str">
            <v>Slight to Moderate Worsening</v>
          </cell>
        </row>
        <row r="15">
          <cell r="A15" t="str">
            <v>Slight Worsening</v>
          </cell>
        </row>
      </sheetData>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Peck, Judson" id="{D514E6D5-1ED5-4E7A-AEB8-1A14E8B9E4BF}" userId="S::Judson.Peck@vermont.gov::8f20e3b9-9156-4f95-b86e-15584fc30c9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1-05-05T14:43:19.53" personId="{D514E6D5-1ED5-4E7A-AEB8-1A14E8B9E4BF}" id="{F483C330-ADC7-427F-B3D8-996D6D15F433}">
    <text>Indicates if existing funding program exists</text>
  </threadedComment>
  <threadedComment ref="T2" dT="2021-06-01T20:24:02.72" personId="{D514E6D5-1ED5-4E7A-AEB8-1A14E8B9E4BF}" id="{4CDA2A5C-8C23-4131-9EB9-FF0215A96871}">
    <text>Used for cost rates</text>
  </threadedComment>
  <threadedComment ref="AI2" dT="2021-05-06T15:12:42.52" personId="{D514E6D5-1ED5-4E7A-AEB8-1A14E8B9E4BF}" id="{8B41EE7A-A792-4473-95D4-344F315B01C7}">
    <text>Seems to be emissions reduction and sequestration</text>
  </threadedComment>
  <threadedComment ref="AJ2" dT="2021-05-06T15:12:21.98" personId="{D514E6D5-1ED5-4E7A-AEB8-1A14E8B9E4BF}" id="{0B14C364-D1E2-4F9A-A0AD-71DEC120706F}">
    <text>Seems to be carbon storage</text>
  </threadedComment>
  <threadedComment ref="W3" dT="2021-06-01T20:23:39.39" personId="{D514E6D5-1ED5-4E7A-AEB8-1A14E8B9E4BF}" id="{288D9822-059B-47A4-AF58-0A86701A350A}">
    <text>Revised to be based on unit listed only</text>
  </threadedComment>
  <threadedComment ref="D15" dT="2021-05-05T18:47:40.54" personId="{D514E6D5-1ED5-4E7A-AEB8-1A14E8B9E4BF}" id="{5E55E4C9-C9BA-46A9-896E-C09E023D4103}">
    <text>911VTAg</text>
  </threadedComment>
  <threadedComment ref="B39" dT="2021-05-05T16:06:12.29" personId="{D514E6D5-1ED5-4E7A-AEB8-1A14E8B9E4BF}" id="{C388DBCC-E294-40C8-A1A2-324F5FB6606A}">
    <text>I assume covered under Energy Sector, but listed here for reference</text>
  </threadedComment>
  <threadedComment ref="D58" dT="2021-05-05T18:47:54.33" personId="{D514E6D5-1ED5-4E7A-AEB8-1A14E8B9E4BF}" id="{E7B73406-978F-4384-9C08-FF4D5B48234A}">
    <text>918VTAg</text>
  </threadedComment>
  <threadedComment ref="B102" dT="2021-05-05T16:05:44.16" personId="{D514E6D5-1ED5-4E7A-AEB8-1A14E8B9E4BF}" id="{A5940EB0-6084-45D3-B0B1-506BC046F094}">
    <text>I think this is going to be an important adaptation strategy, maybe evaluate here?</text>
  </threadedComment>
  <threadedComment ref="N142" dT="2021-06-09T15:35:47.97" personId="{D514E6D5-1ED5-4E7A-AEB8-1A14E8B9E4BF}" id="{BCF83E46-69D0-42D8-82A5-AA27E590CDD7}">
    <text>Only 0.7 credit, but only if converting from cropland, not grassland</text>
  </threadedComment>
</ThreadedComments>
</file>

<file path=xl/threadedComments/threadedComment2.xml><?xml version="1.0" encoding="utf-8"?>
<ThreadedComments xmlns="http://schemas.microsoft.com/office/spreadsheetml/2018/threadedcomments" xmlns:x="http://schemas.openxmlformats.org/spreadsheetml/2006/main">
  <threadedComment ref="B10" dT="2021-06-01T19:34:34.36" personId="{D514E6D5-1ED5-4E7A-AEB8-1A14E8B9E4BF}" id="{5A77A255-E537-4C3C-A25D-7741A189223F}">
    <text>Previously Forage &amp; Biomass</text>
  </threadedComment>
</ThreadedComments>
</file>

<file path=xl/threadedComments/threadedComment3.xml><?xml version="1.0" encoding="utf-8"?>
<ThreadedComments xmlns="http://schemas.microsoft.com/office/spreadsheetml/2018/threadedcomments" xmlns:x="http://schemas.openxmlformats.org/spreadsheetml/2006/main">
  <threadedComment ref="D2" dT="2021-05-05T14:43:19.53" personId="{D514E6D5-1ED5-4E7A-AEB8-1A14E8B9E4BF}" id="{7EEDE0D5-D04D-4CEB-8EC7-B654713A35A7}">
    <text>Indicates if existing funding program exists</text>
  </threadedComment>
  <threadedComment ref="AB2" dT="2021-05-06T14:05:58.64" personId="{D514E6D5-1ED5-4E7A-AEB8-1A14E8B9E4BF}" id="{38FCCED1-D172-4B71-B209-F07151DDA0DA}">
    <text>Total of categories (soil, water, air, plants, habitat, energy)</text>
  </threadedComment>
  <threadedComment ref="B23" dT="2021-05-05T16:06:12.29" personId="{D514E6D5-1ED5-4E7A-AEB8-1A14E8B9E4BF}" id="{C6BB14D1-E603-4923-9E65-59FCD0DF453F}">
    <text>I assume covered under Energy Sector, but listed here for reference</text>
  </threadedComment>
  <threadedComment ref="D64" dT="2021-05-05T18:47:40.54" personId="{D514E6D5-1ED5-4E7A-AEB8-1A14E8B9E4BF}" id="{FB72F824-D4D4-46A8-9EBC-6BFB6677408B}">
    <text>911VTAg</text>
  </threadedComment>
  <threadedComment ref="D68" dT="2021-05-05T18:47:54.33" personId="{D514E6D5-1ED5-4E7A-AEB8-1A14E8B9E4BF}" id="{1CAF942D-08D0-44F9-8ABE-3406DCE9A02A}">
    <text>918VTAg</text>
  </threadedComment>
</ThreadedComments>
</file>

<file path=xl/threadedComments/threadedComment4.xml><?xml version="1.0" encoding="utf-8"?>
<ThreadedComments xmlns="http://schemas.microsoft.com/office/spreadsheetml/2018/threadedcomments" xmlns:x="http://schemas.openxmlformats.org/spreadsheetml/2006/main">
  <threadedComment ref="C2" dT="2021-04-30T15:01:28.65" personId="{D514E6D5-1ED5-4E7A-AEB8-1A14E8B9E4BF}" id="{51EB5DDC-894E-40D5-A38A-668DC6687D27}">
    <text>Based on NRCS classification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AD3D5-393E-4141-B2D8-5DF5698F1EF7}">
  <dimension ref="A1:I85"/>
  <sheetViews>
    <sheetView workbookViewId="0">
      <pane xSplit="2" ySplit="2" topLeftCell="C3" activePane="bottomRight" state="frozen"/>
      <selection pane="topRight" activeCell="C1" sqref="C1"/>
      <selection pane="bottomLeft" activeCell="A3" sqref="A3"/>
      <selection pane="bottomRight" activeCell="F68" sqref="F68"/>
    </sheetView>
  </sheetViews>
  <sheetFormatPr defaultColWidth="8.88671875" defaultRowHeight="14.4" x14ac:dyDescent="0.3"/>
  <cols>
    <col min="1" max="1" width="22.33203125" style="1" customWidth="1"/>
    <col min="2" max="2" width="8.88671875" style="13"/>
    <col min="3" max="3" width="50.88671875" style="2" customWidth="1"/>
    <col min="4" max="4" width="9.33203125" style="5" bestFit="1" customWidth="1"/>
    <col min="5" max="5" width="23.33203125" style="2" bestFit="1" customWidth="1"/>
    <col min="6" max="6" width="32.6640625" style="2" customWidth="1"/>
    <col min="7" max="7" width="28.33203125" style="2" customWidth="1"/>
    <col min="8" max="8" width="25.88671875" style="2" customWidth="1"/>
    <col min="9" max="9" width="15.88671875" style="13" bestFit="1" customWidth="1"/>
    <col min="10" max="16384" width="8.88671875" style="2"/>
  </cols>
  <sheetData>
    <row r="1" spans="1:9" ht="46.95" customHeight="1" x14ac:dyDescent="0.3">
      <c r="A1" s="291" t="s">
        <v>48</v>
      </c>
      <c r="B1" s="291"/>
      <c r="C1" s="290" t="s">
        <v>49</v>
      </c>
      <c r="D1" s="290"/>
      <c r="E1" s="290"/>
      <c r="F1" s="290"/>
      <c r="G1" s="290"/>
      <c r="H1" s="290"/>
      <c r="I1" s="290"/>
    </row>
    <row r="2" spans="1:9" ht="16.2" customHeight="1" x14ac:dyDescent="0.3">
      <c r="A2" s="15" t="s">
        <v>0</v>
      </c>
      <c r="B2" s="11" t="s">
        <v>2</v>
      </c>
      <c r="C2" s="11" t="s">
        <v>4</v>
      </c>
      <c r="D2" s="12" t="s">
        <v>30</v>
      </c>
      <c r="E2" s="11" t="s">
        <v>5</v>
      </c>
      <c r="F2" s="11" t="s">
        <v>9</v>
      </c>
      <c r="G2" s="11" t="s">
        <v>64</v>
      </c>
      <c r="H2" s="11" t="s">
        <v>10</v>
      </c>
      <c r="I2" s="11" t="s">
        <v>15</v>
      </c>
    </row>
    <row r="3" spans="1:9" ht="123.6" customHeight="1" x14ac:dyDescent="0.3">
      <c r="A3" s="287" t="s">
        <v>18</v>
      </c>
      <c r="B3" s="286" t="s">
        <v>3</v>
      </c>
      <c r="C3" s="285" t="s">
        <v>22</v>
      </c>
      <c r="D3" s="284" t="s">
        <v>31</v>
      </c>
      <c r="E3" s="2" t="s">
        <v>7</v>
      </c>
      <c r="F3" s="2" t="s">
        <v>17</v>
      </c>
      <c r="I3" s="13" t="s">
        <v>31</v>
      </c>
    </row>
    <row r="4" spans="1:9" x14ac:dyDescent="0.3">
      <c r="A4" s="287"/>
      <c r="B4" s="286"/>
      <c r="C4" s="285"/>
      <c r="D4" s="284"/>
      <c r="E4" s="2" t="s">
        <v>8</v>
      </c>
      <c r="F4" s="2" t="s">
        <v>16</v>
      </c>
      <c r="I4" s="13" t="s">
        <v>31</v>
      </c>
    </row>
    <row r="5" spans="1:9" ht="57.6" x14ac:dyDescent="0.3">
      <c r="A5" s="287"/>
      <c r="B5" s="13" t="s">
        <v>6</v>
      </c>
      <c r="C5" s="6" t="s">
        <v>66</v>
      </c>
      <c r="D5" s="5" t="s">
        <v>32</v>
      </c>
    </row>
    <row r="6" spans="1:9" ht="40.200000000000003" customHeight="1" x14ac:dyDescent="0.3">
      <c r="A6" s="287" t="s">
        <v>19</v>
      </c>
      <c r="B6" s="286" t="s">
        <v>24</v>
      </c>
      <c r="C6" s="285" t="s">
        <v>21</v>
      </c>
      <c r="D6" s="284" t="s">
        <v>31</v>
      </c>
      <c r="E6" s="2" t="s">
        <v>14</v>
      </c>
      <c r="I6" s="13" t="s">
        <v>142</v>
      </c>
    </row>
    <row r="7" spans="1:9" ht="40.200000000000003" customHeight="1" x14ac:dyDescent="0.3">
      <c r="A7" s="287"/>
      <c r="B7" s="286"/>
      <c r="C7" s="285"/>
      <c r="D7" s="284"/>
      <c r="E7" s="2" t="s">
        <v>12</v>
      </c>
      <c r="F7" s="2" t="s">
        <v>20</v>
      </c>
      <c r="I7" s="13" t="s">
        <v>142</v>
      </c>
    </row>
    <row r="8" spans="1:9" ht="40.200000000000003" customHeight="1" x14ac:dyDescent="0.3">
      <c r="A8" s="287"/>
      <c r="B8" s="286"/>
      <c r="C8" s="285"/>
      <c r="D8" s="284"/>
      <c r="E8" s="2" t="s">
        <v>13</v>
      </c>
      <c r="F8" s="2" t="s">
        <v>23</v>
      </c>
    </row>
    <row r="9" spans="1:9" ht="86.4" x14ac:dyDescent="0.3">
      <c r="A9" s="287"/>
      <c r="B9" s="13" t="s">
        <v>11</v>
      </c>
      <c r="C9" s="6" t="s">
        <v>143</v>
      </c>
      <c r="D9" s="5" t="s">
        <v>33</v>
      </c>
    </row>
    <row r="10" spans="1:9" ht="57.6" x14ac:dyDescent="0.3">
      <c r="A10" s="287"/>
      <c r="B10" s="13" t="s">
        <v>6</v>
      </c>
      <c r="C10" s="6" t="s">
        <v>144</v>
      </c>
      <c r="D10" s="5" t="s">
        <v>32</v>
      </c>
    </row>
    <row r="11" spans="1:9" x14ac:dyDescent="0.3">
      <c r="A11" s="19" t="s">
        <v>25</v>
      </c>
    </row>
    <row r="12" spans="1:9" ht="28.8" x14ac:dyDescent="0.3">
      <c r="A12" s="288" t="s">
        <v>40</v>
      </c>
      <c r="B12" s="286" t="s">
        <v>11</v>
      </c>
      <c r="C12" s="285" t="s">
        <v>41</v>
      </c>
      <c r="D12" s="284" t="s">
        <v>31</v>
      </c>
      <c r="E12" s="2" t="s">
        <v>61</v>
      </c>
      <c r="F12" s="2" t="s">
        <v>63</v>
      </c>
      <c r="I12" s="13" t="s">
        <v>31</v>
      </c>
    </row>
    <row r="13" spans="1:9" x14ac:dyDescent="0.3">
      <c r="A13" s="288"/>
      <c r="B13" s="286"/>
      <c r="C13" s="285"/>
      <c r="D13" s="284"/>
      <c r="E13" s="2" t="s">
        <v>42</v>
      </c>
      <c r="I13" s="13" t="s">
        <v>31</v>
      </c>
    </row>
    <row r="14" spans="1:9" x14ac:dyDescent="0.3">
      <c r="A14" s="288"/>
      <c r="B14" s="286"/>
      <c r="C14" s="285"/>
      <c r="D14" s="284"/>
      <c r="E14" s="2" t="s">
        <v>43</v>
      </c>
      <c r="I14" s="13" t="s">
        <v>31</v>
      </c>
    </row>
    <row r="15" spans="1:9" x14ac:dyDescent="0.3">
      <c r="A15" s="288"/>
      <c r="B15" s="286"/>
      <c r="C15" s="285"/>
      <c r="D15" s="284"/>
      <c r="E15" s="2" t="s">
        <v>62</v>
      </c>
      <c r="I15" s="13" t="s">
        <v>31</v>
      </c>
    </row>
    <row r="16" spans="1:9" x14ac:dyDescent="0.3">
      <c r="A16" s="288"/>
      <c r="B16" s="286"/>
      <c r="C16" s="285"/>
      <c r="D16" s="284"/>
      <c r="E16" s="2" t="s">
        <v>44</v>
      </c>
      <c r="I16" s="13" t="s">
        <v>31</v>
      </c>
    </row>
    <row r="17" spans="1:9" ht="53.4" customHeight="1" x14ac:dyDescent="0.3">
      <c r="A17" s="288" t="s">
        <v>36</v>
      </c>
      <c r="B17" s="286" t="s">
        <v>11</v>
      </c>
      <c r="C17" s="285" t="s">
        <v>37</v>
      </c>
      <c r="D17" s="284" t="s">
        <v>31</v>
      </c>
      <c r="E17" s="2" t="s">
        <v>38</v>
      </c>
      <c r="I17" s="13" t="s">
        <v>31</v>
      </c>
    </row>
    <row r="18" spans="1:9" ht="46.95" customHeight="1" x14ac:dyDescent="0.3">
      <c r="A18" s="288"/>
      <c r="B18" s="286"/>
      <c r="C18" s="285"/>
      <c r="D18" s="284"/>
      <c r="E18" s="2" t="s">
        <v>39</v>
      </c>
      <c r="I18" s="13" t="s">
        <v>32</v>
      </c>
    </row>
    <row r="19" spans="1:9" ht="43.2" x14ac:dyDescent="0.3">
      <c r="A19" s="3" t="s">
        <v>29</v>
      </c>
      <c r="B19" s="13" t="s">
        <v>11</v>
      </c>
      <c r="C19" s="2" t="s">
        <v>94</v>
      </c>
      <c r="D19" s="5" t="s">
        <v>31</v>
      </c>
      <c r="E19" s="7" t="s">
        <v>35</v>
      </c>
      <c r="G19" s="2" t="s">
        <v>145</v>
      </c>
      <c r="I19" s="13" t="s">
        <v>31</v>
      </c>
    </row>
    <row r="20" spans="1:9" ht="109.35" customHeight="1" x14ac:dyDescent="0.3">
      <c r="A20" s="3" t="s">
        <v>27</v>
      </c>
      <c r="B20" s="13" t="s">
        <v>11</v>
      </c>
      <c r="C20" s="6" t="s">
        <v>146</v>
      </c>
      <c r="D20" s="5" t="s">
        <v>32</v>
      </c>
      <c r="E20" s="2" t="s">
        <v>28</v>
      </c>
      <c r="I20" s="13" t="s">
        <v>142</v>
      </c>
    </row>
    <row r="21" spans="1:9" x14ac:dyDescent="0.3">
      <c r="A21" s="288" t="s">
        <v>45</v>
      </c>
      <c r="B21" s="286" t="s">
        <v>6</v>
      </c>
      <c r="C21" s="285" t="s">
        <v>54</v>
      </c>
      <c r="D21" s="284" t="s">
        <v>32</v>
      </c>
      <c r="E21" s="2" t="s">
        <v>56</v>
      </c>
      <c r="I21" s="13" t="s">
        <v>31</v>
      </c>
    </row>
    <row r="22" spans="1:9" x14ac:dyDescent="0.3">
      <c r="A22" s="288"/>
      <c r="B22" s="286"/>
      <c r="C22" s="285"/>
      <c r="D22" s="284"/>
      <c r="E22" s="2" t="s">
        <v>57</v>
      </c>
      <c r="I22" s="13" t="s">
        <v>31</v>
      </c>
    </row>
    <row r="23" spans="1:9" x14ac:dyDescent="0.3">
      <c r="A23" s="288"/>
      <c r="B23" s="286"/>
      <c r="C23" s="285"/>
      <c r="D23" s="284"/>
      <c r="E23" s="2" t="s">
        <v>58</v>
      </c>
      <c r="I23" s="13" t="s">
        <v>31</v>
      </c>
    </row>
    <row r="24" spans="1:9" x14ac:dyDescent="0.3">
      <c r="A24" s="288"/>
      <c r="B24" s="286"/>
      <c r="C24" s="285"/>
      <c r="D24" s="284"/>
      <c r="E24" s="2" t="s">
        <v>59</v>
      </c>
      <c r="I24" s="13" t="s">
        <v>31</v>
      </c>
    </row>
    <row r="25" spans="1:9" x14ac:dyDescent="0.3">
      <c r="A25" s="288" t="s">
        <v>88</v>
      </c>
      <c r="B25" s="13" t="s">
        <v>6</v>
      </c>
      <c r="C25" s="2" t="s">
        <v>89</v>
      </c>
      <c r="D25" s="5" t="s">
        <v>32</v>
      </c>
    </row>
    <row r="26" spans="1:9" x14ac:dyDescent="0.3">
      <c r="A26" s="288"/>
      <c r="B26" s="13" t="s">
        <v>3</v>
      </c>
      <c r="C26" s="2" t="s">
        <v>90</v>
      </c>
      <c r="D26" s="5" t="s">
        <v>32</v>
      </c>
    </row>
    <row r="27" spans="1:9" ht="28.95" customHeight="1" x14ac:dyDescent="0.3">
      <c r="A27" s="289" t="s">
        <v>67</v>
      </c>
      <c r="B27" s="286" t="s">
        <v>6</v>
      </c>
      <c r="C27" s="285" t="s">
        <v>53</v>
      </c>
      <c r="D27" s="284" t="s">
        <v>32</v>
      </c>
      <c r="E27" s="2" t="s">
        <v>52</v>
      </c>
      <c r="F27" s="2" t="s">
        <v>55</v>
      </c>
      <c r="I27" s="13" t="s">
        <v>32</v>
      </c>
    </row>
    <row r="28" spans="1:9" x14ac:dyDescent="0.3">
      <c r="A28" s="289"/>
      <c r="B28" s="286"/>
      <c r="C28" s="285"/>
      <c r="D28" s="284"/>
      <c r="E28" s="2" t="s">
        <v>50</v>
      </c>
      <c r="I28" s="13" t="s">
        <v>32</v>
      </c>
    </row>
    <row r="29" spans="1:9" x14ac:dyDescent="0.3">
      <c r="A29" s="289"/>
      <c r="B29" s="286"/>
      <c r="C29" s="285"/>
      <c r="D29" s="284"/>
      <c r="E29" s="2" t="s">
        <v>51</v>
      </c>
      <c r="I29" s="13" t="s">
        <v>32</v>
      </c>
    </row>
    <row r="30" spans="1:9" ht="100.8" x14ac:dyDescent="0.3">
      <c r="A30" s="1" t="s">
        <v>34</v>
      </c>
      <c r="B30" s="13" t="s">
        <v>3</v>
      </c>
      <c r="C30" s="2" t="s">
        <v>26</v>
      </c>
      <c r="D30" s="5" t="s">
        <v>32</v>
      </c>
    </row>
    <row r="31" spans="1:9" ht="102" x14ac:dyDescent="0.3">
      <c r="A31" s="1" t="s">
        <v>95</v>
      </c>
      <c r="B31" s="13" t="s">
        <v>6</v>
      </c>
      <c r="C31" s="2" t="s">
        <v>96</v>
      </c>
      <c r="D31" s="5" t="s">
        <v>31</v>
      </c>
      <c r="E31" s="2" t="s">
        <v>97</v>
      </c>
      <c r="I31" s="13" t="s">
        <v>31</v>
      </c>
    </row>
    <row r="32" spans="1:9" ht="87.6" x14ac:dyDescent="0.3">
      <c r="A32" s="1" t="s">
        <v>98</v>
      </c>
      <c r="B32" s="13" t="s">
        <v>6</v>
      </c>
      <c r="C32" s="4" t="s">
        <v>99</v>
      </c>
      <c r="D32" s="5" t="s">
        <v>31</v>
      </c>
      <c r="E32" s="2" t="s">
        <v>97</v>
      </c>
      <c r="I32" s="13" t="s">
        <v>31</v>
      </c>
    </row>
    <row r="33" spans="1:9" ht="28.8" x14ac:dyDescent="0.3">
      <c r="A33" s="287" t="s">
        <v>100</v>
      </c>
      <c r="B33" s="13" t="s">
        <v>24</v>
      </c>
      <c r="C33" s="2" t="s">
        <v>102</v>
      </c>
      <c r="D33" s="5" t="s">
        <v>32</v>
      </c>
      <c r="E33" s="2" t="s">
        <v>101</v>
      </c>
      <c r="I33" s="13" t="s">
        <v>32</v>
      </c>
    </row>
    <row r="34" spans="1:9" ht="57.6" x14ac:dyDescent="0.3">
      <c r="A34" s="287"/>
      <c r="B34" s="13" t="s">
        <v>6</v>
      </c>
      <c r="C34" s="2" t="s">
        <v>103</v>
      </c>
      <c r="D34" s="5" t="s">
        <v>32</v>
      </c>
    </row>
    <row r="35" spans="1:9" ht="43.2" x14ac:dyDescent="0.3">
      <c r="A35" s="1" t="s">
        <v>47</v>
      </c>
      <c r="B35" s="13" t="s">
        <v>6</v>
      </c>
      <c r="C35" s="2" t="s">
        <v>65</v>
      </c>
      <c r="D35" s="5" t="s">
        <v>32</v>
      </c>
    </row>
    <row r="36" spans="1:9" ht="28.8" x14ac:dyDescent="0.3">
      <c r="A36" s="1" t="s">
        <v>46</v>
      </c>
      <c r="B36" s="13" t="s">
        <v>6</v>
      </c>
      <c r="C36" s="2" t="s">
        <v>60</v>
      </c>
      <c r="D36" s="5" t="s">
        <v>32</v>
      </c>
    </row>
    <row r="37" spans="1:9" x14ac:dyDescent="0.3">
      <c r="A37" s="22"/>
      <c r="B37" s="23"/>
      <c r="C37" s="24"/>
      <c r="D37" s="25"/>
      <c r="E37" s="24"/>
      <c r="F37" s="24"/>
      <c r="G37" s="24"/>
      <c r="H37" s="24"/>
      <c r="I37" s="23"/>
    </row>
    <row r="38" spans="1:9" x14ac:dyDescent="0.3">
      <c r="A38" s="15" t="s">
        <v>1</v>
      </c>
      <c r="B38" s="14"/>
      <c r="C38" s="8"/>
      <c r="D38" s="9"/>
      <c r="E38" s="8"/>
      <c r="F38" s="8"/>
      <c r="G38" s="8"/>
      <c r="H38" s="8"/>
      <c r="I38" s="14"/>
    </row>
    <row r="39" spans="1:9" x14ac:dyDescent="0.3">
      <c r="A39" s="10" t="s">
        <v>138</v>
      </c>
      <c r="B39" s="2"/>
    </row>
    <row r="40" spans="1:9" x14ac:dyDescent="0.3">
      <c r="A40" s="287" t="s">
        <v>82</v>
      </c>
      <c r="B40" s="286" t="s">
        <v>6</v>
      </c>
      <c r="C40" s="293" t="s">
        <v>137</v>
      </c>
      <c r="D40" s="284" t="s">
        <v>32</v>
      </c>
      <c r="E40" s="2" t="s">
        <v>69</v>
      </c>
      <c r="I40" s="13" t="s">
        <v>31</v>
      </c>
    </row>
    <row r="41" spans="1:9" x14ac:dyDescent="0.3">
      <c r="A41" s="287"/>
      <c r="B41" s="286"/>
      <c r="C41" s="293"/>
      <c r="D41" s="284"/>
      <c r="E41" s="2" t="s">
        <v>70</v>
      </c>
      <c r="I41" s="13" t="s">
        <v>31</v>
      </c>
    </row>
    <row r="42" spans="1:9" x14ac:dyDescent="0.3">
      <c r="A42" s="287"/>
      <c r="B42" s="286"/>
      <c r="C42" s="293"/>
      <c r="D42" s="284"/>
      <c r="E42" s="2" t="s">
        <v>81</v>
      </c>
      <c r="I42" s="13" t="s">
        <v>31</v>
      </c>
    </row>
    <row r="43" spans="1:9" x14ac:dyDescent="0.3">
      <c r="A43" s="287"/>
      <c r="B43" s="286"/>
      <c r="C43" s="293"/>
      <c r="D43" s="284"/>
      <c r="E43" s="2" t="s">
        <v>56</v>
      </c>
      <c r="I43" s="13" t="s">
        <v>31</v>
      </c>
    </row>
    <row r="44" spans="1:9" x14ac:dyDescent="0.3">
      <c r="A44" s="287"/>
      <c r="B44" s="286"/>
      <c r="C44" s="293"/>
      <c r="D44" s="284"/>
      <c r="E44" s="2" t="s">
        <v>57</v>
      </c>
      <c r="I44" s="13" t="s">
        <v>31</v>
      </c>
    </row>
    <row r="45" spans="1:9" x14ac:dyDescent="0.3">
      <c r="A45" s="287"/>
      <c r="B45" s="286"/>
      <c r="C45" s="293"/>
      <c r="D45" s="284"/>
      <c r="E45" s="2" t="s">
        <v>58</v>
      </c>
      <c r="I45" s="13" t="s">
        <v>31</v>
      </c>
    </row>
    <row r="46" spans="1:9" ht="28.8" x14ac:dyDescent="0.3">
      <c r="A46" s="287"/>
      <c r="B46" s="286"/>
      <c r="C46" s="293"/>
      <c r="D46" s="284"/>
      <c r="E46" s="2" t="s">
        <v>85</v>
      </c>
      <c r="F46" s="2" t="s">
        <v>92</v>
      </c>
      <c r="I46" s="13" t="s">
        <v>32</v>
      </c>
    </row>
    <row r="47" spans="1:9" ht="28.8" x14ac:dyDescent="0.3">
      <c r="A47" s="287"/>
      <c r="B47" s="286"/>
      <c r="C47" s="293"/>
      <c r="D47" s="284"/>
      <c r="E47" s="2" t="s">
        <v>86</v>
      </c>
      <c r="F47" s="2" t="s">
        <v>93</v>
      </c>
      <c r="I47" s="13" t="s">
        <v>32</v>
      </c>
    </row>
    <row r="48" spans="1:9" x14ac:dyDescent="0.3">
      <c r="A48" s="287"/>
      <c r="B48" s="286"/>
      <c r="C48" s="293"/>
      <c r="D48" s="284"/>
      <c r="E48" s="2" t="s">
        <v>44</v>
      </c>
      <c r="F48" s="2" t="s">
        <v>84</v>
      </c>
      <c r="I48" s="13" t="s">
        <v>31</v>
      </c>
    </row>
    <row r="49" spans="1:9" x14ac:dyDescent="0.3">
      <c r="A49" s="287"/>
      <c r="B49" s="286"/>
      <c r="C49" s="293"/>
      <c r="D49" s="284"/>
      <c r="E49" s="2" t="s">
        <v>87</v>
      </c>
      <c r="I49" s="13" t="s">
        <v>31</v>
      </c>
    </row>
    <row r="50" spans="1:9" x14ac:dyDescent="0.3">
      <c r="A50" s="287" t="s">
        <v>139</v>
      </c>
      <c r="B50" s="286" t="s">
        <v>6</v>
      </c>
      <c r="C50" s="285" t="s">
        <v>140</v>
      </c>
      <c r="D50" s="284" t="s">
        <v>32</v>
      </c>
      <c r="E50" s="2" t="s">
        <v>74</v>
      </c>
      <c r="I50" s="13" t="s">
        <v>31</v>
      </c>
    </row>
    <row r="51" spans="1:9" x14ac:dyDescent="0.3">
      <c r="A51" s="287"/>
      <c r="B51" s="286"/>
      <c r="C51" s="285"/>
      <c r="D51" s="284"/>
      <c r="E51" s="2" t="s">
        <v>76</v>
      </c>
      <c r="I51" s="13" t="s">
        <v>31</v>
      </c>
    </row>
    <row r="52" spans="1:9" x14ac:dyDescent="0.3">
      <c r="A52" s="287"/>
      <c r="B52" s="286"/>
      <c r="C52" s="285"/>
      <c r="D52" s="284"/>
      <c r="E52" s="2" t="s">
        <v>75</v>
      </c>
      <c r="I52" s="13" t="s">
        <v>31</v>
      </c>
    </row>
    <row r="53" spans="1:9" x14ac:dyDescent="0.3">
      <c r="A53" s="287"/>
      <c r="B53" s="286"/>
      <c r="C53" s="285"/>
      <c r="D53" s="284"/>
      <c r="E53" s="2" t="s">
        <v>77</v>
      </c>
      <c r="I53" s="13" t="s">
        <v>31</v>
      </c>
    </row>
    <row r="54" spans="1:9" x14ac:dyDescent="0.3">
      <c r="A54" s="287"/>
      <c r="B54" s="286"/>
      <c r="C54" s="285"/>
      <c r="D54" s="284"/>
      <c r="E54" s="2" t="s">
        <v>78</v>
      </c>
      <c r="I54" s="13" t="s">
        <v>31</v>
      </c>
    </row>
    <row r="55" spans="1:9" x14ac:dyDescent="0.3">
      <c r="A55" s="287"/>
      <c r="B55" s="286"/>
      <c r="C55" s="285"/>
      <c r="D55" s="284"/>
      <c r="E55" s="2" t="s">
        <v>79</v>
      </c>
      <c r="I55" s="13" t="s">
        <v>31</v>
      </c>
    </row>
    <row r="56" spans="1:9" x14ac:dyDescent="0.3">
      <c r="A56" s="287"/>
      <c r="B56" s="286"/>
      <c r="C56" s="285"/>
      <c r="D56" s="284"/>
      <c r="E56" s="2" t="s">
        <v>80</v>
      </c>
      <c r="I56" s="13" t="s">
        <v>31</v>
      </c>
    </row>
    <row r="57" spans="1:9" x14ac:dyDescent="0.3">
      <c r="A57" s="287"/>
      <c r="B57" s="286"/>
      <c r="C57" s="285"/>
      <c r="D57" s="284"/>
      <c r="E57" s="2" t="s">
        <v>83</v>
      </c>
      <c r="I57" s="13" t="s">
        <v>31</v>
      </c>
    </row>
    <row r="58" spans="1:9" ht="28.8" x14ac:dyDescent="0.3">
      <c r="A58" s="287" t="s">
        <v>68</v>
      </c>
      <c r="B58" s="286" t="s">
        <v>6</v>
      </c>
      <c r="C58" s="285" t="s">
        <v>141</v>
      </c>
      <c r="D58" s="284" t="s">
        <v>32</v>
      </c>
      <c r="E58" s="2" t="s">
        <v>71</v>
      </c>
      <c r="G58" s="2" t="s">
        <v>147</v>
      </c>
      <c r="I58" s="13" t="s">
        <v>31</v>
      </c>
    </row>
    <row r="59" spans="1:9" x14ac:dyDescent="0.3">
      <c r="A59" s="287"/>
      <c r="B59" s="286"/>
      <c r="C59" s="285"/>
      <c r="D59" s="284"/>
      <c r="E59" s="2" t="s">
        <v>72</v>
      </c>
      <c r="I59" s="13" t="s">
        <v>31</v>
      </c>
    </row>
    <row r="60" spans="1:9" x14ac:dyDescent="0.3">
      <c r="A60" s="287"/>
      <c r="B60" s="286"/>
      <c r="C60" s="285"/>
      <c r="D60" s="284"/>
      <c r="E60" s="2" t="s">
        <v>73</v>
      </c>
      <c r="I60" s="13" t="s">
        <v>31</v>
      </c>
    </row>
    <row r="61" spans="1:9" x14ac:dyDescent="0.3">
      <c r="A61" s="287"/>
      <c r="B61" s="286"/>
      <c r="C61" s="285"/>
      <c r="D61" s="284"/>
      <c r="E61" s="2" t="s">
        <v>91</v>
      </c>
      <c r="I61" s="13" t="s">
        <v>32</v>
      </c>
    </row>
    <row r="62" spans="1:9" x14ac:dyDescent="0.3">
      <c r="A62" s="22"/>
      <c r="B62" s="23"/>
      <c r="C62" s="24"/>
      <c r="D62" s="25"/>
      <c r="E62" s="24"/>
      <c r="F62" s="24"/>
      <c r="G62" s="24"/>
      <c r="H62" s="24"/>
      <c r="I62" s="23"/>
    </row>
    <row r="63" spans="1:9" x14ac:dyDescent="0.3">
      <c r="A63" s="287" t="s">
        <v>135</v>
      </c>
      <c r="C63" s="2" t="s">
        <v>104</v>
      </c>
      <c r="D63" s="5" t="s">
        <v>32</v>
      </c>
    </row>
    <row r="64" spans="1:9" x14ac:dyDescent="0.3">
      <c r="A64" s="287"/>
      <c r="C64" s="2" t="s">
        <v>106</v>
      </c>
      <c r="D64" s="5" t="s">
        <v>32</v>
      </c>
    </row>
    <row r="65" spans="1:5" x14ac:dyDescent="0.3">
      <c r="A65" s="287" t="s">
        <v>109</v>
      </c>
      <c r="C65" s="2" t="s">
        <v>105</v>
      </c>
      <c r="D65" s="5" t="s">
        <v>32</v>
      </c>
      <c r="E65" s="2" t="s">
        <v>134</v>
      </c>
    </row>
    <row r="66" spans="1:5" x14ac:dyDescent="0.3">
      <c r="A66" s="287"/>
      <c r="C66" s="2" t="s">
        <v>107</v>
      </c>
      <c r="D66" s="5" t="s">
        <v>32</v>
      </c>
    </row>
    <row r="68" spans="1:5" ht="28.95" customHeight="1" x14ac:dyDescent="0.3">
      <c r="B68" s="292" t="s">
        <v>136</v>
      </c>
      <c r="C68" s="292"/>
    </row>
    <row r="69" spans="1:5" x14ac:dyDescent="0.3">
      <c r="B69" s="16"/>
      <c r="C69" s="16"/>
    </row>
    <row r="70" spans="1:5" ht="28.95" customHeight="1" x14ac:dyDescent="0.3">
      <c r="B70" s="292" t="s">
        <v>127</v>
      </c>
      <c r="C70" s="292"/>
    </row>
    <row r="71" spans="1:5" x14ac:dyDescent="0.3">
      <c r="B71" s="1" t="s">
        <v>126</v>
      </c>
      <c r="C71" s="1" t="s">
        <v>124</v>
      </c>
    </row>
    <row r="72" spans="1:5" ht="28.95" customHeight="1" x14ac:dyDescent="0.3">
      <c r="B72" s="285" t="s">
        <v>116</v>
      </c>
      <c r="C72" s="2" t="s">
        <v>110</v>
      </c>
    </row>
    <row r="73" spans="1:5" x14ac:dyDescent="0.3">
      <c r="B73" s="285"/>
      <c r="C73" s="2" t="s">
        <v>112</v>
      </c>
    </row>
    <row r="74" spans="1:5" x14ac:dyDescent="0.3">
      <c r="B74" s="285" t="s">
        <v>117</v>
      </c>
      <c r="C74" s="2" t="s">
        <v>104</v>
      </c>
    </row>
    <row r="75" spans="1:5" x14ac:dyDescent="0.3">
      <c r="B75" s="285"/>
      <c r="C75" s="2" t="s">
        <v>105</v>
      </c>
    </row>
    <row r="76" spans="1:5" x14ac:dyDescent="0.3">
      <c r="B76" s="285" t="s">
        <v>118</v>
      </c>
      <c r="C76" s="2" t="s">
        <v>106</v>
      </c>
    </row>
    <row r="77" spans="1:5" x14ac:dyDescent="0.3">
      <c r="B77" s="285"/>
      <c r="C77" s="2" t="s">
        <v>107</v>
      </c>
    </row>
    <row r="78" spans="1:5" x14ac:dyDescent="0.3">
      <c r="B78" s="285" t="s">
        <v>108</v>
      </c>
      <c r="C78" s="2" t="s">
        <v>113</v>
      </c>
    </row>
    <row r="79" spans="1:5" x14ac:dyDescent="0.3">
      <c r="B79" s="285"/>
      <c r="C79" s="2" t="s">
        <v>114</v>
      </c>
    </row>
    <row r="80" spans="1:5" ht="28.95" customHeight="1" x14ac:dyDescent="0.3">
      <c r="B80" s="285" t="s">
        <v>119</v>
      </c>
      <c r="C80" s="2" t="s">
        <v>111</v>
      </c>
    </row>
    <row r="81" spans="1:5" x14ac:dyDescent="0.3">
      <c r="B81" s="285"/>
      <c r="C81" s="2" t="s">
        <v>115</v>
      </c>
    </row>
    <row r="82" spans="1:5" x14ac:dyDescent="0.3">
      <c r="C82" s="17"/>
    </row>
    <row r="84" spans="1:5" ht="28.8" x14ac:dyDescent="0.3">
      <c r="A84" s="1" t="s">
        <v>129</v>
      </c>
      <c r="D84" s="5" t="s">
        <v>32</v>
      </c>
    </row>
    <row r="85" spans="1:5" ht="28.8" x14ac:dyDescent="0.3">
      <c r="A85" s="2" t="s">
        <v>130</v>
      </c>
      <c r="B85" s="13" t="s">
        <v>131</v>
      </c>
      <c r="C85" s="2" t="s">
        <v>132</v>
      </c>
      <c r="E85" s="2" t="s">
        <v>133</v>
      </c>
    </row>
  </sheetData>
  <mergeCells count="49">
    <mergeCell ref="B74:B75"/>
    <mergeCell ref="B76:B77"/>
    <mergeCell ref="B78:B79"/>
    <mergeCell ref="B80:B81"/>
    <mergeCell ref="A21:A24"/>
    <mergeCell ref="B70:C70"/>
    <mergeCell ref="B68:C68"/>
    <mergeCell ref="A63:A64"/>
    <mergeCell ref="A65:A66"/>
    <mergeCell ref="B72:B73"/>
    <mergeCell ref="C50:C57"/>
    <mergeCell ref="B50:B57"/>
    <mergeCell ref="A50:A57"/>
    <mergeCell ref="A40:A49"/>
    <mergeCell ref="B40:B49"/>
    <mergeCell ref="C40:C49"/>
    <mergeCell ref="A17:A18"/>
    <mergeCell ref="D12:D16"/>
    <mergeCell ref="D3:D4"/>
    <mergeCell ref="C3:C4"/>
    <mergeCell ref="B3:B4"/>
    <mergeCell ref="D6:D8"/>
    <mergeCell ref="C1:I1"/>
    <mergeCell ref="A1:B1"/>
    <mergeCell ref="C6:C8"/>
    <mergeCell ref="B6:B8"/>
    <mergeCell ref="C12:C16"/>
    <mergeCell ref="B12:B16"/>
    <mergeCell ref="A12:A16"/>
    <mergeCell ref="A6:A10"/>
    <mergeCell ref="A3:A5"/>
    <mergeCell ref="A58:A61"/>
    <mergeCell ref="A25:A26"/>
    <mergeCell ref="A33:A34"/>
    <mergeCell ref="D27:D29"/>
    <mergeCell ref="A27:A29"/>
    <mergeCell ref="B27:B29"/>
    <mergeCell ref="C27:C29"/>
    <mergeCell ref="D50:D57"/>
    <mergeCell ref="D40:D49"/>
    <mergeCell ref="D21:D24"/>
    <mergeCell ref="C21:C24"/>
    <mergeCell ref="B21:B24"/>
    <mergeCell ref="D17:D18"/>
    <mergeCell ref="D58:D61"/>
    <mergeCell ref="C58:C61"/>
    <mergeCell ref="B58:B61"/>
    <mergeCell ref="C17:C18"/>
    <mergeCell ref="B17:B18"/>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A89D5-46FE-4A6F-8F9C-C491F2B466CD}">
  <dimension ref="B2:H10"/>
  <sheetViews>
    <sheetView topLeftCell="A4" workbookViewId="0">
      <selection activeCell="C8" sqref="C8"/>
    </sheetView>
  </sheetViews>
  <sheetFormatPr defaultColWidth="8.88671875" defaultRowHeight="14.4" x14ac:dyDescent="0.3"/>
  <cols>
    <col min="1" max="1" width="8.88671875" style="80"/>
    <col min="2" max="2" width="37.6640625" style="80" customWidth="1"/>
    <col min="3" max="3" width="54.6640625" style="80" customWidth="1"/>
    <col min="4" max="4" width="8.88671875" style="80"/>
    <col min="5" max="7" width="30.88671875" style="80" customWidth="1"/>
    <col min="8" max="16384" width="8.88671875" style="80"/>
  </cols>
  <sheetData>
    <row r="2" spans="2:8" x14ac:dyDescent="0.3">
      <c r="C2" s="10" t="s">
        <v>128</v>
      </c>
      <c r="E2" s="10" t="s">
        <v>519</v>
      </c>
    </row>
    <row r="3" spans="2:8" x14ac:dyDescent="0.3">
      <c r="B3" s="105" t="s">
        <v>520</v>
      </c>
      <c r="C3" s="106"/>
      <c r="E3" s="88" t="s">
        <v>521</v>
      </c>
      <c r="F3" s="88" t="s">
        <v>522</v>
      </c>
      <c r="G3" s="88" t="s">
        <v>523</v>
      </c>
    </row>
    <row r="4" spans="2:8" ht="144" x14ac:dyDescent="0.3">
      <c r="B4" s="107" t="s">
        <v>524</v>
      </c>
      <c r="C4" s="108" t="s">
        <v>525</v>
      </c>
      <c r="E4" s="74" t="s">
        <v>526</v>
      </c>
      <c r="F4" s="74" t="s">
        <v>527</v>
      </c>
      <c r="G4" s="74" t="s">
        <v>528</v>
      </c>
      <c r="H4" s="74"/>
    </row>
    <row r="5" spans="2:8" ht="86.4" x14ac:dyDescent="0.3">
      <c r="B5" s="109" t="s">
        <v>529</v>
      </c>
      <c r="C5" s="108" t="s">
        <v>530</v>
      </c>
      <c r="E5" s="74" t="s">
        <v>531</v>
      </c>
      <c r="F5" s="110" t="s">
        <v>532</v>
      </c>
      <c r="G5" s="74" t="s">
        <v>533</v>
      </c>
      <c r="H5" s="74"/>
    </row>
    <row r="6" spans="2:8" ht="57.6" x14ac:dyDescent="0.3">
      <c r="B6" s="107" t="s">
        <v>534</v>
      </c>
      <c r="C6" s="108" t="s">
        <v>535</v>
      </c>
      <c r="E6" s="74" t="s">
        <v>536</v>
      </c>
      <c r="F6" s="74" t="s">
        <v>537</v>
      </c>
      <c r="G6" s="74" t="s">
        <v>538</v>
      </c>
      <c r="H6" s="74"/>
    </row>
    <row r="7" spans="2:8" ht="57.6" x14ac:dyDescent="0.3">
      <c r="B7" s="107" t="s">
        <v>539</v>
      </c>
      <c r="C7" s="108" t="s">
        <v>540</v>
      </c>
      <c r="E7" s="74" t="s">
        <v>536</v>
      </c>
      <c r="F7" s="74" t="s">
        <v>536</v>
      </c>
      <c r="G7" s="74" t="s">
        <v>541</v>
      </c>
      <c r="H7" s="74"/>
    </row>
    <row r="8" spans="2:8" ht="43.2" x14ac:dyDescent="0.3">
      <c r="B8" s="111" t="s">
        <v>542</v>
      </c>
      <c r="E8" s="74" t="s">
        <v>543</v>
      </c>
      <c r="F8" s="74" t="s">
        <v>537</v>
      </c>
      <c r="G8" s="110" t="s">
        <v>544</v>
      </c>
      <c r="H8" s="74"/>
    </row>
    <row r="10" spans="2:8" ht="43.2" x14ac:dyDescent="0.3">
      <c r="B10" s="88" t="s">
        <v>170</v>
      </c>
      <c r="E10" s="74" t="s">
        <v>545</v>
      </c>
      <c r="F10" s="74" t="s">
        <v>546</v>
      </c>
      <c r="G10" s="74" t="s">
        <v>536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73E3-30DE-49B7-AF1B-4990F40C47BE}">
  <dimension ref="B2:D18"/>
  <sheetViews>
    <sheetView workbookViewId="0">
      <selection activeCell="G5" sqref="G5"/>
    </sheetView>
  </sheetViews>
  <sheetFormatPr defaultColWidth="8.88671875" defaultRowHeight="14.4" x14ac:dyDescent="0.3"/>
  <cols>
    <col min="1" max="1" width="8.88671875" style="2"/>
    <col min="2" max="2" width="11.88671875" style="1" customWidth="1"/>
    <col min="3" max="3" width="30.5546875" style="1" customWidth="1"/>
    <col min="4" max="4" width="75.88671875" style="2" customWidth="1"/>
    <col min="5" max="16384" width="8.88671875" style="2"/>
  </cols>
  <sheetData>
    <row r="2" spans="2:4" x14ac:dyDescent="0.3">
      <c r="B2" s="292" t="s">
        <v>125</v>
      </c>
      <c r="C2" s="285"/>
      <c r="D2" s="285"/>
    </row>
    <row r="3" spans="2:4" x14ac:dyDescent="0.3">
      <c r="B3" s="21" t="s">
        <v>126</v>
      </c>
      <c r="C3" s="21" t="s">
        <v>124</v>
      </c>
      <c r="D3" s="21" t="s">
        <v>128</v>
      </c>
    </row>
    <row r="4" spans="2:4" ht="82.8" x14ac:dyDescent="0.3">
      <c r="B4" s="1" t="s">
        <v>116</v>
      </c>
      <c r="D4" s="18" t="s">
        <v>123</v>
      </c>
    </row>
    <row r="5" spans="2:4" ht="28.8" x14ac:dyDescent="0.3">
      <c r="C5" s="1" t="s">
        <v>110</v>
      </c>
    </row>
    <row r="6" spans="2:4" x14ac:dyDescent="0.3">
      <c r="C6" s="1" t="s">
        <v>112</v>
      </c>
    </row>
    <row r="7" spans="2:4" ht="124.2" x14ac:dyDescent="0.3">
      <c r="B7" s="1" t="s">
        <v>117</v>
      </c>
      <c r="D7" s="18" t="s">
        <v>120</v>
      </c>
    </row>
    <row r="8" spans="2:4" x14ac:dyDescent="0.3">
      <c r="C8" s="1" t="s">
        <v>104</v>
      </c>
    </row>
    <row r="9" spans="2:4" ht="69" x14ac:dyDescent="0.3">
      <c r="C9" s="1" t="s">
        <v>105</v>
      </c>
      <c r="D9" s="20" t="s">
        <v>122</v>
      </c>
    </row>
    <row r="10" spans="2:4" ht="96.6" x14ac:dyDescent="0.3">
      <c r="B10" s="1" t="s">
        <v>118</v>
      </c>
      <c r="D10" s="18" t="s">
        <v>121</v>
      </c>
    </row>
    <row r="11" spans="2:4" x14ac:dyDescent="0.3">
      <c r="C11" s="1" t="s">
        <v>106</v>
      </c>
    </row>
    <row r="12" spans="2:4" x14ac:dyDescent="0.3">
      <c r="C12" s="1" t="s">
        <v>107</v>
      </c>
    </row>
    <row r="13" spans="2:4" x14ac:dyDescent="0.3">
      <c r="B13" s="1" t="s">
        <v>108</v>
      </c>
    </row>
    <row r="14" spans="2:4" x14ac:dyDescent="0.3">
      <c r="C14" s="1" t="s">
        <v>113</v>
      </c>
    </row>
    <row r="15" spans="2:4" x14ac:dyDescent="0.3">
      <c r="C15" s="1" t="s">
        <v>114</v>
      </c>
    </row>
    <row r="16" spans="2:4" x14ac:dyDescent="0.3">
      <c r="B16" s="1" t="s">
        <v>119</v>
      </c>
    </row>
    <row r="17" spans="3:3" ht="28.8" x14ac:dyDescent="0.3">
      <c r="C17" s="1" t="s">
        <v>111</v>
      </c>
    </row>
    <row r="18" spans="3:3" x14ac:dyDescent="0.3">
      <c r="C18" s="1" t="s">
        <v>115</v>
      </c>
    </row>
  </sheetData>
  <mergeCells count="1">
    <mergeCell ref="B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703E-ED18-42C1-892D-F71874DF1048}">
  <dimension ref="A1:BH146"/>
  <sheetViews>
    <sheetView workbookViewId="0">
      <pane xSplit="4" ySplit="2" topLeftCell="AH13" activePane="bottomRight" state="frozen"/>
      <selection pane="topRight" activeCell="E1" sqref="E1"/>
      <selection pane="bottomLeft" activeCell="A3" sqref="A3"/>
      <selection pane="bottomRight" activeCell="AK4" sqref="AK4"/>
    </sheetView>
  </sheetViews>
  <sheetFormatPr defaultRowHeight="14.4" x14ac:dyDescent="0.3"/>
  <cols>
    <col min="1" max="1" width="22.88671875" customWidth="1"/>
    <col min="2" max="2" width="28.88671875" customWidth="1"/>
    <col min="3" max="3" width="44.88671875" style="40" customWidth="1"/>
    <col min="4" max="4" width="9.33203125" style="31" customWidth="1"/>
    <col min="5" max="5" width="11.88671875" style="114" hidden="1" customWidth="1"/>
    <col min="6" max="6" width="25.5546875" style="33" hidden="1" customWidth="1"/>
    <col min="7" max="7" width="9.88671875" style="31" customWidth="1"/>
    <col min="8" max="8" width="9.88671875" customWidth="1"/>
    <col min="9" max="9" width="9.33203125" customWidth="1"/>
    <col min="10" max="10" width="13.5546875" customWidth="1"/>
    <col min="11" max="11" width="13.88671875" bestFit="1" customWidth="1"/>
    <col min="12" max="12" width="9.88671875" customWidth="1"/>
    <col min="13" max="13" width="9.109375" customWidth="1"/>
    <col min="14" max="14" width="10.88671875" bestFit="1" customWidth="1"/>
    <col min="15" max="15" width="8.88671875" style="26" customWidth="1"/>
    <col min="16" max="16" width="10.109375" bestFit="1" customWidth="1"/>
    <col min="17" max="18" width="10.109375" customWidth="1"/>
    <col min="19" max="19" width="14.6640625" customWidth="1"/>
    <col min="20" max="20" width="5.88671875" style="31" customWidth="1"/>
    <col min="21" max="22" width="10.109375" customWidth="1"/>
    <col min="23" max="23" width="14.5546875" customWidth="1"/>
    <col min="24" max="24" width="9.6640625" customWidth="1"/>
    <col min="25" max="25" width="4.88671875" customWidth="1"/>
    <col min="26" max="26" width="13.5546875" customWidth="1"/>
    <col min="27" max="27" width="12.88671875" bestFit="1" customWidth="1"/>
    <col min="28" max="28" width="14.5546875" bestFit="1" customWidth="1"/>
    <col min="29" max="29" width="15.33203125" bestFit="1" customWidth="1"/>
    <col min="30" max="30" width="8.88671875" style="26" customWidth="1"/>
    <col min="31" max="31" width="4.88671875" customWidth="1"/>
    <col min="32" max="32" width="13.109375" bestFit="1" customWidth="1"/>
    <col min="33" max="33" width="4.88671875" customWidth="1"/>
    <col min="34" max="34" width="12.5546875" customWidth="1"/>
    <col min="35" max="36" width="8.88671875" style="31"/>
    <col min="37" max="37" width="14.5546875" style="31" customWidth="1"/>
    <col min="38" max="38" width="9.88671875" style="31" customWidth="1"/>
    <col min="39" max="39" width="14" style="31" customWidth="1"/>
    <col min="40" max="40" width="8.88671875" style="31"/>
    <col min="41" max="41" width="10.109375" style="31" customWidth="1"/>
    <col min="42" max="49" width="8.88671875" style="31"/>
    <col min="51" max="51" width="12.88671875" style="39" customWidth="1"/>
    <col min="52" max="52" width="11.109375" style="39" customWidth="1"/>
    <col min="53" max="53" width="8.88671875" style="39"/>
  </cols>
  <sheetData>
    <row r="1" spans="1:60" s="29" customFormat="1" x14ac:dyDescent="0.3">
      <c r="C1" s="91"/>
      <c r="D1" s="34"/>
      <c r="E1" s="114"/>
      <c r="F1" s="33"/>
      <c r="G1" s="297" t="s">
        <v>164</v>
      </c>
      <c r="H1" s="297"/>
      <c r="I1" s="297"/>
      <c r="J1" s="297"/>
      <c r="K1" s="297"/>
      <c r="L1" s="297"/>
      <c r="M1" s="297"/>
      <c r="N1" s="297"/>
      <c r="O1" s="75"/>
      <c r="Q1" s="301" t="s">
        <v>851</v>
      </c>
      <c r="R1" s="301"/>
      <c r="S1" s="301"/>
      <c r="T1" s="301"/>
      <c r="U1" s="301"/>
      <c r="V1" s="301"/>
      <c r="W1" s="301"/>
      <c r="X1" s="301"/>
      <c r="Z1" s="298" t="s">
        <v>165</v>
      </c>
      <c r="AA1" s="298"/>
      <c r="AB1" s="298"/>
      <c r="AC1" s="298"/>
      <c r="AD1" s="82"/>
      <c r="AE1" s="83"/>
      <c r="AF1" s="83"/>
      <c r="AG1" s="83"/>
      <c r="AH1" s="296" t="s">
        <v>503</v>
      </c>
      <c r="AI1" s="296"/>
      <c r="AJ1" s="296"/>
      <c r="AK1" s="296"/>
      <c r="AL1" s="296"/>
      <c r="AM1" s="296"/>
      <c r="AN1" s="296"/>
      <c r="AO1" s="296"/>
      <c r="AP1" s="296"/>
      <c r="AQ1" s="296"/>
      <c r="AR1" s="296"/>
      <c r="AS1" s="296"/>
      <c r="AT1" s="296"/>
      <c r="AU1" s="296"/>
      <c r="AV1" s="296"/>
      <c r="AW1" s="296"/>
      <c r="AY1" s="295" t="s">
        <v>2468</v>
      </c>
      <c r="AZ1" s="295"/>
      <c r="BA1" s="295"/>
    </row>
    <row r="2" spans="1:60" ht="43.2" customHeight="1" x14ac:dyDescent="0.3">
      <c r="A2" s="38" t="s">
        <v>148</v>
      </c>
      <c r="B2" s="38" t="s">
        <v>508</v>
      </c>
      <c r="C2" s="38" t="s">
        <v>149</v>
      </c>
      <c r="D2" s="38" t="s">
        <v>506</v>
      </c>
      <c r="E2" s="38" t="s">
        <v>548</v>
      </c>
      <c r="F2" s="38" t="s">
        <v>166</v>
      </c>
      <c r="G2" s="36" t="s">
        <v>507</v>
      </c>
      <c r="H2" s="36" t="s">
        <v>151</v>
      </c>
      <c r="I2" s="299" t="s">
        <v>153</v>
      </c>
      <c r="J2" s="300"/>
      <c r="K2" s="36" t="s">
        <v>150</v>
      </c>
      <c r="L2" s="36" t="s">
        <v>152</v>
      </c>
      <c r="M2" s="299" t="s">
        <v>154</v>
      </c>
      <c r="N2" s="299"/>
      <c r="O2" s="36" t="s">
        <v>326</v>
      </c>
      <c r="P2" s="27" t="s">
        <v>155</v>
      </c>
      <c r="Q2" s="118" t="s">
        <v>852</v>
      </c>
      <c r="R2" s="118" t="s">
        <v>853</v>
      </c>
      <c r="S2" s="118" t="s">
        <v>854</v>
      </c>
      <c r="T2" s="118" t="s">
        <v>2474</v>
      </c>
      <c r="U2" s="118" t="s">
        <v>2464</v>
      </c>
      <c r="V2" s="302" t="s">
        <v>855</v>
      </c>
      <c r="W2" s="302"/>
      <c r="X2" s="118" t="s">
        <v>326</v>
      </c>
      <c r="Z2" s="35" t="s">
        <v>162</v>
      </c>
      <c r="AA2" s="35" t="s">
        <v>163</v>
      </c>
      <c r="AB2" s="35" t="s">
        <v>159</v>
      </c>
      <c r="AC2" s="35" t="s">
        <v>158</v>
      </c>
      <c r="AD2" s="35" t="s">
        <v>326</v>
      </c>
      <c r="AE2" s="27"/>
      <c r="AF2" s="15" t="s">
        <v>517</v>
      </c>
      <c r="AG2" s="27"/>
      <c r="AH2" s="77" t="s">
        <v>547</v>
      </c>
      <c r="AI2" s="73" t="s">
        <v>502</v>
      </c>
      <c r="AJ2" s="73" t="s">
        <v>170</v>
      </c>
      <c r="AK2" s="66" t="s">
        <v>171</v>
      </c>
      <c r="AL2" s="66" t="s">
        <v>2465</v>
      </c>
      <c r="AM2" s="66" t="s">
        <v>504</v>
      </c>
      <c r="AN2" s="66" t="s">
        <v>501</v>
      </c>
      <c r="AO2" s="66" t="s">
        <v>167</v>
      </c>
      <c r="AP2" s="66" t="s">
        <v>172</v>
      </c>
      <c r="AQ2" s="67" t="s">
        <v>326</v>
      </c>
      <c r="AR2" s="66" t="s">
        <v>327</v>
      </c>
      <c r="AS2" s="66" t="s">
        <v>328</v>
      </c>
      <c r="AT2" s="66" t="s">
        <v>329</v>
      </c>
      <c r="AU2" s="66" t="s">
        <v>330</v>
      </c>
      <c r="AV2" s="66" t="s">
        <v>331</v>
      </c>
      <c r="AW2" s="66" t="s">
        <v>332</v>
      </c>
      <c r="AY2" s="206" t="s">
        <v>547</v>
      </c>
      <c r="AZ2" s="207" t="s">
        <v>2471</v>
      </c>
      <c r="BA2" s="207" t="s">
        <v>2469</v>
      </c>
    </row>
    <row r="3" spans="1:60" s="5" customFormat="1" ht="43.2" x14ac:dyDescent="0.3">
      <c r="A3" s="79"/>
      <c r="B3" s="79"/>
      <c r="C3" s="92"/>
      <c r="D3" s="37"/>
      <c r="E3" s="115"/>
      <c r="F3" s="37"/>
      <c r="G3" s="69"/>
      <c r="H3" s="69"/>
      <c r="I3" s="70" t="s">
        <v>170</v>
      </c>
      <c r="J3" s="70" t="s">
        <v>171</v>
      </c>
      <c r="K3" s="69" t="s">
        <v>168</v>
      </c>
      <c r="L3" s="69" t="s">
        <v>169</v>
      </c>
      <c r="M3" s="70" t="s">
        <v>167</v>
      </c>
      <c r="N3" s="70" t="s">
        <v>172</v>
      </c>
      <c r="O3" s="97"/>
      <c r="P3" s="69"/>
      <c r="Q3" s="69" t="s">
        <v>856</v>
      </c>
      <c r="R3" s="69" t="s">
        <v>857</v>
      </c>
      <c r="S3" s="69" t="s">
        <v>858</v>
      </c>
      <c r="T3" s="69"/>
      <c r="U3" s="69"/>
      <c r="V3" s="69" t="s">
        <v>859</v>
      </c>
      <c r="W3" s="69" t="s">
        <v>860</v>
      </c>
      <c r="X3" s="69"/>
      <c r="Y3" s="69"/>
      <c r="Z3" s="69"/>
      <c r="AA3" s="69"/>
      <c r="AB3" s="69"/>
      <c r="AC3" s="69"/>
      <c r="AD3" s="99"/>
      <c r="AE3" s="69"/>
      <c r="AF3" s="69"/>
      <c r="AG3" s="69"/>
      <c r="AH3" s="69"/>
      <c r="AI3" s="71">
        <v>34</v>
      </c>
      <c r="AJ3" s="71">
        <v>9</v>
      </c>
      <c r="AK3" s="71">
        <v>11</v>
      </c>
      <c r="AL3" s="71">
        <v>12</v>
      </c>
      <c r="AM3" s="71">
        <v>21</v>
      </c>
      <c r="AN3" s="71">
        <v>13</v>
      </c>
      <c r="AO3" s="71">
        <v>42</v>
      </c>
      <c r="AP3" s="71">
        <v>43</v>
      </c>
      <c r="AQ3" s="71">
        <v>49</v>
      </c>
      <c r="AR3" s="71">
        <v>50</v>
      </c>
      <c r="AS3" s="71">
        <v>51</v>
      </c>
      <c r="AT3" s="71">
        <v>52</v>
      </c>
      <c r="AU3" s="71">
        <v>53</v>
      </c>
      <c r="AV3" s="71">
        <v>54</v>
      </c>
      <c r="AW3" s="71">
        <v>55</v>
      </c>
      <c r="AY3" s="71">
        <v>1</v>
      </c>
      <c r="AZ3" s="71">
        <v>0.5</v>
      </c>
      <c r="BA3" s="71" t="s">
        <v>2470</v>
      </c>
    </row>
    <row r="4" spans="1:60" x14ac:dyDescent="0.3">
      <c r="H4" s="31"/>
      <c r="I4" s="31"/>
      <c r="J4" s="31"/>
      <c r="K4" s="31"/>
      <c r="L4" s="31"/>
      <c r="M4" s="31"/>
      <c r="N4" s="31"/>
      <c r="O4" s="104"/>
      <c r="P4" s="31"/>
      <c r="Q4" s="31"/>
      <c r="R4" s="31"/>
      <c r="S4" s="31"/>
      <c r="T4" s="270" t="s">
        <v>4755</v>
      </c>
      <c r="U4" s="31"/>
      <c r="V4" s="31"/>
      <c r="W4" s="31"/>
      <c r="X4" s="100"/>
      <c r="Y4" s="31"/>
      <c r="Z4" s="31"/>
      <c r="AA4" s="31"/>
      <c r="AB4" s="31"/>
      <c r="AC4" s="31"/>
      <c r="AD4" s="101"/>
      <c r="AE4" s="31"/>
      <c r="AF4" s="100"/>
      <c r="AG4" s="31"/>
      <c r="AQ4" s="72"/>
      <c r="AX4" s="209" t="s">
        <v>2467</v>
      </c>
      <c r="AY4" s="209">
        <f>5*2</f>
        <v>10</v>
      </c>
      <c r="AZ4" s="209">
        <f>5*6</f>
        <v>30</v>
      </c>
      <c r="BA4" s="209">
        <f t="shared" ref="BA4:BA35" si="0">(AY4*$AY$3)+(AZ4*$AZ$3)</f>
        <v>25</v>
      </c>
      <c r="BC4">
        <v>10</v>
      </c>
      <c r="BD4">
        <v>30</v>
      </c>
      <c r="BE4" s="121">
        <v>1</v>
      </c>
      <c r="BF4" s="121">
        <f>BC4+BD4</f>
        <v>40</v>
      </c>
      <c r="BG4" s="210">
        <f>BC4/BF4</f>
        <v>0.25</v>
      </c>
      <c r="BH4" s="210">
        <f>BD4/BF4</f>
        <v>0.75</v>
      </c>
    </row>
    <row r="5" spans="1:60" ht="14.4" customHeight="1" x14ac:dyDescent="0.3">
      <c r="A5" s="80" t="s">
        <v>509</v>
      </c>
      <c r="B5" s="80" t="s">
        <v>511</v>
      </c>
      <c r="C5" s="74"/>
      <c r="D5" s="31">
        <v>327</v>
      </c>
      <c r="E5" s="116" t="str">
        <f>IFERROR(VLOOKUP(D5,'NRCS Practice Descriptions'!$B$2:$C$174,2,FALSE),"")</f>
        <v>Establishing and maintaining permanent vegetative cover</v>
      </c>
      <c r="G5" s="31">
        <v>1</v>
      </c>
      <c r="H5" s="31">
        <v>1</v>
      </c>
      <c r="I5" s="31">
        <v>1</v>
      </c>
      <c r="J5" s="31">
        <v>1</v>
      </c>
      <c r="K5" s="31">
        <v>1</v>
      </c>
      <c r="L5" s="31">
        <v>0</v>
      </c>
      <c r="M5" s="31">
        <v>1</v>
      </c>
      <c r="N5" s="31">
        <v>0</v>
      </c>
      <c r="O5" s="103">
        <f t="shared" ref="O5:O36" si="1">SUM(G5:N5)</f>
        <v>6</v>
      </c>
      <c r="P5" s="31"/>
      <c r="Q5" s="31"/>
      <c r="R5" s="31"/>
      <c r="S5" s="202" t="str">
        <f>IFERROR(VLOOKUP(D5,#REF!,17,FALSE),"")</f>
        <v/>
      </c>
      <c r="T5" s="120" t="str">
        <f>IFERROR(VLOOKUP(D5,'NRCS Practice Descriptions'!$B$2:$E$174,4,FALSE),"")</f>
        <v>Ac</v>
      </c>
      <c r="U5" s="31"/>
      <c r="V5" s="31"/>
      <c r="W5" s="202">
        <f>IFERROR(AVERAGEIFS('2021VTEQIPCostList'!F$2:F$1463,'2021VTEQIPCostList'!A$2:A$1463,'Simplified Buckets Sorted'!D5,'2021VTEQIPCostList'!E$2:E$1463,'Simplified Buckets Sorted'!T5),"")</f>
        <v>431.13124999999997</v>
      </c>
      <c r="X5" s="100">
        <f t="shared" ref="X5:X36" si="2">Q5+V5</f>
        <v>0</v>
      </c>
      <c r="Y5" s="31"/>
      <c r="Z5" s="31">
        <v>0</v>
      </c>
      <c r="AA5" s="31">
        <v>0</v>
      </c>
      <c r="AB5" s="31">
        <v>1</v>
      </c>
      <c r="AC5" s="31">
        <v>0</v>
      </c>
      <c r="AD5" s="102">
        <f t="shared" ref="AD5:AD36" si="3">SUM(Z5:AC5)</f>
        <v>1</v>
      </c>
      <c r="AE5" s="31"/>
      <c r="AF5" s="100">
        <f t="shared" ref="AF5:AF36" si="4">O5+AD5+X5</f>
        <v>7</v>
      </c>
      <c r="AG5" s="31"/>
      <c r="AH5" s="46">
        <f t="shared" ref="AH5:AH36" si="5">IFERROR(AJ5+AI5,"")</f>
        <v>9</v>
      </c>
      <c r="AI5" s="31">
        <f>IFERROR(VLOOKUP($D5,'NRCS Physical Effects'!$D$3:$BF$173,AI$3,FALSE),"")</f>
        <v>4</v>
      </c>
      <c r="AJ5" s="31">
        <f>IFERROR(VLOOKUP($D5,'NRCS Physical Effects'!$D$3:$BF$173,AJ$3,FALSE),"")</f>
        <v>5</v>
      </c>
      <c r="AK5" s="31">
        <f>IFERROR(VLOOKUP($D5,'NRCS Physical Effects'!$D$3:$BF$173,AK$3,FALSE),"")</f>
        <v>2</v>
      </c>
      <c r="AL5" s="31">
        <f>IFERROR(VLOOKUP($D5,'NRCS Physical Effects'!$D$3:$BF$173,AL$3,FALSE),"")</f>
        <v>2</v>
      </c>
      <c r="AM5" s="31">
        <f>IFERROR(VLOOKUP($D5,'NRCS Physical Effects'!$D$3:$BF$173,AM$3,FALSE),"")</f>
        <v>4</v>
      </c>
      <c r="AN5" s="31">
        <f>IFERROR(VLOOKUP($D5,'NRCS Physical Effects'!$D$3:$BF$173,AN$3,FALSE),"")</f>
        <v>1</v>
      </c>
      <c r="AO5" s="31">
        <f>IFERROR(VLOOKUP($D5,'NRCS Physical Effects'!$D$3:$BF$173,AO$3,FALSE),"")</f>
        <v>5</v>
      </c>
      <c r="AP5" s="31">
        <f>IFERROR(VLOOKUP($D5,'NRCS Physical Effects'!$D$3:$BF$173,AP$3,FALSE),"")</f>
        <v>1</v>
      </c>
      <c r="AQ5" s="72">
        <f>IFERROR(VLOOKUP($D5,'NRCS Physical Effects'!$D$3:$BF$173,AQ$3,FALSE),"")</f>
        <v>80</v>
      </c>
      <c r="AR5" s="31">
        <f>IFERROR(VLOOKUP($D5,'NRCS Physical Effects'!$D$3:$BF$173,AR$3,FALSE),"")</f>
        <v>24</v>
      </c>
      <c r="AS5" s="31">
        <f>IFERROR(VLOOKUP($D5,'NRCS Physical Effects'!$D$3:$BF$173,AS$3,FALSE),"")</f>
        <v>30</v>
      </c>
      <c r="AT5" s="31">
        <f>IFERROR(VLOOKUP($D5,'NRCS Physical Effects'!$D$3:$BF$173,AT$3,FALSE),"")</f>
        <v>8</v>
      </c>
      <c r="AU5" s="31">
        <f>IFERROR(VLOOKUP($D5,'NRCS Physical Effects'!$D$3:$BF$173,AU$3,FALSE),"")</f>
        <v>11</v>
      </c>
      <c r="AV5" s="31">
        <f>IFERROR(VLOOKUP($D5,'NRCS Physical Effects'!$D$3:$BF$173,AV$3,FALSE),"")</f>
        <v>6</v>
      </c>
      <c r="AW5" s="31">
        <f>IFERROR(VLOOKUP($D5,'NRCS Physical Effects'!$D$3:$BF$173,AW$3,FALSE),"")</f>
        <v>1</v>
      </c>
      <c r="AY5" s="39">
        <f t="shared" ref="AY5:AY36" si="6">AH5</f>
        <v>9</v>
      </c>
      <c r="AZ5" s="39">
        <f t="shared" ref="AZ5:AZ36" si="7">SUM(AK5:AP5)</f>
        <v>15</v>
      </c>
      <c r="BA5" s="39">
        <f t="shared" si="0"/>
        <v>16.5</v>
      </c>
      <c r="BC5">
        <v>10</v>
      </c>
      <c r="BD5">
        <f>BD4*BE5</f>
        <v>15</v>
      </c>
      <c r="BE5" s="121">
        <v>0.5</v>
      </c>
      <c r="BF5" s="121">
        <f>BC5+BD5</f>
        <v>25</v>
      </c>
      <c r="BG5" s="210">
        <f>BC5/BF5</f>
        <v>0.4</v>
      </c>
      <c r="BH5" s="210">
        <f>BD5/BF5</f>
        <v>0.6</v>
      </c>
    </row>
    <row r="6" spans="1:60" x14ac:dyDescent="0.3">
      <c r="A6" s="80" t="s">
        <v>513</v>
      </c>
      <c r="B6" s="80" t="s">
        <v>177</v>
      </c>
      <c r="C6" s="74" t="s">
        <v>72</v>
      </c>
      <c r="D6" s="31">
        <v>612</v>
      </c>
      <c r="E6" s="116" t="str">
        <f>IFERROR(VLOOKUP(D6,'NRCS Practice Descriptions'!$B$2:$C$174,2,FALSE),"")</f>
        <v>Establishing woody plants by planting seedlings or cuttings, direct seeding, or natural regeneration.</v>
      </c>
      <c r="H6" s="31"/>
      <c r="I6" s="31"/>
      <c r="J6" s="31"/>
      <c r="K6" s="31"/>
      <c r="L6" s="31"/>
      <c r="M6" s="31"/>
      <c r="N6" s="31"/>
      <c r="O6" s="103">
        <f t="shared" si="1"/>
        <v>0</v>
      </c>
      <c r="P6" s="31"/>
      <c r="Q6" s="31"/>
      <c r="R6" s="31"/>
      <c r="S6" s="202" t="str">
        <f>IFERROR(VLOOKUP(D6,#REF!,17,FALSE),"")</f>
        <v/>
      </c>
      <c r="T6" s="120" t="str">
        <f>IFERROR(VLOOKUP(D6,'NRCS Practice Descriptions'!$B$2:$E$174,4,FALSE),"")</f>
        <v>Ac</v>
      </c>
      <c r="U6" s="31"/>
      <c r="V6" s="31"/>
      <c r="W6" s="202">
        <f>IFERROR(AVERAGEIFS('2021VTEQIPCostList'!F$2:F$1463,'2021VTEQIPCostList'!A$2:A$1463,'Simplified Buckets Sorted'!D6,'2021VTEQIPCostList'!E$2:E$1463,'Simplified Buckets Sorted'!T6),"")</f>
        <v>1026.4505555555556</v>
      </c>
      <c r="X6" s="100">
        <f t="shared" si="2"/>
        <v>0</v>
      </c>
      <c r="Y6" s="31"/>
      <c r="Z6" s="31"/>
      <c r="AA6" s="31"/>
      <c r="AB6" s="31"/>
      <c r="AC6" s="31"/>
      <c r="AD6" s="102">
        <f t="shared" si="3"/>
        <v>0</v>
      </c>
      <c r="AE6" s="31"/>
      <c r="AF6" s="100">
        <f t="shared" si="4"/>
        <v>0</v>
      </c>
      <c r="AG6" s="31"/>
      <c r="AH6" s="46">
        <f t="shared" si="5"/>
        <v>8</v>
      </c>
      <c r="AI6" s="31">
        <f>IFERROR(VLOOKUP($D6,'NRCS Physical Effects'!$D$3:$BF$173,AI$3,FALSE),"")</f>
        <v>4</v>
      </c>
      <c r="AJ6" s="31">
        <f>IFERROR(VLOOKUP($D6,'NRCS Physical Effects'!$D$3:$BF$173,AJ$3,FALSE),"")</f>
        <v>4</v>
      </c>
      <c r="AK6" s="31">
        <f>IFERROR(VLOOKUP($D6,'NRCS Physical Effects'!$D$3:$BF$173,AK$3,FALSE),"")</f>
        <v>5</v>
      </c>
      <c r="AL6" s="31">
        <f>IFERROR(VLOOKUP($D6,'NRCS Physical Effects'!$D$3:$BF$173,AL$3,FALSE),"")</f>
        <v>5</v>
      </c>
      <c r="AM6" s="31">
        <f>IFERROR(VLOOKUP($D6,'NRCS Physical Effects'!$D$3:$BF$173,AM$3,FALSE),"")</f>
        <v>1</v>
      </c>
      <c r="AN6" s="31">
        <f>IFERROR(VLOOKUP($D6,'NRCS Physical Effects'!$D$3:$BF$173,AN$3,FALSE),"")</f>
        <v>0</v>
      </c>
      <c r="AO6" s="31">
        <f>IFERROR(VLOOKUP($D6,'NRCS Physical Effects'!$D$3:$BF$173,AO$3,FALSE),"")</f>
        <v>5</v>
      </c>
      <c r="AP6" s="31">
        <f>IFERROR(VLOOKUP($D6,'NRCS Physical Effects'!$D$3:$BF$173,AP$3,FALSE),"")</f>
        <v>4</v>
      </c>
      <c r="AQ6" s="72">
        <f>IFERROR(VLOOKUP($D6,'NRCS Physical Effects'!$D$3:$BF$173,AQ$3,FALSE),"")</f>
        <v>94</v>
      </c>
      <c r="AR6" s="31">
        <f>IFERROR(VLOOKUP($D6,'NRCS Physical Effects'!$D$3:$BF$173,AR$3,FALSE),"")</f>
        <v>35</v>
      </c>
      <c r="AS6" s="31">
        <f>IFERROR(VLOOKUP($D6,'NRCS Physical Effects'!$D$3:$BF$173,AS$3,FALSE),"")</f>
        <v>23</v>
      </c>
      <c r="AT6" s="31">
        <f>IFERROR(VLOOKUP($D6,'NRCS Physical Effects'!$D$3:$BF$173,AT$3,FALSE),"")</f>
        <v>7</v>
      </c>
      <c r="AU6" s="31">
        <f>IFERROR(VLOOKUP($D6,'NRCS Physical Effects'!$D$3:$BF$173,AU$3,FALSE),"")</f>
        <v>15</v>
      </c>
      <c r="AV6" s="31">
        <f>IFERROR(VLOOKUP($D6,'NRCS Physical Effects'!$D$3:$BF$173,AV$3,FALSE),"")</f>
        <v>10</v>
      </c>
      <c r="AW6" s="31">
        <f>IFERROR(VLOOKUP($D6,'NRCS Physical Effects'!$D$3:$BF$173,AW$3,FALSE),"")</f>
        <v>4</v>
      </c>
      <c r="AY6" s="39">
        <f t="shared" si="6"/>
        <v>8</v>
      </c>
      <c r="AZ6" s="39">
        <f t="shared" si="7"/>
        <v>20</v>
      </c>
      <c r="BA6" s="39">
        <f t="shared" si="0"/>
        <v>18</v>
      </c>
      <c r="BC6">
        <v>10</v>
      </c>
      <c r="BD6">
        <f>BD4*BE6</f>
        <v>7.5</v>
      </c>
      <c r="BE6" s="121">
        <v>0.25</v>
      </c>
      <c r="BF6" s="121">
        <f>BC6+BD6</f>
        <v>17.5</v>
      </c>
      <c r="BG6" s="210">
        <f>BC6/BF6</f>
        <v>0.5714285714285714</v>
      </c>
      <c r="BH6" s="210">
        <f>BD6/BF6</f>
        <v>0.42857142857142855</v>
      </c>
    </row>
    <row r="7" spans="1:60" x14ac:dyDescent="0.3">
      <c r="A7" s="80" t="s">
        <v>513</v>
      </c>
      <c r="B7" s="80" t="s">
        <v>177</v>
      </c>
      <c r="C7" s="93" t="s">
        <v>208</v>
      </c>
      <c r="D7" s="31">
        <v>380</v>
      </c>
      <c r="E7" s="116" t="str">
        <f>IFERROR(VLOOKUP(D7,'NRCS Practice Descriptions'!$B$2:$C$174,2,FALSE),"")</f>
        <v>Windbreaks or shelterbelts are single or multiple rows of trees or shrubs in linear configurations.</v>
      </c>
      <c r="H7" s="31"/>
      <c r="I7" s="31"/>
      <c r="J7" s="31"/>
      <c r="K7" s="31"/>
      <c r="L7" s="31"/>
      <c r="M7" s="31"/>
      <c r="N7" s="31"/>
      <c r="O7" s="103">
        <f t="shared" si="1"/>
        <v>0</v>
      </c>
      <c r="P7" s="31"/>
      <c r="Q7" s="31"/>
      <c r="R7" s="31"/>
      <c r="S7" s="202" t="str">
        <f>IFERROR(VLOOKUP(D7,#REF!,17,FALSE),"")</f>
        <v/>
      </c>
      <c r="T7" s="120" t="str">
        <f>IFERROR(VLOOKUP(D7,'NRCS Practice Descriptions'!$B$2:$E$174,4,FALSE),"")</f>
        <v>No</v>
      </c>
      <c r="U7" s="31"/>
      <c r="V7" s="31"/>
      <c r="W7" s="202" t="str">
        <f>IFERROR(AVERAGEIFS('2021VTEQIPCostList'!F$2:F$1463,'2021VTEQIPCostList'!A$2:A$1463,'Simplified Buckets Sorted'!D7,'2021VTEQIPCostList'!E$2:E$1463,'Simplified Buckets Sorted'!T7),"")</f>
        <v/>
      </c>
      <c r="X7" s="100">
        <f t="shared" si="2"/>
        <v>0</v>
      </c>
      <c r="Y7" s="31"/>
      <c r="Z7" s="31"/>
      <c r="AA7" s="31"/>
      <c r="AB7" s="31"/>
      <c r="AC7" s="31"/>
      <c r="AD7" s="102">
        <f t="shared" si="3"/>
        <v>0</v>
      </c>
      <c r="AE7" s="31"/>
      <c r="AF7" s="100">
        <f t="shared" si="4"/>
        <v>0</v>
      </c>
      <c r="AG7" s="31"/>
      <c r="AH7" s="46">
        <f t="shared" si="5"/>
        <v>8</v>
      </c>
      <c r="AI7" s="31">
        <f>IFERROR(VLOOKUP($D7,'NRCS Physical Effects'!$D$3:$BF$173,AI$3,FALSE),"")</f>
        <v>4</v>
      </c>
      <c r="AJ7" s="31">
        <f>IFERROR(VLOOKUP($D7,'NRCS Physical Effects'!$D$3:$BF$173,AJ$3,FALSE),"")</f>
        <v>4</v>
      </c>
      <c r="AK7" s="31">
        <f>IFERROR(VLOOKUP($D7,'NRCS Physical Effects'!$D$3:$BF$173,AK$3,FALSE),"")</f>
        <v>5</v>
      </c>
      <c r="AL7" s="31">
        <f>IFERROR(VLOOKUP($D7,'NRCS Physical Effects'!$D$3:$BF$173,AL$3,FALSE),"")</f>
        <v>4</v>
      </c>
      <c r="AM7" s="31">
        <f>IFERROR(VLOOKUP($D7,'NRCS Physical Effects'!$D$3:$BF$173,AM$3,FALSE),"")</f>
        <v>1</v>
      </c>
      <c r="AN7" s="31">
        <f>IFERROR(VLOOKUP($D7,'NRCS Physical Effects'!$D$3:$BF$173,AN$3,FALSE),"")</f>
        <v>0</v>
      </c>
      <c r="AO7" s="31">
        <f>IFERROR(VLOOKUP($D7,'NRCS Physical Effects'!$D$3:$BF$173,AO$3,FALSE),"")</f>
        <v>3</v>
      </c>
      <c r="AP7" s="31">
        <f>IFERROR(VLOOKUP($D7,'NRCS Physical Effects'!$D$3:$BF$173,AP$3,FALSE),"")</f>
        <v>4</v>
      </c>
      <c r="AQ7" s="72">
        <f>IFERROR(VLOOKUP($D7,'NRCS Physical Effects'!$D$3:$BF$173,AQ$3,FALSE),"")</f>
        <v>87</v>
      </c>
      <c r="AR7" s="31">
        <f>IFERROR(VLOOKUP($D7,'NRCS Physical Effects'!$D$3:$BF$173,AR$3,FALSE),"")</f>
        <v>24</v>
      </c>
      <c r="AS7" s="31">
        <f>IFERROR(VLOOKUP($D7,'NRCS Physical Effects'!$D$3:$BF$173,AS$3,FALSE),"")</f>
        <v>23</v>
      </c>
      <c r="AT7" s="31">
        <f>IFERROR(VLOOKUP($D7,'NRCS Physical Effects'!$D$3:$BF$173,AT$3,FALSE),"")</f>
        <v>14</v>
      </c>
      <c r="AU7" s="31">
        <f>IFERROR(VLOOKUP($D7,'NRCS Physical Effects'!$D$3:$BF$173,AU$3,FALSE),"")</f>
        <v>7</v>
      </c>
      <c r="AV7" s="31">
        <f>IFERROR(VLOOKUP($D7,'NRCS Physical Effects'!$D$3:$BF$173,AV$3,FALSE),"")</f>
        <v>13</v>
      </c>
      <c r="AW7" s="31">
        <f>IFERROR(VLOOKUP($D7,'NRCS Physical Effects'!$D$3:$BF$173,AW$3,FALSE),"")</f>
        <v>6</v>
      </c>
      <c r="AY7" s="39">
        <f t="shared" si="6"/>
        <v>8</v>
      </c>
      <c r="AZ7" s="39">
        <f t="shared" si="7"/>
        <v>17</v>
      </c>
      <c r="BA7" s="39">
        <f t="shared" si="0"/>
        <v>16.5</v>
      </c>
      <c r="BC7">
        <v>10</v>
      </c>
      <c r="BD7">
        <v>5</v>
      </c>
      <c r="BE7" s="211">
        <f>BD7/BD4</f>
        <v>0.16666666666666666</v>
      </c>
      <c r="BF7" s="121">
        <f>BC7+BD7</f>
        <v>15</v>
      </c>
      <c r="BG7" s="210">
        <f>BC7/BF7</f>
        <v>0.66666666666666663</v>
      </c>
      <c r="BH7" s="210">
        <f>BD7/BF7</f>
        <v>0.33333333333333331</v>
      </c>
    </row>
    <row r="8" spans="1:60" x14ac:dyDescent="0.3">
      <c r="A8" s="80" t="s">
        <v>513</v>
      </c>
      <c r="B8" s="80" t="s">
        <v>177</v>
      </c>
      <c r="C8" s="74" t="s">
        <v>71</v>
      </c>
      <c r="D8" s="31">
        <v>391</v>
      </c>
      <c r="E8" s="116" t="str">
        <f>IFERROR(VLOOKUP(D8,'NRCS Practice Descriptions'!$B$2:$C$174,2,FALSE),"")</f>
        <v>An area predominantly trees and/or shrubs located adjacent to and up-gradient from watercourses or water bodies.</v>
      </c>
      <c r="F8" s="33" t="s">
        <v>203</v>
      </c>
      <c r="H8" s="31"/>
      <c r="I8" s="31"/>
      <c r="J8" s="31"/>
      <c r="K8" s="31"/>
      <c r="L8" s="31"/>
      <c r="M8" s="31"/>
      <c r="N8" s="31"/>
      <c r="O8" s="103">
        <f t="shared" si="1"/>
        <v>0</v>
      </c>
      <c r="P8" s="31"/>
      <c r="Q8" s="31"/>
      <c r="R8" s="31"/>
      <c r="S8" s="202" t="str">
        <f>IFERROR(VLOOKUP(D8,#REF!,17,FALSE),"")</f>
        <v/>
      </c>
      <c r="T8" s="120" t="str">
        <f>IFERROR(VLOOKUP(D8,'NRCS Practice Descriptions'!$B$2:$E$174,4,FALSE),"")</f>
        <v>Ac</v>
      </c>
      <c r="U8" s="31"/>
      <c r="V8" s="31"/>
      <c r="W8" s="202">
        <f>IFERROR(AVERAGEIFS('2021VTEQIPCostList'!F$2:F$1463,'2021VTEQIPCostList'!A$2:A$1463,'Simplified Buckets Sorted'!D8,'2021VTEQIPCostList'!E$2:E$1463,'Simplified Buckets Sorted'!T8),"")</f>
        <v>2372.1965624999993</v>
      </c>
      <c r="X8" s="100">
        <f t="shared" si="2"/>
        <v>0</v>
      </c>
      <c r="Y8" s="31"/>
      <c r="Z8" s="31"/>
      <c r="AA8" s="31"/>
      <c r="AB8" s="31"/>
      <c r="AC8" s="31"/>
      <c r="AD8" s="102">
        <f t="shared" si="3"/>
        <v>0</v>
      </c>
      <c r="AE8" s="31"/>
      <c r="AF8" s="100">
        <f t="shared" si="4"/>
        <v>0</v>
      </c>
      <c r="AG8" s="31"/>
      <c r="AH8" s="46">
        <f t="shared" si="5"/>
        <v>7</v>
      </c>
      <c r="AI8" s="31">
        <f>IFERROR(VLOOKUP($D8,'NRCS Physical Effects'!$D$3:$BF$173,AI$3,FALSE),"")</f>
        <v>3</v>
      </c>
      <c r="AJ8" s="31">
        <f>IFERROR(VLOOKUP($D8,'NRCS Physical Effects'!$D$3:$BF$173,AJ$3,FALSE),"")</f>
        <v>4</v>
      </c>
      <c r="AK8" s="31">
        <f>IFERROR(VLOOKUP($D8,'NRCS Physical Effects'!$D$3:$BF$173,AK$3,FALSE),"")</f>
        <v>5</v>
      </c>
      <c r="AL8" s="31">
        <f>IFERROR(VLOOKUP($D8,'NRCS Physical Effects'!$D$3:$BF$173,AL$3,FALSE),"")</f>
        <v>4</v>
      </c>
      <c r="AM8" s="31">
        <f>IFERROR(VLOOKUP($D8,'NRCS Physical Effects'!$D$3:$BF$173,AM$3,FALSE),"")</f>
        <v>5</v>
      </c>
      <c r="AN8" s="31">
        <f>IFERROR(VLOOKUP($D8,'NRCS Physical Effects'!$D$3:$BF$173,AN$3,FALSE),"")</f>
        <v>-1</v>
      </c>
      <c r="AO8" s="31">
        <f>IFERROR(VLOOKUP($D8,'NRCS Physical Effects'!$D$3:$BF$173,AO$3,FALSE),"")</f>
        <v>5</v>
      </c>
      <c r="AP8" s="31">
        <f>IFERROR(VLOOKUP($D8,'NRCS Physical Effects'!$D$3:$BF$173,AP$3,FALSE),"")</f>
        <v>5</v>
      </c>
      <c r="AQ8" s="72">
        <f>IFERROR(VLOOKUP($D8,'NRCS Physical Effects'!$D$3:$BF$173,AQ$3,FALSE),"")</f>
        <v>96</v>
      </c>
      <c r="AR8" s="31">
        <f>IFERROR(VLOOKUP($D8,'NRCS Physical Effects'!$D$3:$BF$173,AR$3,FALSE),"")</f>
        <v>29</v>
      </c>
      <c r="AS8" s="31">
        <f>IFERROR(VLOOKUP($D8,'NRCS Physical Effects'!$D$3:$BF$173,AS$3,FALSE),"")</f>
        <v>39</v>
      </c>
      <c r="AT8" s="31">
        <f>IFERROR(VLOOKUP($D8,'NRCS Physical Effects'!$D$3:$BF$173,AT$3,FALSE),"")</f>
        <v>4</v>
      </c>
      <c r="AU8" s="31">
        <f>IFERROR(VLOOKUP($D8,'NRCS Physical Effects'!$D$3:$BF$173,AU$3,FALSE),"")</f>
        <v>13</v>
      </c>
      <c r="AV8" s="31">
        <f>IFERROR(VLOOKUP($D8,'NRCS Physical Effects'!$D$3:$BF$173,AV$3,FALSE),"")</f>
        <v>10</v>
      </c>
      <c r="AW8" s="31">
        <f>IFERROR(VLOOKUP($D8,'NRCS Physical Effects'!$D$3:$BF$173,AW$3,FALSE),"")</f>
        <v>1</v>
      </c>
      <c r="AY8" s="39">
        <f t="shared" si="6"/>
        <v>7</v>
      </c>
      <c r="AZ8" s="39">
        <f t="shared" si="7"/>
        <v>23</v>
      </c>
      <c r="BA8" s="39">
        <f t="shared" si="0"/>
        <v>18.5</v>
      </c>
      <c r="BC8">
        <v>10</v>
      </c>
      <c r="BD8">
        <v>6.6</v>
      </c>
      <c r="BE8" s="211">
        <f>BD8/BD4</f>
        <v>0.22</v>
      </c>
      <c r="BF8" s="121">
        <f>BC8+BD8</f>
        <v>16.600000000000001</v>
      </c>
      <c r="BG8" s="210">
        <f>BC8/BF8</f>
        <v>0.60240963855421681</v>
      </c>
      <c r="BH8" s="210">
        <f>BD8/BF8</f>
        <v>0.39759036144578308</v>
      </c>
    </row>
    <row r="9" spans="1:60" x14ac:dyDescent="0.3">
      <c r="A9" s="80" t="s">
        <v>509</v>
      </c>
      <c r="B9" s="80" t="s">
        <v>511</v>
      </c>
      <c r="C9" s="40" t="s">
        <v>209</v>
      </c>
      <c r="D9" s="31">
        <v>311</v>
      </c>
      <c r="E9" s="116" t="str">
        <f>IFERROR(VLOOKUP(D9,'NRCS Practice Descriptions'!$B$2:$C$174,2,FALSE),"")</f>
        <v>Trees or shrubs planted in a set or series of single or multiple rows with agronomic, horticultural crops or forages produced in the alleys between the rows of woody plants.</v>
      </c>
      <c r="H9" s="31"/>
      <c r="I9" s="31"/>
      <c r="J9" s="31"/>
      <c r="K9" s="31"/>
      <c r="L9" s="31"/>
      <c r="M9" s="31"/>
      <c r="N9" s="31"/>
      <c r="O9" s="103">
        <f t="shared" si="1"/>
        <v>0</v>
      </c>
      <c r="P9" s="31"/>
      <c r="Q9" s="31"/>
      <c r="R9" s="31"/>
      <c r="S9" s="202" t="str">
        <f>IFERROR(VLOOKUP(D9,#REF!,17,FALSE),"")</f>
        <v/>
      </c>
      <c r="T9" s="120" t="str">
        <f>IFERROR(VLOOKUP(D9,'NRCS Practice Descriptions'!$B$2:$E$174,4,FALSE),"")</f>
        <v>No</v>
      </c>
      <c r="U9" s="31"/>
      <c r="V9" s="31"/>
      <c r="W9" s="202" t="str">
        <f>IFERROR(AVERAGEIFS('2021VTEQIPCostList'!F$2:F$1463,'2021VTEQIPCostList'!A$2:A$1463,'Simplified Buckets Sorted'!D9,'2021VTEQIPCostList'!E$2:E$1463,'Simplified Buckets Sorted'!T9),"")</f>
        <v/>
      </c>
      <c r="X9" s="100">
        <f t="shared" si="2"/>
        <v>0</v>
      </c>
      <c r="Y9" s="31"/>
      <c r="Z9" s="31"/>
      <c r="AA9" s="31"/>
      <c r="AB9" s="31"/>
      <c r="AC9" s="31"/>
      <c r="AD9" s="102">
        <f t="shared" si="3"/>
        <v>0</v>
      </c>
      <c r="AE9" s="31"/>
      <c r="AF9" s="100">
        <f t="shared" si="4"/>
        <v>0</v>
      </c>
      <c r="AG9" s="31"/>
      <c r="AH9" s="46">
        <f t="shared" si="5"/>
        <v>7</v>
      </c>
      <c r="AI9" s="31">
        <f>IFERROR(VLOOKUP($D9,'NRCS Physical Effects'!$D$3:$BF$173,AI$3,FALSE),"")</f>
        <v>2</v>
      </c>
      <c r="AJ9" s="31">
        <f>IFERROR(VLOOKUP($D9,'NRCS Physical Effects'!$D$3:$BF$173,AJ$3,FALSE),"")</f>
        <v>5</v>
      </c>
      <c r="AK9" s="31">
        <f>IFERROR(VLOOKUP($D9,'NRCS Physical Effects'!$D$3:$BF$173,AK$3,FALSE),"")</f>
        <v>5</v>
      </c>
      <c r="AL9" s="31">
        <f>IFERROR(VLOOKUP($D9,'NRCS Physical Effects'!$D$3:$BF$173,AL$3,FALSE),"")</f>
        <v>4</v>
      </c>
      <c r="AM9" s="31">
        <f>IFERROR(VLOOKUP($D9,'NRCS Physical Effects'!$D$3:$BF$173,AM$3,FALSE),"")</f>
        <v>3</v>
      </c>
      <c r="AN9" s="31">
        <f>IFERROR(VLOOKUP($D9,'NRCS Physical Effects'!$D$3:$BF$173,AN$3,FALSE),"")</f>
        <v>1</v>
      </c>
      <c r="AO9" s="31">
        <f>IFERROR(VLOOKUP($D9,'NRCS Physical Effects'!$D$3:$BF$173,AO$3,FALSE),"")</f>
        <v>3</v>
      </c>
      <c r="AP9" s="31">
        <f>IFERROR(VLOOKUP($D9,'NRCS Physical Effects'!$D$3:$BF$173,AP$3,FALSE),"")</f>
        <v>2</v>
      </c>
      <c r="AQ9" s="72">
        <f>IFERROR(VLOOKUP($D9,'NRCS Physical Effects'!$D$3:$BF$173,AQ$3,FALSE),"")</f>
        <v>90</v>
      </c>
      <c r="AR9" s="31">
        <f>IFERROR(VLOOKUP($D9,'NRCS Physical Effects'!$D$3:$BF$173,AR$3,FALSE),"")</f>
        <v>35</v>
      </c>
      <c r="AS9" s="31">
        <f>IFERROR(VLOOKUP($D9,'NRCS Physical Effects'!$D$3:$BF$173,AS$3,FALSE),"")</f>
        <v>31</v>
      </c>
      <c r="AT9" s="31">
        <f>IFERROR(VLOOKUP($D9,'NRCS Physical Effects'!$D$3:$BF$173,AT$3,FALSE),"")</f>
        <v>4</v>
      </c>
      <c r="AU9" s="31">
        <f>IFERROR(VLOOKUP($D9,'NRCS Physical Effects'!$D$3:$BF$173,AU$3,FALSE),"")</f>
        <v>11</v>
      </c>
      <c r="AV9" s="31">
        <f>IFERROR(VLOOKUP($D9,'NRCS Physical Effects'!$D$3:$BF$173,AV$3,FALSE),"")</f>
        <v>8</v>
      </c>
      <c r="AW9" s="31">
        <f>IFERROR(VLOOKUP($D9,'NRCS Physical Effects'!$D$3:$BF$173,AW$3,FALSE),"")</f>
        <v>1</v>
      </c>
      <c r="AY9" s="39">
        <f t="shared" si="6"/>
        <v>7</v>
      </c>
      <c r="AZ9" s="39">
        <f t="shared" si="7"/>
        <v>18</v>
      </c>
      <c r="BA9" s="39">
        <f t="shared" si="0"/>
        <v>16</v>
      </c>
    </row>
    <row r="10" spans="1:60" x14ac:dyDescent="0.3">
      <c r="A10" s="80" t="s">
        <v>509</v>
      </c>
      <c r="B10" s="80" t="s">
        <v>511</v>
      </c>
      <c r="C10" s="93" t="s">
        <v>217</v>
      </c>
      <c r="D10" s="41">
        <v>379</v>
      </c>
      <c r="E10" s="116" t="str">
        <f>IFERROR(VLOOKUP(D10,'NRCS Practice Descriptions'!$B$2:$C$174,2,FALSE),"")</f>
        <v>Existing or planted stands of trees or shrubs that are managed as an overstory with an understory of woody and/or non-woody plants that are grown for a variety of products.</v>
      </c>
      <c r="H10" s="31"/>
      <c r="I10" s="31"/>
      <c r="J10" s="31"/>
      <c r="K10" s="31"/>
      <c r="L10" s="31"/>
      <c r="M10" s="31"/>
      <c r="N10" s="31"/>
      <c r="O10" s="103">
        <f t="shared" si="1"/>
        <v>0</v>
      </c>
      <c r="P10" s="31"/>
      <c r="Q10" s="31"/>
      <c r="R10" s="31"/>
      <c r="S10" s="202" t="str">
        <f>IFERROR(VLOOKUP(D10,#REF!,17,FALSE),"")</f>
        <v/>
      </c>
      <c r="T10" s="120" t="str">
        <f>IFERROR(VLOOKUP(D10,'NRCS Practice Descriptions'!$B$2:$E$174,4,FALSE),"")</f>
        <v>Ac</v>
      </c>
      <c r="U10" s="31"/>
      <c r="V10" s="31"/>
      <c r="W10" s="202" t="str">
        <f>IFERROR(AVERAGEIFS('2021VTEQIPCostList'!F$2:F$1463,'2021VTEQIPCostList'!A$2:A$1463,'Simplified Buckets Sorted'!D10,'2021VTEQIPCostList'!E$2:E$1463,'Simplified Buckets Sorted'!T10),"")</f>
        <v/>
      </c>
      <c r="X10" s="100">
        <f t="shared" si="2"/>
        <v>0</v>
      </c>
      <c r="Y10" s="31"/>
      <c r="Z10" s="31"/>
      <c r="AA10" s="31"/>
      <c r="AB10" s="31"/>
      <c r="AC10" s="31"/>
      <c r="AD10" s="102">
        <f t="shared" si="3"/>
        <v>0</v>
      </c>
      <c r="AE10" s="31"/>
      <c r="AF10" s="100">
        <f t="shared" si="4"/>
        <v>0</v>
      </c>
      <c r="AG10" s="31"/>
      <c r="AH10" s="46">
        <f t="shared" si="5"/>
        <v>7</v>
      </c>
      <c r="AI10" s="31">
        <f>IFERROR(VLOOKUP($D10,'NRCS Physical Effects'!$D$3:$BF$173,AI$3,FALSE),"")</f>
        <v>2</v>
      </c>
      <c r="AJ10" s="31">
        <f>IFERROR(VLOOKUP($D10,'NRCS Physical Effects'!$D$3:$BF$173,AJ$3,FALSE),"")</f>
        <v>5</v>
      </c>
      <c r="AK10" s="31">
        <f>IFERROR(VLOOKUP($D10,'NRCS Physical Effects'!$D$3:$BF$173,AK$3,FALSE),"")</f>
        <v>4</v>
      </c>
      <c r="AL10" s="31">
        <f>IFERROR(VLOOKUP($D10,'NRCS Physical Effects'!$D$3:$BF$173,AL$3,FALSE),"")</f>
        <v>3</v>
      </c>
      <c r="AM10" s="31">
        <f>IFERROR(VLOOKUP($D10,'NRCS Physical Effects'!$D$3:$BF$173,AM$3,FALSE),"")</f>
        <v>1</v>
      </c>
      <c r="AN10" s="31">
        <f>IFERROR(VLOOKUP($D10,'NRCS Physical Effects'!$D$3:$BF$173,AN$3,FALSE),"")</f>
        <v>1</v>
      </c>
      <c r="AO10" s="31">
        <f>IFERROR(VLOOKUP($D10,'NRCS Physical Effects'!$D$3:$BF$173,AO$3,FALSE),"")</f>
        <v>3</v>
      </c>
      <c r="AP10" s="31">
        <f>IFERROR(VLOOKUP($D10,'NRCS Physical Effects'!$D$3:$BF$173,AP$3,FALSE),"")</f>
        <v>2</v>
      </c>
      <c r="AQ10" s="72">
        <f>IFERROR(VLOOKUP($D10,'NRCS Physical Effects'!$D$3:$BF$173,AQ$3,FALSE),"")</f>
        <v>58</v>
      </c>
      <c r="AR10" s="31">
        <f>IFERROR(VLOOKUP($D10,'NRCS Physical Effects'!$D$3:$BF$173,AR$3,FALSE),"")</f>
        <v>20</v>
      </c>
      <c r="AS10" s="31">
        <f>IFERROR(VLOOKUP($D10,'NRCS Physical Effects'!$D$3:$BF$173,AS$3,FALSE),"")</f>
        <v>16</v>
      </c>
      <c r="AT10" s="31">
        <f>IFERROR(VLOOKUP($D10,'NRCS Physical Effects'!$D$3:$BF$173,AT$3,FALSE),"")</f>
        <v>3</v>
      </c>
      <c r="AU10" s="31">
        <f>IFERROR(VLOOKUP($D10,'NRCS Physical Effects'!$D$3:$BF$173,AU$3,FALSE),"")</f>
        <v>14</v>
      </c>
      <c r="AV10" s="31">
        <f>IFERROR(VLOOKUP($D10,'NRCS Physical Effects'!$D$3:$BF$173,AV$3,FALSE),"")</f>
        <v>5</v>
      </c>
      <c r="AW10" s="31">
        <f>IFERROR(VLOOKUP($D10,'NRCS Physical Effects'!$D$3:$BF$173,AW$3,FALSE),"")</f>
        <v>0</v>
      </c>
      <c r="AY10" s="39">
        <f t="shared" si="6"/>
        <v>7</v>
      </c>
      <c r="AZ10" s="39">
        <f t="shared" si="7"/>
        <v>14</v>
      </c>
      <c r="BA10" s="39">
        <f t="shared" si="0"/>
        <v>14</v>
      </c>
    </row>
    <row r="11" spans="1:60" x14ac:dyDescent="0.3">
      <c r="A11" s="80" t="s">
        <v>509</v>
      </c>
      <c r="B11" s="80" t="s">
        <v>511</v>
      </c>
      <c r="C11" s="40" t="s">
        <v>69</v>
      </c>
      <c r="D11" s="31">
        <v>340</v>
      </c>
      <c r="E11" s="116" t="str">
        <f>IFERROR(VLOOKUP(D11,'NRCS Practice Descriptions'!$B$2:$C$174,2,FALSE),"")</f>
        <v>Crops including grasses, legumes, and forbs for seasonal cover and other conservation purposes.</v>
      </c>
      <c r="F11" s="44" t="s">
        <v>25</v>
      </c>
      <c r="H11" s="31"/>
      <c r="I11" s="31"/>
      <c r="J11" s="31"/>
      <c r="K11" s="31"/>
      <c r="L11" s="31"/>
      <c r="M11" s="31"/>
      <c r="N11" s="31"/>
      <c r="O11" s="103">
        <f t="shared" si="1"/>
        <v>0</v>
      </c>
      <c r="P11" s="31"/>
      <c r="Q11" s="31"/>
      <c r="R11" s="31"/>
      <c r="S11" s="202" t="str">
        <f>IFERROR(VLOOKUP(D11,#REF!,17,FALSE),"")</f>
        <v/>
      </c>
      <c r="T11" s="120" t="str">
        <f>IFERROR(VLOOKUP(D11,'NRCS Practice Descriptions'!$B$2:$E$174,4,FALSE),"")</f>
        <v>Ac</v>
      </c>
      <c r="U11" s="31"/>
      <c r="V11" s="31"/>
      <c r="W11" s="202">
        <f>IFERROR(AVERAGEIFS('2021VTEQIPCostList'!F$2:F$1463,'2021VTEQIPCostList'!A$2:A$1463,'Simplified Buckets Sorted'!D11,'2021VTEQIPCostList'!E$2:E$1463,'Simplified Buckets Sorted'!T11),"")</f>
        <v>124.096875</v>
      </c>
      <c r="X11" s="100">
        <f t="shared" si="2"/>
        <v>0</v>
      </c>
      <c r="Y11" s="31"/>
      <c r="Z11" s="31"/>
      <c r="AA11" s="31"/>
      <c r="AB11" s="31"/>
      <c r="AC11" s="31"/>
      <c r="AD11" s="102">
        <f t="shared" si="3"/>
        <v>0</v>
      </c>
      <c r="AE11" s="31"/>
      <c r="AF11" s="100">
        <f t="shared" si="4"/>
        <v>0</v>
      </c>
      <c r="AG11" s="31"/>
      <c r="AH11" s="46">
        <f t="shared" si="5"/>
        <v>6</v>
      </c>
      <c r="AI11" s="31">
        <f>IFERROR(VLOOKUP($D11,'NRCS Physical Effects'!$D$3:$BF$173,AI$3,FALSE),"")</f>
        <v>4</v>
      </c>
      <c r="AJ11" s="31">
        <f>IFERROR(VLOOKUP($D11,'NRCS Physical Effects'!$D$3:$BF$173,AJ$3,FALSE),"")</f>
        <v>2</v>
      </c>
      <c r="AK11" s="31">
        <f>IFERROR(VLOOKUP($D11,'NRCS Physical Effects'!$D$3:$BF$173,AK$3,FALSE),"")</f>
        <v>2</v>
      </c>
      <c r="AL11" s="31">
        <f>IFERROR(VLOOKUP($D11,'NRCS Physical Effects'!$D$3:$BF$173,AL$3,FALSE),"")</f>
        <v>2</v>
      </c>
      <c r="AM11" s="31">
        <f>IFERROR(VLOOKUP($D11,'NRCS Physical Effects'!$D$3:$BF$173,AM$3,FALSE),"")</f>
        <v>2</v>
      </c>
      <c r="AN11" s="31">
        <f>IFERROR(VLOOKUP($D11,'NRCS Physical Effects'!$D$3:$BF$173,AN$3,FALSE),"")</f>
        <v>2</v>
      </c>
      <c r="AO11" s="31">
        <f>IFERROR(VLOOKUP($D11,'NRCS Physical Effects'!$D$3:$BF$173,AO$3,FALSE),"")</f>
        <v>1</v>
      </c>
      <c r="AP11" s="31">
        <f>IFERROR(VLOOKUP($D11,'NRCS Physical Effects'!$D$3:$BF$173,AP$3,FALSE),"")</f>
        <v>0</v>
      </c>
      <c r="AQ11" s="72">
        <f>IFERROR(VLOOKUP($D11,'NRCS Physical Effects'!$D$3:$BF$173,AQ$3,FALSE),"")</f>
        <v>61</v>
      </c>
      <c r="AR11" s="31">
        <f>IFERROR(VLOOKUP($D11,'NRCS Physical Effects'!$D$3:$BF$173,AR$3,FALSE),"")</f>
        <v>19</v>
      </c>
      <c r="AS11" s="31">
        <f>IFERROR(VLOOKUP($D11,'NRCS Physical Effects'!$D$3:$BF$173,AS$3,FALSE),"")</f>
        <v>19</v>
      </c>
      <c r="AT11" s="31">
        <f>IFERROR(VLOOKUP($D11,'NRCS Physical Effects'!$D$3:$BF$173,AT$3,FALSE),"")</f>
        <v>8</v>
      </c>
      <c r="AU11" s="31">
        <f>IFERROR(VLOOKUP($D11,'NRCS Physical Effects'!$D$3:$BF$173,AU$3,FALSE),"")</f>
        <v>11</v>
      </c>
      <c r="AV11" s="31">
        <f>IFERROR(VLOOKUP($D11,'NRCS Physical Effects'!$D$3:$BF$173,AV$3,FALSE),"")</f>
        <v>3</v>
      </c>
      <c r="AW11" s="31">
        <f>IFERROR(VLOOKUP($D11,'NRCS Physical Effects'!$D$3:$BF$173,AW$3,FALSE),"")</f>
        <v>1</v>
      </c>
      <c r="AY11" s="39">
        <f t="shared" si="6"/>
        <v>6</v>
      </c>
      <c r="AZ11" s="39">
        <f t="shared" si="7"/>
        <v>9</v>
      </c>
      <c r="BA11" s="39">
        <f t="shared" si="0"/>
        <v>10.5</v>
      </c>
    </row>
    <row r="12" spans="1:60" x14ac:dyDescent="0.3">
      <c r="A12" s="80" t="s">
        <v>509</v>
      </c>
      <c r="B12" s="80" t="s">
        <v>512</v>
      </c>
      <c r="C12" s="40" t="s">
        <v>57</v>
      </c>
      <c r="D12" s="31">
        <v>329</v>
      </c>
      <c r="E12" s="116" t="str">
        <f>IFERROR(VLOOKUP(D12,'NRCS Practice Descriptions'!$B$2:$C$174,2,FALSE),"")</f>
        <v>Managing the amount, orientation and distribution of crop and other plant residue on the soil surface year round, limiting soil-disturbing activities to those necessary to place nutrients, condition residue and plant crops.</v>
      </c>
      <c r="H12" s="31"/>
      <c r="I12" s="31"/>
      <c r="J12" s="31"/>
      <c r="K12" s="31"/>
      <c r="L12" s="31"/>
      <c r="M12" s="31"/>
      <c r="N12" s="31"/>
      <c r="O12" s="103">
        <f t="shared" si="1"/>
        <v>0</v>
      </c>
      <c r="P12" s="31"/>
      <c r="Q12" s="31"/>
      <c r="R12" s="31"/>
      <c r="S12" s="202" t="str">
        <f>IFERROR(VLOOKUP(D12,#REF!,17,FALSE),"")</f>
        <v/>
      </c>
      <c r="T12" s="120" t="str">
        <f>IFERROR(VLOOKUP(D12,'NRCS Practice Descriptions'!$B$2:$E$174,4,FALSE),"")</f>
        <v>Ac</v>
      </c>
      <c r="U12" s="31"/>
      <c r="V12" s="31"/>
      <c r="W12" s="202">
        <f>IFERROR(AVERAGEIFS('2021VTEQIPCostList'!F$2:F$1463,'2021VTEQIPCostList'!A$2:A$1463,'Simplified Buckets Sorted'!D12,'2021VTEQIPCostList'!E$2:E$1463,'Simplified Buckets Sorted'!T12),"")</f>
        <v>17.82</v>
      </c>
      <c r="X12" s="100">
        <f t="shared" si="2"/>
        <v>0</v>
      </c>
      <c r="Y12" s="31"/>
      <c r="Z12" s="31"/>
      <c r="AA12" s="31"/>
      <c r="AB12" s="31"/>
      <c r="AC12" s="31"/>
      <c r="AD12" s="102">
        <f t="shared" si="3"/>
        <v>0</v>
      </c>
      <c r="AE12" s="31"/>
      <c r="AF12" s="100">
        <f t="shared" si="4"/>
        <v>0</v>
      </c>
      <c r="AG12" s="31"/>
      <c r="AH12" s="46">
        <f t="shared" si="5"/>
        <v>6</v>
      </c>
      <c r="AI12" s="31">
        <f>IFERROR(VLOOKUP($D12,'NRCS Physical Effects'!$D$3:$BF$173,AI$3,FALSE),"")</f>
        <v>4</v>
      </c>
      <c r="AJ12" s="31">
        <f>IFERROR(VLOOKUP($D12,'NRCS Physical Effects'!$D$3:$BF$173,AJ$3,FALSE),"")</f>
        <v>2</v>
      </c>
      <c r="AK12" s="31">
        <f>IFERROR(VLOOKUP($D12,'NRCS Physical Effects'!$D$3:$BF$173,AK$3,FALSE),"")</f>
        <v>4</v>
      </c>
      <c r="AL12" s="31">
        <f>IFERROR(VLOOKUP($D12,'NRCS Physical Effects'!$D$3:$BF$173,AL$3,FALSE),"")</f>
        <v>3</v>
      </c>
      <c r="AM12" s="31">
        <f>IFERROR(VLOOKUP($D12,'NRCS Physical Effects'!$D$3:$BF$173,AM$3,FALSE),"")</f>
        <v>2</v>
      </c>
      <c r="AN12" s="31">
        <f>IFERROR(VLOOKUP($D12,'NRCS Physical Effects'!$D$3:$BF$173,AN$3,FALSE),"")</f>
        <v>2</v>
      </c>
      <c r="AO12" s="31">
        <f>IFERROR(VLOOKUP($D12,'NRCS Physical Effects'!$D$3:$BF$173,AO$3,FALSE),"")</f>
        <v>1</v>
      </c>
      <c r="AP12" s="31">
        <f>IFERROR(VLOOKUP($D12,'NRCS Physical Effects'!$D$3:$BF$173,AP$3,FALSE),"")</f>
        <v>0</v>
      </c>
      <c r="AQ12" s="72">
        <f>IFERROR(VLOOKUP($D12,'NRCS Physical Effects'!$D$3:$BF$173,AQ$3,FALSE),"")</f>
        <v>56</v>
      </c>
      <c r="AR12" s="31">
        <f>IFERROR(VLOOKUP($D12,'NRCS Physical Effects'!$D$3:$BF$173,AR$3,FALSE),"")</f>
        <v>20</v>
      </c>
      <c r="AS12" s="31">
        <f>IFERROR(VLOOKUP($D12,'NRCS Physical Effects'!$D$3:$BF$173,AS$3,FALSE),"")</f>
        <v>16</v>
      </c>
      <c r="AT12" s="31">
        <f>IFERROR(VLOOKUP($D12,'NRCS Physical Effects'!$D$3:$BF$173,AT$3,FALSE),"")</f>
        <v>13</v>
      </c>
      <c r="AU12" s="31">
        <f>IFERROR(VLOOKUP($D12,'NRCS Physical Effects'!$D$3:$BF$173,AU$3,FALSE),"")</f>
        <v>2</v>
      </c>
      <c r="AV12" s="31">
        <f>IFERROR(VLOOKUP($D12,'NRCS Physical Effects'!$D$3:$BF$173,AV$3,FALSE),"")</f>
        <v>1</v>
      </c>
      <c r="AW12" s="31">
        <f>IFERROR(VLOOKUP($D12,'NRCS Physical Effects'!$D$3:$BF$173,AW$3,FALSE),"")</f>
        <v>4</v>
      </c>
      <c r="AY12" s="39">
        <f t="shared" si="6"/>
        <v>6</v>
      </c>
      <c r="AZ12" s="39">
        <f t="shared" si="7"/>
        <v>12</v>
      </c>
      <c r="BA12" s="39">
        <f t="shared" si="0"/>
        <v>12</v>
      </c>
    </row>
    <row r="13" spans="1:60" x14ac:dyDescent="0.3">
      <c r="A13" s="80" t="s">
        <v>509</v>
      </c>
      <c r="B13" s="80" t="s">
        <v>61</v>
      </c>
      <c r="C13" s="40" t="s">
        <v>61</v>
      </c>
      <c r="D13" s="31">
        <v>590</v>
      </c>
      <c r="E13" s="116" t="str">
        <f>IFERROR(VLOOKUP(D13,'NRCS Practice Descriptions'!$B$2:$C$174,2,FALSE),"")</f>
        <v>Managing the amount (rate), source, placement (method of application), and timing of plant nutrients and soil amendments.</v>
      </c>
      <c r="F13" s="33" t="s">
        <v>205</v>
      </c>
      <c r="H13" s="31"/>
      <c r="I13" s="31"/>
      <c r="J13" s="31"/>
      <c r="K13" s="31"/>
      <c r="L13" s="31"/>
      <c r="M13" s="31"/>
      <c r="N13" s="31"/>
      <c r="O13" s="103">
        <f t="shared" si="1"/>
        <v>0</v>
      </c>
      <c r="P13" s="31"/>
      <c r="Q13" s="31"/>
      <c r="R13" s="31"/>
      <c r="S13" s="202" t="str">
        <f>IFERROR(VLOOKUP(D13,#REF!,17,FALSE),"")</f>
        <v/>
      </c>
      <c r="T13" s="120" t="str">
        <f>IFERROR(VLOOKUP(D13,'NRCS Practice Descriptions'!$B$2:$E$174,4,FALSE),"")</f>
        <v>No</v>
      </c>
      <c r="U13" s="31"/>
      <c r="V13" s="31"/>
      <c r="W13" s="202">
        <f>IFERROR(AVERAGEIFS('2021VTEQIPCostList'!F$2:F$1463,'2021VTEQIPCostList'!A$2:A$1463,'Simplified Buckets Sorted'!D13,'2021VTEQIPCostList'!E$2:E$1463,'Simplified Buckets Sorted'!T13),"")</f>
        <v>1251.20875</v>
      </c>
      <c r="X13" s="100">
        <f t="shared" si="2"/>
        <v>0</v>
      </c>
      <c r="Y13" s="31"/>
      <c r="Z13" s="31"/>
      <c r="AA13" s="31"/>
      <c r="AB13" s="31"/>
      <c r="AC13" s="31"/>
      <c r="AD13" s="102">
        <f t="shared" si="3"/>
        <v>0</v>
      </c>
      <c r="AE13" s="31"/>
      <c r="AF13" s="100">
        <f t="shared" si="4"/>
        <v>0</v>
      </c>
      <c r="AG13" s="31"/>
      <c r="AH13" s="46">
        <f t="shared" si="5"/>
        <v>6</v>
      </c>
      <c r="AI13" s="31">
        <f>IFERROR(VLOOKUP($D13,'NRCS Physical Effects'!$D$3:$BF$173,AI$3,FALSE),"")</f>
        <v>4</v>
      </c>
      <c r="AJ13" s="31">
        <f>IFERROR(VLOOKUP($D13,'NRCS Physical Effects'!$D$3:$BF$173,AJ$3,FALSE),"")</f>
        <v>2</v>
      </c>
      <c r="AK13" s="31">
        <f>IFERROR(VLOOKUP($D13,'NRCS Physical Effects'!$D$3:$BF$173,AK$3,FALSE),"")</f>
        <v>0</v>
      </c>
      <c r="AL13" s="31">
        <f>IFERROR(VLOOKUP($D13,'NRCS Physical Effects'!$D$3:$BF$173,AL$3,FALSE),"")</f>
        <v>0</v>
      </c>
      <c r="AM13" s="31">
        <f>IFERROR(VLOOKUP($D13,'NRCS Physical Effects'!$D$3:$BF$173,AM$3,FALSE),"")</f>
        <v>5</v>
      </c>
      <c r="AN13" s="31">
        <f>IFERROR(VLOOKUP($D13,'NRCS Physical Effects'!$D$3:$BF$173,AN$3,FALSE),"")</f>
        <v>0</v>
      </c>
      <c r="AO13" s="31">
        <f>IFERROR(VLOOKUP($D13,'NRCS Physical Effects'!$D$3:$BF$173,AO$3,FALSE),"")</f>
        <v>0</v>
      </c>
      <c r="AP13" s="31">
        <f>IFERROR(VLOOKUP($D13,'NRCS Physical Effects'!$D$3:$BF$173,AP$3,FALSE),"")</f>
        <v>0</v>
      </c>
      <c r="AQ13" s="72">
        <f>IFERROR(VLOOKUP($D13,'NRCS Physical Effects'!$D$3:$BF$173,AQ$3,FALSE),"")</f>
        <v>57</v>
      </c>
      <c r="AR13" s="31">
        <f>IFERROR(VLOOKUP($D13,'NRCS Physical Effects'!$D$3:$BF$173,AR$3,FALSE),"")</f>
        <v>5</v>
      </c>
      <c r="AS13" s="31">
        <f>IFERROR(VLOOKUP($D13,'NRCS Physical Effects'!$D$3:$BF$173,AS$3,FALSE),"")</f>
        <v>28</v>
      </c>
      <c r="AT13" s="31">
        <f>IFERROR(VLOOKUP($D13,'NRCS Physical Effects'!$D$3:$BF$173,AT$3,FALSE),"")</f>
        <v>14</v>
      </c>
      <c r="AU13" s="31">
        <f>IFERROR(VLOOKUP($D13,'NRCS Physical Effects'!$D$3:$BF$173,AU$3,FALSE),"")</f>
        <v>6</v>
      </c>
      <c r="AV13" s="31">
        <f>IFERROR(VLOOKUP($D13,'NRCS Physical Effects'!$D$3:$BF$173,AV$3,FALSE),"")</f>
        <v>4</v>
      </c>
      <c r="AW13" s="31">
        <f>IFERROR(VLOOKUP($D13,'NRCS Physical Effects'!$D$3:$BF$173,AW$3,FALSE),"")</f>
        <v>0</v>
      </c>
      <c r="AY13" s="39">
        <f t="shared" si="6"/>
        <v>6</v>
      </c>
      <c r="AZ13" s="39">
        <f t="shared" si="7"/>
        <v>5</v>
      </c>
      <c r="BA13" s="39">
        <f t="shared" si="0"/>
        <v>8.5</v>
      </c>
    </row>
    <row r="14" spans="1:60" x14ac:dyDescent="0.3">
      <c r="A14" s="80" t="s">
        <v>44</v>
      </c>
      <c r="B14" s="80" t="s">
        <v>510</v>
      </c>
      <c r="C14" s="40" t="s">
        <v>61</v>
      </c>
      <c r="D14" s="31">
        <v>590</v>
      </c>
      <c r="E14" s="116" t="str">
        <f>IFERROR(VLOOKUP(D14,'NRCS Practice Descriptions'!$B$2:$C$174,2,FALSE),"")</f>
        <v>Managing the amount (rate), source, placement (method of application), and timing of plant nutrients and soil amendments.</v>
      </c>
      <c r="F14" s="33" t="s">
        <v>205</v>
      </c>
      <c r="H14" s="31"/>
      <c r="I14" s="31"/>
      <c r="O14" s="103">
        <f t="shared" si="1"/>
        <v>0</v>
      </c>
      <c r="S14" s="202" t="str">
        <f>IFERROR(VLOOKUP(D14,#REF!,17,FALSE),"")</f>
        <v/>
      </c>
      <c r="T14" s="120" t="str">
        <f>IFERROR(VLOOKUP(D14,'NRCS Practice Descriptions'!$B$2:$E$174,4,FALSE),"")</f>
        <v>No</v>
      </c>
      <c r="W14" s="202">
        <f>IFERROR(AVERAGEIFS('2021VTEQIPCostList'!F$2:F$1463,'2021VTEQIPCostList'!A$2:A$1463,'Simplified Buckets Sorted'!D14,'2021VTEQIPCostList'!E$2:E$1463,'Simplified Buckets Sorted'!T14),"")</f>
        <v>1251.20875</v>
      </c>
      <c r="X14" s="100">
        <f t="shared" si="2"/>
        <v>0</v>
      </c>
      <c r="AB14" s="31"/>
      <c r="AC14" s="31"/>
      <c r="AD14" s="102">
        <f t="shared" si="3"/>
        <v>0</v>
      </c>
      <c r="AE14" s="31"/>
      <c r="AF14" s="100">
        <f t="shared" si="4"/>
        <v>0</v>
      </c>
      <c r="AG14" s="31"/>
      <c r="AH14" s="46">
        <f t="shared" si="5"/>
        <v>6</v>
      </c>
      <c r="AI14" s="31">
        <f>IFERROR(VLOOKUP($D14,'NRCS Physical Effects'!$D$3:$BF$173,AI$3,FALSE),"")</f>
        <v>4</v>
      </c>
      <c r="AJ14" s="31">
        <f>IFERROR(VLOOKUP($D14,'NRCS Physical Effects'!$D$3:$BF$173,AJ$3,FALSE),"")</f>
        <v>2</v>
      </c>
      <c r="AK14" s="31">
        <f>IFERROR(VLOOKUP($D14,'NRCS Physical Effects'!$D$3:$BF$173,AK$3,FALSE),"")</f>
        <v>0</v>
      </c>
      <c r="AL14" s="31">
        <f>IFERROR(VLOOKUP($D14,'NRCS Physical Effects'!$D$3:$BF$173,AL$3,FALSE),"")</f>
        <v>0</v>
      </c>
      <c r="AM14" s="31">
        <f>IFERROR(VLOOKUP($D14,'NRCS Physical Effects'!$D$3:$BF$173,AM$3,FALSE),"")</f>
        <v>5</v>
      </c>
      <c r="AN14" s="31">
        <f>IFERROR(VLOOKUP($D14,'NRCS Physical Effects'!$D$3:$BF$173,AN$3,FALSE),"")</f>
        <v>0</v>
      </c>
      <c r="AO14" s="31">
        <f>IFERROR(VLOOKUP($D14,'NRCS Physical Effects'!$D$3:$BF$173,AO$3,FALSE),"")</f>
        <v>0</v>
      </c>
      <c r="AP14" s="31">
        <f>IFERROR(VLOOKUP($D14,'NRCS Physical Effects'!$D$3:$BF$173,AP$3,FALSE),"")</f>
        <v>0</v>
      </c>
      <c r="AQ14" s="72">
        <f>IFERROR(VLOOKUP($D14,'NRCS Physical Effects'!$D$3:$BF$173,AQ$3,FALSE),"")</f>
        <v>57</v>
      </c>
      <c r="AR14" s="31">
        <f>IFERROR(VLOOKUP($D14,'NRCS Physical Effects'!$D$3:$BF$173,AR$3,FALSE),"")</f>
        <v>5</v>
      </c>
      <c r="AS14" s="31">
        <f>IFERROR(VLOOKUP($D14,'NRCS Physical Effects'!$D$3:$BF$173,AS$3,FALSE),"")</f>
        <v>28</v>
      </c>
      <c r="AT14" s="31">
        <f>IFERROR(VLOOKUP($D14,'NRCS Physical Effects'!$D$3:$BF$173,AT$3,FALSE),"")</f>
        <v>14</v>
      </c>
      <c r="AU14" s="31">
        <f>IFERROR(VLOOKUP($D14,'NRCS Physical Effects'!$D$3:$BF$173,AU$3,FALSE),"")</f>
        <v>6</v>
      </c>
      <c r="AV14" s="31">
        <f>IFERROR(VLOOKUP($D14,'NRCS Physical Effects'!$D$3:$BF$173,AV$3,FALSE),"")</f>
        <v>4</v>
      </c>
      <c r="AW14" s="31">
        <f>IFERROR(VLOOKUP($D14,'NRCS Physical Effects'!$D$3:$BF$173,AW$3,FALSE),"")</f>
        <v>0</v>
      </c>
      <c r="AY14" s="39">
        <f t="shared" si="6"/>
        <v>6</v>
      </c>
      <c r="AZ14" s="39">
        <f t="shared" si="7"/>
        <v>5</v>
      </c>
      <c r="BA14" s="39">
        <f t="shared" si="0"/>
        <v>8.5</v>
      </c>
    </row>
    <row r="15" spans="1:60" x14ac:dyDescent="0.3">
      <c r="A15" s="80" t="s">
        <v>44</v>
      </c>
      <c r="B15" s="80" t="s">
        <v>510</v>
      </c>
      <c r="C15" s="40" t="s">
        <v>193</v>
      </c>
      <c r="D15" s="31">
        <v>528</v>
      </c>
      <c r="E15" s="116" t="str">
        <f>IFERROR(VLOOKUP(D15,'NRCS Practice Descriptions'!$B$2:$C$174,2,FALSE),"")</f>
        <v>Managing the harvest of vegetation with grazing and/or browsing animals.</v>
      </c>
      <c r="F15" s="33" t="s">
        <v>203</v>
      </c>
      <c r="H15" s="31"/>
      <c r="I15" s="31"/>
      <c r="J15" s="31"/>
      <c r="K15" s="31"/>
      <c r="L15" s="31"/>
      <c r="M15" s="31"/>
      <c r="N15" s="31"/>
      <c r="O15" s="103">
        <f t="shared" si="1"/>
        <v>0</v>
      </c>
      <c r="P15" s="31"/>
      <c r="Q15" s="31"/>
      <c r="R15" s="31"/>
      <c r="S15" s="202" t="str">
        <f>IFERROR(VLOOKUP(D15,#REF!,17,FALSE),"")</f>
        <v/>
      </c>
      <c r="T15" s="120" t="str">
        <f>IFERROR(VLOOKUP(D15,'NRCS Practice Descriptions'!$B$2:$E$174,4,FALSE),"")</f>
        <v>Ac</v>
      </c>
      <c r="U15" s="31"/>
      <c r="V15" s="31"/>
      <c r="W15" s="202">
        <f>IFERROR(AVERAGEIFS('2021VTEQIPCostList'!F$2:F$1463,'2021VTEQIPCostList'!A$2:A$1463,'Simplified Buckets Sorted'!D15,'2021VTEQIPCostList'!E$2:E$1463,'Simplified Buckets Sorted'!T15),"")</f>
        <v>45.353999999999999</v>
      </c>
      <c r="X15" s="100">
        <f t="shared" si="2"/>
        <v>0</v>
      </c>
      <c r="Y15" s="31"/>
      <c r="Z15" s="31"/>
      <c r="AA15" s="31"/>
      <c r="AB15" s="31"/>
      <c r="AC15" s="31"/>
      <c r="AD15" s="102">
        <f t="shared" si="3"/>
        <v>0</v>
      </c>
      <c r="AE15" s="31"/>
      <c r="AF15" s="100">
        <f t="shared" si="4"/>
        <v>0</v>
      </c>
      <c r="AG15" s="31"/>
      <c r="AH15" s="46">
        <f t="shared" si="5"/>
        <v>6</v>
      </c>
      <c r="AI15" s="31">
        <f>IFERROR(VLOOKUP($D15,'NRCS Physical Effects'!$D$3:$BF$173,AI$3,FALSE),"")</f>
        <v>2</v>
      </c>
      <c r="AJ15" s="31">
        <f>IFERROR(VLOOKUP($D15,'NRCS Physical Effects'!$D$3:$BF$173,AJ$3,FALSE),"")</f>
        <v>4</v>
      </c>
      <c r="AK15" s="31">
        <f>IFERROR(VLOOKUP($D15,'NRCS Physical Effects'!$D$3:$BF$173,AK$3,FALSE),"")</f>
        <v>2</v>
      </c>
      <c r="AL15" s="31">
        <f>IFERROR(VLOOKUP($D15,'NRCS Physical Effects'!$D$3:$BF$173,AL$3,FALSE),"")</f>
        <v>2</v>
      </c>
      <c r="AM15" s="31">
        <f>IFERROR(VLOOKUP($D15,'NRCS Physical Effects'!$D$3:$BF$173,AM$3,FALSE),"")</f>
        <v>1</v>
      </c>
      <c r="AN15" s="31">
        <f>IFERROR(VLOOKUP($D15,'NRCS Physical Effects'!$D$3:$BF$173,AN$3,FALSE),"")</f>
        <v>1</v>
      </c>
      <c r="AO15" s="31">
        <f>IFERROR(VLOOKUP($D15,'NRCS Physical Effects'!$D$3:$BF$173,AO$3,FALSE),"")</f>
        <v>2</v>
      </c>
      <c r="AP15" s="31">
        <f>IFERROR(VLOOKUP($D15,'NRCS Physical Effects'!$D$3:$BF$173,AP$3,FALSE),"")</f>
        <v>0</v>
      </c>
      <c r="AQ15" s="72">
        <f>IFERROR(VLOOKUP($D15,'NRCS Physical Effects'!$D$3:$BF$173,AQ$3,FALSE),"")</f>
        <v>72</v>
      </c>
      <c r="AR15" s="31">
        <f>IFERROR(VLOOKUP($D15,'NRCS Physical Effects'!$D$3:$BF$173,AR$3,FALSE),"")</f>
        <v>27</v>
      </c>
      <c r="AS15" s="31">
        <f>IFERROR(VLOOKUP($D15,'NRCS Physical Effects'!$D$3:$BF$173,AS$3,FALSE),"")</f>
        <v>18</v>
      </c>
      <c r="AT15" s="31">
        <f>IFERROR(VLOOKUP($D15,'NRCS Physical Effects'!$D$3:$BF$173,AT$3,FALSE),"")</f>
        <v>5</v>
      </c>
      <c r="AU15" s="31">
        <f>IFERROR(VLOOKUP($D15,'NRCS Physical Effects'!$D$3:$BF$173,AU$3,FALSE),"")</f>
        <v>12</v>
      </c>
      <c r="AV15" s="31">
        <f>IFERROR(VLOOKUP($D15,'NRCS Physical Effects'!$D$3:$BF$173,AV$3,FALSE),"")</f>
        <v>9</v>
      </c>
      <c r="AW15" s="31">
        <f>IFERROR(VLOOKUP($D15,'NRCS Physical Effects'!$D$3:$BF$173,AW$3,FALSE),"")</f>
        <v>1</v>
      </c>
      <c r="AY15" s="39">
        <f t="shared" si="6"/>
        <v>6</v>
      </c>
      <c r="AZ15" s="39">
        <f t="shared" si="7"/>
        <v>8</v>
      </c>
      <c r="BA15" s="39">
        <f t="shared" si="0"/>
        <v>10</v>
      </c>
    </row>
    <row r="16" spans="1:60" x14ac:dyDescent="0.3">
      <c r="A16" s="80" t="s">
        <v>44</v>
      </c>
      <c r="B16" s="80" t="s">
        <v>510</v>
      </c>
      <c r="C16" s="40" t="s">
        <v>194</v>
      </c>
      <c r="D16" s="31">
        <v>550</v>
      </c>
      <c r="E16" s="116" t="str">
        <f>IFERROR(VLOOKUP(D16,'NRCS Practice Descriptions'!$B$2:$C$174,2,FALSE),"")</f>
        <v>Establishment of adapted perennial or self-sustaining vegetation such as grasses, forbs, legumes, shrubs and trees.</v>
      </c>
      <c r="H16" s="31"/>
      <c r="I16" s="31"/>
      <c r="O16" s="103">
        <f t="shared" si="1"/>
        <v>0</v>
      </c>
      <c r="S16" s="202" t="str">
        <f>IFERROR(VLOOKUP(D16,#REF!,17,FALSE),"")</f>
        <v/>
      </c>
      <c r="T16" s="120" t="str">
        <f>IFERROR(VLOOKUP(D16,'NRCS Practice Descriptions'!$B$2:$E$174,4,FALSE),"")</f>
        <v>Ac</v>
      </c>
      <c r="W16" s="202" t="str">
        <f>IFERROR(AVERAGEIFS('2021VTEQIPCostList'!F$2:F$1463,'2021VTEQIPCostList'!A$2:A$1463,'Simplified Buckets Sorted'!D16,'2021VTEQIPCostList'!E$2:E$1463,'Simplified Buckets Sorted'!T16),"")</f>
        <v/>
      </c>
      <c r="X16" s="100">
        <f t="shared" si="2"/>
        <v>0</v>
      </c>
      <c r="AB16" s="31"/>
      <c r="AC16" s="31"/>
      <c r="AD16" s="102">
        <f t="shared" si="3"/>
        <v>0</v>
      </c>
      <c r="AE16" s="31"/>
      <c r="AF16" s="100">
        <f t="shared" si="4"/>
        <v>0</v>
      </c>
      <c r="AG16" s="31"/>
      <c r="AH16" s="46">
        <f t="shared" si="5"/>
        <v>6</v>
      </c>
      <c r="AI16" s="31">
        <f>IFERROR(VLOOKUP($D16,'NRCS Physical Effects'!$D$3:$BF$173,AI$3,FALSE),"")</f>
        <v>2</v>
      </c>
      <c r="AJ16" s="31">
        <f>IFERROR(VLOOKUP($D16,'NRCS Physical Effects'!$D$3:$BF$173,AJ$3,FALSE),"")</f>
        <v>4</v>
      </c>
      <c r="AK16" s="31">
        <f>IFERROR(VLOOKUP($D16,'NRCS Physical Effects'!$D$3:$BF$173,AK$3,FALSE),"")</f>
        <v>3</v>
      </c>
      <c r="AL16" s="31">
        <f>IFERROR(VLOOKUP($D16,'NRCS Physical Effects'!$D$3:$BF$173,AL$3,FALSE),"")</f>
        <v>3</v>
      </c>
      <c r="AM16" s="31">
        <f>IFERROR(VLOOKUP($D16,'NRCS Physical Effects'!$D$3:$BF$173,AM$3,FALSE),"")</f>
        <v>1</v>
      </c>
      <c r="AN16" s="31">
        <f>IFERROR(VLOOKUP($D16,'NRCS Physical Effects'!$D$3:$BF$173,AN$3,FALSE),"")</f>
        <v>0</v>
      </c>
      <c r="AO16" s="31">
        <f>IFERROR(VLOOKUP($D16,'NRCS Physical Effects'!$D$3:$BF$173,AO$3,FALSE),"")</f>
        <v>0</v>
      </c>
      <c r="AP16" s="31">
        <f>IFERROR(VLOOKUP($D16,'NRCS Physical Effects'!$D$3:$BF$173,AP$3,FALSE),"")</f>
        <v>0</v>
      </c>
      <c r="AQ16" s="72">
        <f>IFERROR(VLOOKUP($D16,'NRCS Physical Effects'!$D$3:$BF$173,AQ$3,FALSE),"")</f>
        <v>73</v>
      </c>
      <c r="AR16" s="31">
        <f>IFERROR(VLOOKUP($D16,'NRCS Physical Effects'!$D$3:$BF$173,AR$3,FALSE),"")</f>
        <v>31</v>
      </c>
      <c r="AS16" s="31">
        <f>IFERROR(VLOOKUP($D16,'NRCS Physical Effects'!$D$3:$BF$173,AS$3,FALSE),"")</f>
        <v>19</v>
      </c>
      <c r="AT16" s="31">
        <f>IFERROR(VLOOKUP($D16,'NRCS Physical Effects'!$D$3:$BF$173,AT$3,FALSE),"")</f>
        <v>3</v>
      </c>
      <c r="AU16" s="31">
        <f>IFERROR(VLOOKUP($D16,'NRCS Physical Effects'!$D$3:$BF$173,AU$3,FALSE),"")</f>
        <v>14</v>
      </c>
      <c r="AV16" s="31">
        <f>IFERROR(VLOOKUP($D16,'NRCS Physical Effects'!$D$3:$BF$173,AV$3,FALSE),"")</f>
        <v>5</v>
      </c>
      <c r="AW16" s="31">
        <f>IFERROR(VLOOKUP($D16,'NRCS Physical Effects'!$D$3:$BF$173,AW$3,FALSE),"")</f>
        <v>1</v>
      </c>
      <c r="AY16" s="39">
        <f t="shared" si="6"/>
        <v>6</v>
      </c>
      <c r="AZ16" s="39">
        <f t="shared" si="7"/>
        <v>7</v>
      </c>
      <c r="BA16" s="39">
        <f t="shared" si="0"/>
        <v>9.5</v>
      </c>
    </row>
    <row r="17" spans="1:53" x14ac:dyDescent="0.3">
      <c r="A17" s="80" t="s">
        <v>513</v>
      </c>
      <c r="B17" s="80" t="s">
        <v>178</v>
      </c>
      <c r="C17" s="74" t="s">
        <v>77</v>
      </c>
      <c r="D17" s="31">
        <v>386</v>
      </c>
      <c r="E17" s="116" t="str">
        <f>IFERROR(VLOOKUP(D17,'NRCS Practice Descriptions'!$B$2:$C$174,2,FALSE),"")</f>
        <v>A stripe of permanent vegetation established at the edge or around the perimeter or a field.</v>
      </c>
      <c r="H17" s="31"/>
      <c r="I17" s="31"/>
      <c r="O17" s="103">
        <f t="shared" si="1"/>
        <v>0</v>
      </c>
      <c r="S17" s="202" t="str">
        <f>IFERROR(VLOOKUP(D17,#REF!,17,FALSE),"")</f>
        <v/>
      </c>
      <c r="T17" s="120" t="str">
        <f>IFERROR(VLOOKUP(D17,'NRCS Practice Descriptions'!$B$2:$E$174,4,FALSE),"")</f>
        <v>No</v>
      </c>
      <c r="W17" s="202" t="str">
        <f>IFERROR(AVERAGEIFS('2021VTEQIPCostList'!F$2:F$1463,'2021VTEQIPCostList'!A$2:A$1463,'Simplified Buckets Sorted'!D17,'2021VTEQIPCostList'!E$2:E$1463,'Simplified Buckets Sorted'!T17),"")</f>
        <v/>
      </c>
      <c r="X17" s="100">
        <f t="shared" si="2"/>
        <v>0</v>
      </c>
      <c r="AB17" s="31"/>
      <c r="AC17" s="31"/>
      <c r="AD17" s="102">
        <f t="shared" si="3"/>
        <v>0</v>
      </c>
      <c r="AE17" s="31"/>
      <c r="AF17" s="100">
        <f t="shared" si="4"/>
        <v>0</v>
      </c>
      <c r="AG17" s="31"/>
      <c r="AH17" s="46">
        <f t="shared" si="5"/>
        <v>6</v>
      </c>
      <c r="AI17" s="31">
        <f>IFERROR(VLOOKUP($D17,'NRCS Physical Effects'!$D$3:$BF$173,AI$3,FALSE),"")</f>
        <v>2</v>
      </c>
      <c r="AJ17" s="31">
        <f>IFERROR(VLOOKUP($D17,'NRCS Physical Effects'!$D$3:$BF$173,AJ$3,FALSE),"")</f>
        <v>4</v>
      </c>
      <c r="AK17" s="31">
        <f>IFERROR(VLOOKUP($D17,'NRCS Physical Effects'!$D$3:$BF$173,AK$3,FALSE),"")</f>
        <v>2</v>
      </c>
      <c r="AL17" s="31">
        <f>IFERROR(VLOOKUP($D17,'NRCS Physical Effects'!$D$3:$BF$173,AL$3,FALSE),"")</f>
        <v>1</v>
      </c>
      <c r="AM17" s="31">
        <f>IFERROR(VLOOKUP($D17,'NRCS Physical Effects'!$D$3:$BF$173,AM$3,FALSE),"")</f>
        <v>2</v>
      </c>
      <c r="AN17" s="31">
        <f>IFERROR(VLOOKUP($D17,'NRCS Physical Effects'!$D$3:$BF$173,AN$3,FALSE),"")</f>
        <v>1</v>
      </c>
      <c r="AO17" s="31">
        <f>IFERROR(VLOOKUP($D17,'NRCS Physical Effects'!$D$3:$BF$173,AO$3,FALSE),"")</f>
        <v>1</v>
      </c>
      <c r="AP17" s="31">
        <f>IFERROR(VLOOKUP($D17,'NRCS Physical Effects'!$D$3:$BF$173,AP$3,FALSE),"")</f>
        <v>2</v>
      </c>
      <c r="AQ17" s="72">
        <f>IFERROR(VLOOKUP($D17,'NRCS Physical Effects'!$D$3:$BF$173,AQ$3,FALSE),"")</f>
        <v>50</v>
      </c>
      <c r="AR17" s="31">
        <f>IFERROR(VLOOKUP($D17,'NRCS Physical Effects'!$D$3:$BF$173,AR$3,FALSE),"")</f>
        <v>19</v>
      </c>
      <c r="AS17" s="31">
        <f>IFERROR(VLOOKUP($D17,'NRCS Physical Effects'!$D$3:$BF$173,AS$3,FALSE),"")</f>
        <v>12</v>
      </c>
      <c r="AT17" s="31">
        <f>IFERROR(VLOOKUP($D17,'NRCS Physical Effects'!$D$3:$BF$173,AT$3,FALSE),"")</f>
        <v>5</v>
      </c>
      <c r="AU17" s="31">
        <f>IFERROR(VLOOKUP($D17,'NRCS Physical Effects'!$D$3:$BF$173,AU$3,FALSE),"")</f>
        <v>10</v>
      </c>
      <c r="AV17" s="31">
        <f>IFERROR(VLOOKUP($D17,'NRCS Physical Effects'!$D$3:$BF$173,AV$3,FALSE),"")</f>
        <v>3</v>
      </c>
      <c r="AW17" s="31">
        <f>IFERROR(VLOOKUP($D17,'NRCS Physical Effects'!$D$3:$BF$173,AW$3,FALSE),"")</f>
        <v>1</v>
      </c>
      <c r="AY17" s="39">
        <f t="shared" si="6"/>
        <v>6</v>
      </c>
      <c r="AZ17" s="39">
        <f t="shared" si="7"/>
        <v>9</v>
      </c>
      <c r="BA17" s="39">
        <f t="shared" si="0"/>
        <v>10.5</v>
      </c>
    </row>
    <row r="18" spans="1:53" x14ac:dyDescent="0.3">
      <c r="A18" s="80" t="s">
        <v>513</v>
      </c>
      <c r="B18" s="80" t="s">
        <v>178</v>
      </c>
      <c r="C18" s="74" t="s">
        <v>79</v>
      </c>
      <c r="D18" s="31">
        <v>390</v>
      </c>
      <c r="E18" s="116" t="str">
        <f>IFERROR(VLOOKUP(D18,'NRCS Practice Descriptions'!$B$2:$C$174,2,FALSE),"")</f>
        <v>Grasses, sedges, rushes, ferns, legumes, and forbs tolerant of intermittent flooding or saturated soils, established or managed as the dominant vegetation in the transitional zone between upland and aquatic habitats.</v>
      </c>
      <c r="H18" s="31"/>
      <c r="I18" s="31"/>
      <c r="J18" s="31"/>
      <c r="K18" s="31"/>
      <c r="L18" s="31"/>
      <c r="M18" s="31"/>
      <c r="N18" s="31"/>
      <c r="O18" s="103">
        <f t="shared" si="1"/>
        <v>0</v>
      </c>
      <c r="P18" s="31"/>
      <c r="Q18" s="31"/>
      <c r="R18" s="31"/>
      <c r="S18" s="202" t="str">
        <f>IFERROR(VLOOKUP(D18,#REF!,17,FALSE),"")</f>
        <v/>
      </c>
      <c r="T18" s="120" t="str">
        <f>IFERROR(VLOOKUP(D18,'NRCS Practice Descriptions'!$B$2:$E$174,4,FALSE),"")</f>
        <v>Ac</v>
      </c>
      <c r="U18" s="31"/>
      <c r="V18" s="31"/>
      <c r="W18" s="202" t="str">
        <f>IFERROR(AVERAGEIFS('2021VTEQIPCostList'!F$2:F$1463,'2021VTEQIPCostList'!A$2:A$1463,'Simplified Buckets Sorted'!D18,'2021VTEQIPCostList'!E$2:E$1463,'Simplified Buckets Sorted'!T18),"")</f>
        <v/>
      </c>
      <c r="X18" s="100">
        <f t="shared" si="2"/>
        <v>0</v>
      </c>
      <c r="Y18" s="31"/>
      <c r="Z18" s="31"/>
      <c r="AA18" s="31"/>
      <c r="AB18" s="31"/>
      <c r="AC18" s="31"/>
      <c r="AD18" s="102">
        <f t="shared" si="3"/>
        <v>0</v>
      </c>
      <c r="AE18" s="31"/>
      <c r="AF18" s="100">
        <f t="shared" si="4"/>
        <v>0</v>
      </c>
      <c r="AG18" s="31"/>
      <c r="AH18" s="46">
        <f t="shared" si="5"/>
        <v>6</v>
      </c>
      <c r="AI18" s="31">
        <f>IFERROR(VLOOKUP($D18,'NRCS Physical Effects'!$D$3:$BF$173,AI$3,FALSE),"")</f>
        <v>2</v>
      </c>
      <c r="AJ18" s="31">
        <f>IFERROR(VLOOKUP($D18,'NRCS Physical Effects'!$D$3:$BF$173,AJ$3,FALSE),"")</f>
        <v>4</v>
      </c>
      <c r="AK18" s="31">
        <f>IFERROR(VLOOKUP($D18,'NRCS Physical Effects'!$D$3:$BF$173,AK$3,FALSE),"")</f>
        <v>0</v>
      </c>
      <c r="AL18" s="31">
        <f>IFERROR(VLOOKUP($D18,'NRCS Physical Effects'!$D$3:$BF$173,AL$3,FALSE),"")</f>
        <v>0</v>
      </c>
      <c r="AM18" s="31">
        <f>IFERROR(VLOOKUP($D18,'NRCS Physical Effects'!$D$3:$BF$173,AM$3,FALSE),"")</f>
        <v>5</v>
      </c>
      <c r="AN18" s="31">
        <f>IFERROR(VLOOKUP($D18,'NRCS Physical Effects'!$D$3:$BF$173,AN$3,FALSE),"")</f>
        <v>-3</v>
      </c>
      <c r="AO18" s="31">
        <f>IFERROR(VLOOKUP($D18,'NRCS Physical Effects'!$D$3:$BF$173,AO$3,FALSE),"")</f>
        <v>2</v>
      </c>
      <c r="AP18" s="31">
        <f>IFERROR(VLOOKUP($D18,'NRCS Physical Effects'!$D$3:$BF$173,AP$3,FALSE),"")</f>
        <v>0</v>
      </c>
      <c r="AQ18" s="72">
        <f>IFERROR(VLOOKUP($D18,'NRCS Physical Effects'!$D$3:$BF$173,AQ$3,FALSE),"")</f>
        <v>73</v>
      </c>
      <c r="AR18" s="31">
        <f>IFERROR(VLOOKUP($D18,'NRCS Physical Effects'!$D$3:$BF$173,AR$3,FALSE),"")</f>
        <v>19</v>
      </c>
      <c r="AS18" s="31">
        <f>IFERROR(VLOOKUP($D18,'NRCS Physical Effects'!$D$3:$BF$173,AS$3,FALSE),"")</f>
        <v>31</v>
      </c>
      <c r="AT18" s="31">
        <f>IFERROR(VLOOKUP($D18,'NRCS Physical Effects'!$D$3:$BF$173,AT$3,FALSE),"")</f>
        <v>3</v>
      </c>
      <c r="AU18" s="31">
        <f>IFERROR(VLOOKUP($D18,'NRCS Physical Effects'!$D$3:$BF$173,AU$3,FALSE),"")</f>
        <v>13</v>
      </c>
      <c r="AV18" s="31">
        <f>IFERROR(VLOOKUP($D18,'NRCS Physical Effects'!$D$3:$BF$173,AV$3,FALSE),"")</f>
        <v>6</v>
      </c>
      <c r="AW18" s="31">
        <f>IFERROR(VLOOKUP($D18,'NRCS Physical Effects'!$D$3:$BF$173,AW$3,FALSE),"")</f>
        <v>1</v>
      </c>
      <c r="AY18" s="39">
        <f t="shared" si="6"/>
        <v>6</v>
      </c>
      <c r="AZ18" s="39">
        <f t="shared" si="7"/>
        <v>4</v>
      </c>
      <c r="BA18" s="39">
        <f t="shared" si="0"/>
        <v>8</v>
      </c>
    </row>
    <row r="19" spans="1:53" x14ac:dyDescent="0.3">
      <c r="A19" s="80" t="s">
        <v>513</v>
      </c>
      <c r="B19" s="90" t="s">
        <v>516</v>
      </c>
      <c r="C19" s="40" t="s">
        <v>265</v>
      </c>
      <c r="D19" s="31">
        <v>342</v>
      </c>
      <c r="E19" s="116" t="str">
        <f>IFERROR(VLOOKUP(D19,'NRCS Practice Descriptions'!$B$2:$C$174,2,FALSE),"")</f>
        <v>Establishing permanent vegetation on sites that have, or are expected to have, high erosion rates, and on sites that have physical, chemical or biological conditions that prevent the establishment of vegetation with normal practices.</v>
      </c>
      <c r="O19" s="103">
        <f t="shared" si="1"/>
        <v>0</v>
      </c>
      <c r="S19" s="202" t="str">
        <f>IFERROR(VLOOKUP(D19,#REF!,17,FALSE),"")</f>
        <v/>
      </c>
      <c r="T19" s="120" t="str">
        <f>IFERROR(VLOOKUP(D19,'NRCS Practice Descriptions'!$B$2:$E$174,4,FALSE),"")</f>
        <v>Ac</v>
      </c>
      <c r="W19" s="202">
        <f>IFERROR(AVERAGEIFS('2021VTEQIPCostList'!F$2:F$1463,'2021VTEQIPCostList'!A$2:A$1463,'Simplified Buckets Sorted'!D19,'2021VTEQIPCostList'!E$2:E$1463,'Simplified Buckets Sorted'!T19),"")</f>
        <v>821.14800000000014</v>
      </c>
      <c r="X19" s="100">
        <f t="shared" si="2"/>
        <v>0</v>
      </c>
      <c r="AD19" s="102">
        <f t="shared" si="3"/>
        <v>0</v>
      </c>
      <c r="AF19" s="100">
        <f t="shared" si="4"/>
        <v>0</v>
      </c>
      <c r="AH19" s="46">
        <f t="shared" si="5"/>
        <v>6</v>
      </c>
      <c r="AI19" s="31">
        <f>IFERROR(VLOOKUP($D19,'NRCS Physical Effects'!$D$3:$BF$173,AI$3,FALSE),"")</f>
        <v>1</v>
      </c>
      <c r="AJ19" s="31">
        <f>IFERROR(VLOOKUP($D19,'NRCS Physical Effects'!$D$3:$BF$173,AJ$3,FALSE),"")</f>
        <v>5</v>
      </c>
      <c r="AK19" s="31">
        <f>IFERROR(VLOOKUP($D19,'NRCS Physical Effects'!$D$3:$BF$173,AK$3,FALSE),"")</f>
        <v>1</v>
      </c>
      <c r="AL19" s="31">
        <f>IFERROR(VLOOKUP($D19,'NRCS Physical Effects'!$D$3:$BF$173,AL$3,FALSE),"")</f>
        <v>1</v>
      </c>
      <c r="AM19" s="31">
        <f>IFERROR(VLOOKUP($D19,'NRCS Physical Effects'!$D$3:$BF$173,AM$3,FALSE),"")</f>
        <v>2</v>
      </c>
      <c r="AN19" s="31">
        <f>IFERROR(VLOOKUP($D19,'NRCS Physical Effects'!$D$3:$BF$173,AN$3,FALSE),"")</f>
        <v>0</v>
      </c>
      <c r="AO19" s="31">
        <f>IFERROR(VLOOKUP($D19,'NRCS Physical Effects'!$D$3:$BF$173,AO$3,FALSE),"")</f>
        <v>2</v>
      </c>
      <c r="AP19" s="31">
        <f>IFERROR(VLOOKUP($D19,'NRCS Physical Effects'!$D$3:$BF$173,AP$3,FALSE),"")</f>
        <v>1</v>
      </c>
      <c r="AQ19" s="72">
        <f>IFERROR(VLOOKUP($D19,'NRCS Physical Effects'!$D$3:$BF$173,AQ$3,FALSE),"")</f>
        <v>60</v>
      </c>
      <c r="AR19" s="31">
        <f>IFERROR(VLOOKUP($D19,'NRCS Physical Effects'!$D$3:$BF$173,AR$3,FALSE),"")</f>
        <v>33</v>
      </c>
      <c r="AS19" s="31">
        <f>IFERROR(VLOOKUP($D19,'NRCS Physical Effects'!$D$3:$BF$173,AS$3,FALSE),"")</f>
        <v>8</v>
      </c>
      <c r="AT19" s="31">
        <f>IFERROR(VLOOKUP($D19,'NRCS Physical Effects'!$D$3:$BF$173,AT$3,FALSE),"")</f>
        <v>3</v>
      </c>
      <c r="AU19" s="31">
        <f>IFERROR(VLOOKUP($D19,'NRCS Physical Effects'!$D$3:$BF$173,AU$3,FALSE),"")</f>
        <v>13</v>
      </c>
      <c r="AV19" s="31">
        <f>IFERROR(VLOOKUP($D19,'NRCS Physical Effects'!$D$3:$BF$173,AV$3,FALSE),"")</f>
        <v>3</v>
      </c>
      <c r="AW19" s="31">
        <f>IFERROR(VLOOKUP($D19,'NRCS Physical Effects'!$D$3:$BF$173,AW$3,FALSE),"")</f>
        <v>0</v>
      </c>
      <c r="AY19" s="39">
        <f t="shared" si="6"/>
        <v>6</v>
      </c>
      <c r="AZ19" s="39">
        <f t="shared" si="7"/>
        <v>7</v>
      </c>
      <c r="BA19" s="39">
        <f t="shared" si="0"/>
        <v>9.5</v>
      </c>
    </row>
    <row r="20" spans="1:53" x14ac:dyDescent="0.3">
      <c r="A20" s="80" t="s">
        <v>509</v>
      </c>
      <c r="B20" s="80" t="s">
        <v>511</v>
      </c>
      <c r="C20" s="74" t="s">
        <v>200</v>
      </c>
      <c r="D20" s="31">
        <v>512</v>
      </c>
      <c r="E20" s="116" t="str">
        <f>IFERROR(VLOOKUP(D20,'NRCS Practice Descriptions'!$B$2:$C$174,2,FALSE),"")</f>
        <v>Establishing adapted and/or compatible species, varieties, or cultivars of herbaceous species suitable for pasture, hay, or biomass production.</v>
      </c>
      <c r="H20" s="31"/>
      <c r="I20" s="31"/>
      <c r="J20" s="31"/>
      <c r="K20" s="31"/>
      <c r="L20" s="31"/>
      <c r="M20" s="31"/>
      <c r="N20" s="31"/>
      <c r="O20" s="103">
        <f t="shared" si="1"/>
        <v>0</v>
      </c>
      <c r="P20" s="31"/>
      <c r="Q20" s="31"/>
      <c r="R20" s="31"/>
      <c r="S20" s="202" t="str">
        <f>IFERROR(VLOOKUP(D20,#REF!,17,FALSE),"")</f>
        <v/>
      </c>
      <c r="T20" s="120" t="str">
        <f>IFERROR(VLOOKUP(D20,'NRCS Practice Descriptions'!$B$2:$E$174,4,FALSE),"")</f>
        <v>Ac</v>
      </c>
      <c r="U20" s="31"/>
      <c r="V20" s="31"/>
      <c r="W20" s="202">
        <f>IFERROR(AVERAGEIFS('2021VTEQIPCostList'!F$2:F$1463,'2021VTEQIPCostList'!A$2:A$1463,'Simplified Buckets Sorted'!D20,'2021VTEQIPCostList'!E$2:E$1463,'Simplified Buckets Sorted'!T20),"")</f>
        <v>338.99966666666671</v>
      </c>
      <c r="X20" s="100">
        <f t="shared" si="2"/>
        <v>0</v>
      </c>
      <c r="Y20" s="31"/>
      <c r="Z20" s="31"/>
      <c r="AA20" s="31"/>
      <c r="AB20" s="31"/>
      <c r="AC20" s="31"/>
      <c r="AD20" s="102">
        <f t="shared" si="3"/>
        <v>0</v>
      </c>
      <c r="AE20" s="31"/>
      <c r="AF20" s="100">
        <f t="shared" si="4"/>
        <v>0</v>
      </c>
      <c r="AG20" s="31"/>
      <c r="AH20" s="46">
        <f t="shared" si="5"/>
        <v>5</v>
      </c>
      <c r="AI20" s="31">
        <f>IFERROR(VLOOKUP($D20,'NRCS Physical Effects'!$D$3:$BF$173,AI$3,FALSE),"")</f>
        <v>4</v>
      </c>
      <c r="AJ20" s="31">
        <f>IFERROR(VLOOKUP($D20,'NRCS Physical Effects'!$D$3:$BF$173,AJ$3,FALSE),"")</f>
        <v>1</v>
      </c>
      <c r="AK20" s="31">
        <f>IFERROR(VLOOKUP($D20,'NRCS Physical Effects'!$D$3:$BF$173,AK$3,FALSE),"")</f>
        <v>3</v>
      </c>
      <c r="AL20" s="31">
        <f>IFERROR(VLOOKUP($D20,'NRCS Physical Effects'!$D$3:$BF$173,AL$3,FALSE),"")</f>
        <v>3</v>
      </c>
      <c r="AM20" s="31">
        <f>IFERROR(VLOOKUP($D20,'NRCS Physical Effects'!$D$3:$BF$173,AM$3,FALSE),"")</f>
        <v>1</v>
      </c>
      <c r="AN20" s="31">
        <f>IFERROR(VLOOKUP($D20,'NRCS Physical Effects'!$D$3:$BF$173,AN$3,FALSE),"")</f>
        <v>1</v>
      </c>
      <c r="AO20" s="31">
        <f>IFERROR(VLOOKUP($D20,'NRCS Physical Effects'!$D$3:$BF$173,AO$3,FALSE),"")</f>
        <v>4</v>
      </c>
      <c r="AP20" s="31">
        <f>IFERROR(VLOOKUP($D20,'NRCS Physical Effects'!$D$3:$BF$173,AP$3,FALSE),"")</f>
        <v>0</v>
      </c>
      <c r="AQ20" s="72">
        <f>IFERROR(VLOOKUP($D20,'NRCS Physical Effects'!$D$3:$BF$173,AQ$3,FALSE),"")</f>
        <v>39</v>
      </c>
      <c r="AR20" s="31">
        <f>IFERROR(VLOOKUP($D20,'NRCS Physical Effects'!$D$3:$BF$173,AR$3,FALSE),"")</f>
        <v>11</v>
      </c>
      <c r="AS20" s="31">
        <f>IFERROR(VLOOKUP($D20,'NRCS Physical Effects'!$D$3:$BF$173,AS$3,FALSE),"")</f>
        <v>12</v>
      </c>
      <c r="AT20" s="31">
        <f>IFERROR(VLOOKUP($D20,'NRCS Physical Effects'!$D$3:$BF$173,AT$3,FALSE),"")</f>
        <v>5</v>
      </c>
      <c r="AU20" s="31">
        <f>IFERROR(VLOOKUP($D20,'NRCS Physical Effects'!$D$3:$BF$173,AU$3,FALSE),"")</f>
        <v>2</v>
      </c>
      <c r="AV20" s="31">
        <f>IFERROR(VLOOKUP($D20,'NRCS Physical Effects'!$D$3:$BF$173,AV$3,FALSE),"")</f>
        <v>9</v>
      </c>
      <c r="AW20" s="31">
        <f>IFERROR(VLOOKUP($D20,'NRCS Physical Effects'!$D$3:$BF$173,AW$3,FALSE),"")</f>
        <v>0</v>
      </c>
      <c r="AY20" s="39">
        <f t="shared" si="6"/>
        <v>5</v>
      </c>
      <c r="AZ20" s="39">
        <f t="shared" si="7"/>
        <v>12</v>
      </c>
      <c r="BA20" s="39">
        <f t="shared" si="0"/>
        <v>11</v>
      </c>
    </row>
    <row r="21" spans="1:53" x14ac:dyDescent="0.3">
      <c r="A21" s="80" t="s">
        <v>509</v>
      </c>
      <c r="B21" s="80" t="s">
        <v>512</v>
      </c>
      <c r="C21" s="40" t="s">
        <v>183</v>
      </c>
      <c r="D21" s="31">
        <v>345</v>
      </c>
      <c r="E21" s="116" t="str">
        <f>IFERROR(VLOOKUP(D21,'NRCS Practice Descriptions'!$B$2:$C$174,2,FALSE),"")</f>
        <v>Managing the amount, orientation and distribution of crop and other plant residue on the soil surface year round while limiting the soil-disturbing activities used to grow and harvest  crops in systems where the field surface is tilled prior to planting.</v>
      </c>
      <c r="H21" s="31"/>
      <c r="I21" s="31"/>
      <c r="J21" s="31"/>
      <c r="K21" s="31"/>
      <c r="L21" s="31"/>
      <c r="M21" s="31"/>
      <c r="N21" s="31"/>
      <c r="O21" s="103">
        <f t="shared" si="1"/>
        <v>0</v>
      </c>
      <c r="P21" s="31"/>
      <c r="Q21" s="31"/>
      <c r="R21" s="31"/>
      <c r="S21" s="202" t="str">
        <f>IFERROR(VLOOKUP(D21,#REF!,17,FALSE),"")</f>
        <v/>
      </c>
      <c r="T21" s="120" t="str">
        <f>IFERROR(VLOOKUP(D21,'NRCS Practice Descriptions'!$B$2:$E$174,4,FALSE),"")</f>
        <v>Ac</v>
      </c>
      <c r="U21" s="31"/>
      <c r="V21" s="31"/>
      <c r="W21" s="202">
        <f>IFERROR(AVERAGEIFS('2021VTEQIPCostList'!F$2:F$1463,'2021VTEQIPCostList'!A$2:A$1463,'Simplified Buckets Sorted'!D21,'2021VTEQIPCostList'!E$2:E$1463,'Simplified Buckets Sorted'!T21),"")</f>
        <v>16.309999999999999</v>
      </c>
      <c r="X21" s="100">
        <f t="shared" si="2"/>
        <v>0</v>
      </c>
      <c r="Y21" s="31"/>
      <c r="Z21" s="31"/>
      <c r="AA21" s="31"/>
      <c r="AB21" s="31"/>
      <c r="AC21" s="31"/>
      <c r="AD21" s="102">
        <f t="shared" si="3"/>
        <v>0</v>
      </c>
      <c r="AE21" s="31"/>
      <c r="AF21" s="100">
        <f t="shared" si="4"/>
        <v>0</v>
      </c>
      <c r="AG21" s="31"/>
      <c r="AH21" s="46">
        <f t="shared" si="5"/>
        <v>5</v>
      </c>
      <c r="AI21" s="31">
        <f>IFERROR(VLOOKUP($D21,'NRCS Physical Effects'!$D$3:$BF$173,AI$3,FALSE),"")</f>
        <v>3</v>
      </c>
      <c r="AJ21" s="31">
        <f>IFERROR(VLOOKUP($D21,'NRCS Physical Effects'!$D$3:$BF$173,AJ$3,FALSE),"")</f>
        <v>2</v>
      </c>
      <c r="AK21" s="31">
        <f>IFERROR(VLOOKUP($D21,'NRCS Physical Effects'!$D$3:$BF$173,AK$3,FALSE),"")</f>
        <v>3</v>
      </c>
      <c r="AL21" s="31">
        <f>IFERROR(VLOOKUP($D21,'NRCS Physical Effects'!$D$3:$BF$173,AL$3,FALSE),"")</f>
        <v>2</v>
      </c>
      <c r="AM21" s="31">
        <f>IFERROR(VLOOKUP($D21,'NRCS Physical Effects'!$D$3:$BF$173,AM$3,FALSE),"")</f>
        <v>2</v>
      </c>
      <c r="AN21" s="31">
        <f>IFERROR(VLOOKUP($D21,'NRCS Physical Effects'!$D$3:$BF$173,AN$3,FALSE),"")</f>
        <v>1</v>
      </c>
      <c r="AO21" s="31">
        <f>IFERROR(VLOOKUP($D21,'NRCS Physical Effects'!$D$3:$BF$173,AO$3,FALSE),"")</f>
        <v>0</v>
      </c>
      <c r="AP21" s="31">
        <f>IFERROR(VLOOKUP($D21,'NRCS Physical Effects'!$D$3:$BF$173,AP$3,FALSE),"")</f>
        <v>0</v>
      </c>
      <c r="AQ21" s="72">
        <f>IFERROR(VLOOKUP($D21,'NRCS Physical Effects'!$D$3:$BF$173,AQ$3,FALSE),"")</f>
        <v>44</v>
      </c>
      <c r="AR21" s="31">
        <f>IFERROR(VLOOKUP($D21,'NRCS Physical Effects'!$D$3:$BF$173,AR$3,FALSE),"")</f>
        <v>16</v>
      </c>
      <c r="AS21" s="31">
        <f>IFERROR(VLOOKUP($D21,'NRCS Physical Effects'!$D$3:$BF$173,AS$3,FALSE),"")</f>
        <v>14</v>
      </c>
      <c r="AT21" s="31">
        <f>IFERROR(VLOOKUP($D21,'NRCS Physical Effects'!$D$3:$BF$173,AT$3,FALSE),"")</f>
        <v>9</v>
      </c>
      <c r="AU21" s="31">
        <f>IFERROR(VLOOKUP($D21,'NRCS Physical Effects'!$D$3:$BF$173,AU$3,FALSE),"")</f>
        <v>2</v>
      </c>
      <c r="AV21" s="31">
        <f>IFERROR(VLOOKUP($D21,'NRCS Physical Effects'!$D$3:$BF$173,AV$3,FALSE),"")</f>
        <v>0</v>
      </c>
      <c r="AW21" s="31">
        <f>IFERROR(VLOOKUP($D21,'NRCS Physical Effects'!$D$3:$BF$173,AW$3,FALSE),"")</f>
        <v>3</v>
      </c>
      <c r="AY21" s="39">
        <f t="shared" si="6"/>
        <v>5</v>
      </c>
      <c r="AZ21" s="39">
        <f t="shared" si="7"/>
        <v>8</v>
      </c>
      <c r="BA21" s="39">
        <f t="shared" si="0"/>
        <v>9</v>
      </c>
    </row>
    <row r="22" spans="1:53" x14ac:dyDescent="0.3">
      <c r="A22" s="80" t="s">
        <v>44</v>
      </c>
      <c r="B22" s="80" t="s">
        <v>510</v>
      </c>
      <c r="C22" s="40" t="s">
        <v>73</v>
      </c>
      <c r="D22" s="31">
        <v>381</v>
      </c>
      <c r="E22" s="116" t="str">
        <f>IFERROR(VLOOKUP(D22,'NRCS Practice Descriptions'!$B$2:$C$174,2,FALSE),"")</f>
        <v>An application establishing a combination of trees or shrubs and compatible forages on the same acreage.</v>
      </c>
      <c r="H22" s="31"/>
      <c r="I22" s="31"/>
      <c r="O22" s="103">
        <f t="shared" si="1"/>
        <v>0</v>
      </c>
      <c r="S22" s="202" t="str">
        <f>IFERROR(VLOOKUP(D22,#REF!,17,FALSE),"")</f>
        <v/>
      </c>
      <c r="T22" s="120" t="str">
        <f>IFERROR(VLOOKUP(D22,'NRCS Practice Descriptions'!$B$2:$E$174,4,FALSE),"")</f>
        <v>Ac</v>
      </c>
      <c r="W22" s="202" t="str">
        <f>IFERROR(AVERAGEIFS('2021VTEQIPCostList'!F$2:F$1463,'2021VTEQIPCostList'!A$2:A$1463,'Simplified Buckets Sorted'!D22,'2021VTEQIPCostList'!E$2:E$1463,'Simplified Buckets Sorted'!T22),"")</f>
        <v/>
      </c>
      <c r="X22" s="100">
        <f t="shared" si="2"/>
        <v>0</v>
      </c>
      <c r="AB22" s="31"/>
      <c r="AC22" s="31"/>
      <c r="AD22" s="102">
        <f t="shared" si="3"/>
        <v>0</v>
      </c>
      <c r="AE22" s="31"/>
      <c r="AF22" s="100">
        <f t="shared" si="4"/>
        <v>0</v>
      </c>
      <c r="AG22" s="31"/>
      <c r="AH22" s="46">
        <f t="shared" si="5"/>
        <v>5</v>
      </c>
      <c r="AI22" s="31">
        <f>IFERROR(VLOOKUP($D22,'NRCS Physical Effects'!$D$3:$BF$173,AI$3,FALSE),"")</f>
        <v>2</v>
      </c>
      <c r="AJ22" s="31">
        <f>IFERROR(VLOOKUP($D22,'NRCS Physical Effects'!$D$3:$BF$173,AJ$3,FALSE),"")</f>
        <v>3</v>
      </c>
      <c r="AK22" s="31">
        <f>IFERROR(VLOOKUP($D22,'NRCS Physical Effects'!$D$3:$BF$173,AK$3,FALSE),"")</f>
        <v>3</v>
      </c>
      <c r="AL22" s="31">
        <f>IFERROR(VLOOKUP($D22,'NRCS Physical Effects'!$D$3:$BF$173,AL$3,FALSE),"")</f>
        <v>2</v>
      </c>
      <c r="AM22" s="31">
        <f>IFERROR(VLOOKUP($D22,'NRCS Physical Effects'!$D$3:$BF$173,AM$3,FALSE),"")</f>
        <v>3</v>
      </c>
      <c r="AN22" s="31">
        <f>IFERROR(VLOOKUP($D22,'NRCS Physical Effects'!$D$3:$BF$173,AN$3,FALSE),"")</f>
        <v>2</v>
      </c>
      <c r="AO22" s="31">
        <f>IFERROR(VLOOKUP($D22,'NRCS Physical Effects'!$D$3:$BF$173,AO$3,FALSE),"")</f>
        <v>2</v>
      </c>
      <c r="AP22" s="31">
        <f>IFERROR(VLOOKUP($D22,'NRCS Physical Effects'!$D$3:$BF$173,AP$3,FALSE),"")</f>
        <v>3</v>
      </c>
      <c r="AQ22" s="72">
        <f>IFERROR(VLOOKUP($D22,'NRCS Physical Effects'!$D$3:$BF$173,AQ$3,FALSE),"")</f>
        <v>72</v>
      </c>
      <c r="AR22" s="31">
        <f>IFERROR(VLOOKUP($D22,'NRCS Physical Effects'!$D$3:$BF$173,AR$3,FALSE),"")</f>
        <v>22</v>
      </c>
      <c r="AS22" s="31">
        <f>IFERROR(VLOOKUP($D22,'NRCS Physical Effects'!$D$3:$BF$173,AS$3,FALSE),"")</f>
        <v>29</v>
      </c>
      <c r="AT22" s="31">
        <f>IFERROR(VLOOKUP($D22,'NRCS Physical Effects'!$D$3:$BF$173,AT$3,FALSE),"")</f>
        <v>3</v>
      </c>
      <c r="AU22" s="31">
        <f>IFERROR(VLOOKUP($D22,'NRCS Physical Effects'!$D$3:$BF$173,AU$3,FALSE),"")</f>
        <v>5</v>
      </c>
      <c r="AV22" s="31">
        <f>IFERROR(VLOOKUP($D22,'NRCS Physical Effects'!$D$3:$BF$173,AV$3,FALSE),"")</f>
        <v>12</v>
      </c>
      <c r="AW22" s="31">
        <f>IFERROR(VLOOKUP($D22,'NRCS Physical Effects'!$D$3:$BF$173,AW$3,FALSE),"")</f>
        <v>1</v>
      </c>
      <c r="AY22" s="39">
        <f t="shared" si="6"/>
        <v>5</v>
      </c>
      <c r="AZ22" s="39">
        <f t="shared" si="7"/>
        <v>15</v>
      </c>
      <c r="BA22" s="39">
        <f t="shared" si="0"/>
        <v>12.5</v>
      </c>
    </row>
    <row r="23" spans="1:53" ht="14.4" customHeight="1" x14ac:dyDescent="0.3">
      <c r="A23" s="80" t="s">
        <v>509</v>
      </c>
      <c r="B23" s="80" t="s">
        <v>511</v>
      </c>
      <c r="C23" s="40" t="s">
        <v>157</v>
      </c>
      <c r="D23" s="31">
        <v>328</v>
      </c>
      <c r="E23" s="116" t="str">
        <f>IFERROR(VLOOKUP(D23,'NRCS Practice Descriptions'!$B$2:$C$174,2,FALSE),"")</f>
        <v>Growing crops in a planned sequence on the same field.</v>
      </c>
      <c r="H23" s="31"/>
      <c r="I23" s="31"/>
      <c r="J23" s="31"/>
      <c r="K23" s="31"/>
      <c r="L23" s="31"/>
      <c r="M23" s="31"/>
      <c r="N23" s="31"/>
      <c r="O23" s="103">
        <f t="shared" si="1"/>
        <v>0</v>
      </c>
      <c r="P23" s="31"/>
      <c r="Q23" s="31"/>
      <c r="R23" s="31"/>
      <c r="S23" s="202" t="str">
        <f>IFERROR(VLOOKUP(D23,#REF!,17,FALSE),"")</f>
        <v/>
      </c>
      <c r="T23" s="120" t="str">
        <f>IFERROR(VLOOKUP(D23,'NRCS Practice Descriptions'!$B$2:$E$174,4,FALSE),"")</f>
        <v>Ac</v>
      </c>
      <c r="U23" s="31"/>
      <c r="V23" s="31"/>
      <c r="W23" s="202">
        <f>IFERROR(AVERAGEIFS('2021VTEQIPCostList'!F$2:F$1463,'2021VTEQIPCostList'!A$2:A$1463,'Simplified Buckets Sorted'!D23,'2021VTEQIPCostList'!E$2:E$1463,'Simplified Buckets Sorted'!T23),"")</f>
        <v>19.07833333333333</v>
      </c>
      <c r="X23" s="100">
        <f t="shared" si="2"/>
        <v>0</v>
      </c>
      <c r="Y23" s="31"/>
      <c r="Z23" s="31"/>
      <c r="AA23" s="31"/>
      <c r="AB23" s="31"/>
      <c r="AC23" s="31"/>
      <c r="AD23" s="102">
        <f t="shared" si="3"/>
        <v>0</v>
      </c>
      <c r="AE23" s="31"/>
      <c r="AF23" s="100">
        <f t="shared" si="4"/>
        <v>0</v>
      </c>
      <c r="AG23" s="31"/>
      <c r="AH23" s="46">
        <f t="shared" si="5"/>
        <v>5</v>
      </c>
      <c r="AI23" s="31">
        <f>IFERROR(VLOOKUP($D23,'NRCS Physical Effects'!$D$3:$BF$173,AI$3,FALSE),"")</f>
        <v>1</v>
      </c>
      <c r="AJ23" s="31">
        <f>IFERROR(VLOOKUP($D23,'NRCS Physical Effects'!$D$3:$BF$173,AJ$3,FALSE),"")</f>
        <v>4</v>
      </c>
      <c r="AK23" s="31">
        <f>IFERROR(VLOOKUP($D23,'NRCS Physical Effects'!$D$3:$BF$173,AK$3,FALSE),"")</f>
        <v>1</v>
      </c>
      <c r="AL23" s="31">
        <f>IFERROR(VLOOKUP($D23,'NRCS Physical Effects'!$D$3:$BF$173,AL$3,FALSE),"")</f>
        <v>1</v>
      </c>
      <c r="AM23" s="31">
        <f>IFERROR(VLOOKUP($D23,'NRCS Physical Effects'!$D$3:$BF$173,AM$3,FALSE),"")</f>
        <v>2</v>
      </c>
      <c r="AN23" s="31">
        <f>IFERROR(VLOOKUP($D23,'NRCS Physical Effects'!$D$3:$BF$173,AN$3,FALSE),"")</f>
        <v>1</v>
      </c>
      <c r="AO23" s="31">
        <f>IFERROR(VLOOKUP($D23,'NRCS Physical Effects'!$D$3:$BF$173,AO$3,FALSE),"")</f>
        <v>0</v>
      </c>
      <c r="AP23" s="31">
        <f>IFERROR(VLOOKUP($D23,'NRCS Physical Effects'!$D$3:$BF$173,AP$3,FALSE),"")</f>
        <v>0</v>
      </c>
      <c r="AQ23" s="72">
        <f>IFERROR(VLOOKUP($D23,'NRCS Physical Effects'!$D$3:$BF$173,AQ$3,FALSE),"")</f>
        <v>46</v>
      </c>
      <c r="AR23" s="31">
        <f>IFERROR(VLOOKUP($D23,'NRCS Physical Effects'!$D$3:$BF$173,AR$3,FALSE),"")</f>
        <v>17</v>
      </c>
      <c r="AS23" s="31">
        <f>IFERROR(VLOOKUP($D23,'NRCS Physical Effects'!$D$3:$BF$173,AS$3,FALSE),"")</f>
        <v>17</v>
      </c>
      <c r="AT23" s="31">
        <f>IFERROR(VLOOKUP($D23,'NRCS Physical Effects'!$D$3:$BF$173,AT$3,FALSE),"")</f>
        <v>2</v>
      </c>
      <c r="AU23" s="31">
        <f>IFERROR(VLOOKUP($D23,'NRCS Physical Effects'!$D$3:$BF$173,AU$3,FALSE),"")</f>
        <v>7</v>
      </c>
      <c r="AV23" s="31">
        <f>IFERROR(VLOOKUP($D23,'NRCS Physical Effects'!$D$3:$BF$173,AV$3,FALSE),"")</f>
        <v>2</v>
      </c>
      <c r="AW23" s="31">
        <f>IFERROR(VLOOKUP($D23,'NRCS Physical Effects'!$D$3:$BF$173,AW$3,FALSE),"")</f>
        <v>1</v>
      </c>
      <c r="AY23" s="39">
        <f t="shared" si="6"/>
        <v>5</v>
      </c>
      <c r="AZ23" s="39">
        <f t="shared" si="7"/>
        <v>5</v>
      </c>
      <c r="BA23" s="39">
        <f t="shared" si="0"/>
        <v>7.5</v>
      </c>
    </row>
    <row r="24" spans="1:53" x14ac:dyDescent="0.3">
      <c r="A24" s="80" t="s">
        <v>513</v>
      </c>
      <c r="B24" s="80" t="s">
        <v>178</v>
      </c>
      <c r="C24" s="74" t="s">
        <v>75</v>
      </c>
      <c r="D24" s="31">
        <v>393</v>
      </c>
      <c r="E24" s="116" t="str">
        <f>IFERROR(VLOOKUP(D24,'NRCS Practice Descriptions'!$B$2:$C$174,2,FALSE),"")</f>
        <v>A strip or area of herbaceous vegetation that removes contaminants from overland flow.</v>
      </c>
      <c r="F24" s="33" t="s">
        <v>203</v>
      </c>
      <c r="H24" s="31"/>
      <c r="I24" s="31"/>
      <c r="O24" s="103">
        <f t="shared" si="1"/>
        <v>0</v>
      </c>
      <c r="S24" s="202" t="str">
        <f>IFERROR(VLOOKUP(D24,#REF!,17,FALSE),"")</f>
        <v/>
      </c>
      <c r="T24" s="120" t="str">
        <f>IFERROR(VLOOKUP(D24,'NRCS Practice Descriptions'!$B$2:$E$174,4,FALSE),"")</f>
        <v>Ft</v>
      </c>
      <c r="W24" s="202" t="str">
        <f>IFERROR(AVERAGEIFS('2021VTEQIPCostList'!F$2:F$1463,'2021VTEQIPCostList'!A$2:A$1463,'Simplified Buckets Sorted'!D24,'2021VTEQIPCostList'!E$2:E$1463,'Simplified Buckets Sorted'!T24),"")</f>
        <v/>
      </c>
      <c r="X24" s="100">
        <f t="shared" si="2"/>
        <v>0</v>
      </c>
      <c r="AB24" s="31"/>
      <c r="AC24" s="31"/>
      <c r="AD24" s="102">
        <f t="shared" si="3"/>
        <v>0</v>
      </c>
      <c r="AE24" s="31"/>
      <c r="AF24" s="100">
        <f t="shared" si="4"/>
        <v>0</v>
      </c>
      <c r="AG24" s="31"/>
      <c r="AH24" s="46">
        <f t="shared" si="5"/>
        <v>5</v>
      </c>
      <c r="AI24" s="31">
        <f>IFERROR(VLOOKUP($D24,'NRCS Physical Effects'!$D$3:$BF$173,AI$3,FALSE),"")</f>
        <v>1</v>
      </c>
      <c r="AJ24" s="31">
        <f>IFERROR(VLOOKUP($D24,'NRCS Physical Effects'!$D$3:$BF$173,AJ$3,FALSE),"")</f>
        <v>4</v>
      </c>
      <c r="AK24" s="31">
        <f>IFERROR(VLOOKUP($D24,'NRCS Physical Effects'!$D$3:$BF$173,AK$3,FALSE),"")</f>
        <v>1</v>
      </c>
      <c r="AL24" s="31">
        <f>IFERROR(VLOOKUP($D24,'NRCS Physical Effects'!$D$3:$BF$173,AL$3,FALSE),"")</f>
        <v>1</v>
      </c>
      <c r="AM24" s="31">
        <f>IFERROR(VLOOKUP($D24,'NRCS Physical Effects'!$D$3:$BF$173,AM$3,FALSE),"")</f>
        <v>5</v>
      </c>
      <c r="AN24" s="31">
        <f>IFERROR(VLOOKUP($D24,'NRCS Physical Effects'!$D$3:$BF$173,AN$3,FALSE),"")</f>
        <v>1</v>
      </c>
      <c r="AO24" s="31">
        <f>IFERROR(VLOOKUP($D24,'NRCS Physical Effects'!$D$3:$BF$173,AO$3,FALSE),"")</f>
        <v>1</v>
      </c>
      <c r="AP24" s="31">
        <f>IFERROR(VLOOKUP($D24,'NRCS Physical Effects'!$D$3:$BF$173,AP$3,FALSE),"")</f>
        <v>4</v>
      </c>
      <c r="AQ24" s="72">
        <f>IFERROR(VLOOKUP($D24,'NRCS Physical Effects'!$D$3:$BF$173,AQ$3,FALSE),"")</f>
        <v>57</v>
      </c>
      <c r="AR24" s="31">
        <f>IFERROR(VLOOKUP($D24,'NRCS Physical Effects'!$D$3:$BF$173,AR$3,FALSE),"")</f>
        <v>18</v>
      </c>
      <c r="AS24" s="31">
        <f>IFERROR(VLOOKUP($D24,'NRCS Physical Effects'!$D$3:$BF$173,AS$3,FALSE),"")</f>
        <v>27</v>
      </c>
      <c r="AT24" s="31">
        <f>IFERROR(VLOOKUP($D24,'NRCS Physical Effects'!$D$3:$BF$173,AT$3,FALSE),"")</f>
        <v>2</v>
      </c>
      <c r="AU24" s="31">
        <f>IFERROR(VLOOKUP($D24,'NRCS Physical Effects'!$D$3:$BF$173,AU$3,FALSE),"")</f>
        <v>4</v>
      </c>
      <c r="AV24" s="31">
        <f>IFERROR(VLOOKUP($D24,'NRCS Physical Effects'!$D$3:$BF$173,AV$3,FALSE),"")</f>
        <v>5</v>
      </c>
      <c r="AW24" s="31">
        <f>IFERROR(VLOOKUP($D24,'NRCS Physical Effects'!$D$3:$BF$173,AW$3,FALSE),"")</f>
        <v>1</v>
      </c>
      <c r="AY24" s="39">
        <f t="shared" si="6"/>
        <v>5</v>
      </c>
      <c r="AZ24" s="39">
        <f t="shared" si="7"/>
        <v>13</v>
      </c>
      <c r="BA24" s="39">
        <f t="shared" si="0"/>
        <v>11.5</v>
      </c>
    </row>
    <row r="25" spans="1:53" x14ac:dyDescent="0.3">
      <c r="A25" s="80" t="s">
        <v>513</v>
      </c>
      <c r="B25" s="80" t="s">
        <v>177</v>
      </c>
      <c r="C25" s="93" t="s">
        <v>235</v>
      </c>
      <c r="D25" s="31">
        <v>650</v>
      </c>
      <c r="E25" s="116" t="str">
        <f>IFERROR(VLOOKUP(D25,'NRCS Practice Descriptions'!$B$2:$C$174,2,FALSE),"")</f>
        <v>Replacing, releasing and/or removing selected trees and shrubs or rows within an existing windbreak or shelterbelt, adding rows to the windbreak or shelterbelt or removing selected tree and shrub branches.</v>
      </c>
      <c r="H25" s="31"/>
      <c r="I25" s="31"/>
      <c r="J25" s="31"/>
      <c r="K25" s="31"/>
      <c r="L25" s="31"/>
      <c r="M25" s="31"/>
      <c r="N25" s="31"/>
      <c r="O25" s="103">
        <f t="shared" si="1"/>
        <v>0</v>
      </c>
      <c r="P25" s="31"/>
      <c r="Q25" s="31"/>
      <c r="R25" s="31"/>
      <c r="S25" s="202" t="str">
        <f>IFERROR(VLOOKUP(D25,#REF!,17,FALSE),"")</f>
        <v/>
      </c>
      <c r="T25" s="120" t="str">
        <f>IFERROR(VLOOKUP(D25,'NRCS Practice Descriptions'!$B$2:$E$174,4,FALSE),"")</f>
        <v>Ac</v>
      </c>
      <c r="U25" s="31"/>
      <c r="V25" s="31"/>
      <c r="W25" s="202" t="str">
        <f>IFERROR(AVERAGEIFS('2021VTEQIPCostList'!F$2:F$1463,'2021VTEQIPCostList'!A$2:A$1463,'Simplified Buckets Sorted'!D25,'2021VTEQIPCostList'!E$2:E$1463,'Simplified Buckets Sorted'!T25),"")</f>
        <v/>
      </c>
      <c r="X25" s="100">
        <f t="shared" si="2"/>
        <v>0</v>
      </c>
      <c r="Y25" s="31"/>
      <c r="Z25" s="31"/>
      <c r="AA25" s="31"/>
      <c r="AB25" s="31"/>
      <c r="AC25" s="31"/>
      <c r="AD25" s="102">
        <f t="shared" si="3"/>
        <v>0</v>
      </c>
      <c r="AE25" s="31"/>
      <c r="AF25" s="100">
        <f t="shared" si="4"/>
        <v>0</v>
      </c>
      <c r="AG25" s="31"/>
      <c r="AH25" s="46">
        <f t="shared" si="5"/>
        <v>5</v>
      </c>
      <c r="AI25" s="31">
        <f>IFERROR(VLOOKUP($D25,'NRCS Physical Effects'!$D$3:$BF$173,AI$3,FALSE),"")</f>
        <v>1</v>
      </c>
      <c r="AJ25" s="31">
        <f>IFERROR(VLOOKUP($D25,'NRCS Physical Effects'!$D$3:$BF$173,AJ$3,FALSE),"")</f>
        <v>4</v>
      </c>
      <c r="AK25" s="31">
        <f>IFERROR(VLOOKUP($D25,'NRCS Physical Effects'!$D$3:$BF$173,AK$3,FALSE),"")</f>
        <v>5</v>
      </c>
      <c r="AL25" s="31">
        <f>IFERROR(VLOOKUP($D25,'NRCS Physical Effects'!$D$3:$BF$173,AL$3,FALSE),"")</f>
        <v>4</v>
      </c>
      <c r="AM25" s="31">
        <f>IFERROR(VLOOKUP($D25,'NRCS Physical Effects'!$D$3:$BF$173,AM$3,FALSE),"")</f>
        <v>1</v>
      </c>
      <c r="AN25" s="31">
        <f>IFERROR(VLOOKUP($D25,'NRCS Physical Effects'!$D$3:$BF$173,AN$3,FALSE),"")</f>
        <v>0</v>
      </c>
      <c r="AO25" s="31">
        <f>IFERROR(VLOOKUP($D25,'NRCS Physical Effects'!$D$3:$BF$173,AO$3,FALSE),"")</f>
        <v>3</v>
      </c>
      <c r="AP25" s="31">
        <f>IFERROR(VLOOKUP($D25,'NRCS Physical Effects'!$D$3:$BF$173,AP$3,FALSE),"")</f>
        <v>4</v>
      </c>
      <c r="AQ25" s="72">
        <f>IFERROR(VLOOKUP($D25,'NRCS Physical Effects'!$D$3:$BF$173,AQ$3,FALSE),"")</f>
        <v>80</v>
      </c>
      <c r="AR25" s="31">
        <f>IFERROR(VLOOKUP($D25,'NRCS Physical Effects'!$D$3:$BF$173,AR$3,FALSE),"")</f>
        <v>24</v>
      </c>
      <c r="AS25" s="31">
        <f>IFERROR(VLOOKUP($D25,'NRCS Physical Effects'!$D$3:$BF$173,AS$3,FALSE),"")</f>
        <v>23</v>
      </c>
      <c r="AT25" s="31">
        <f>IFERROR(VLOOKUP($D25,'NRCS Physical Effects'!$D$3:$BF$173,AT$3,FALSE),"")</f>
        <v>7</v>
      </c>
      <c r="AU25" s="31">
        <f>IFERROR(VLOOKUP($D25,'NRCS Physical Effects'!$D$3:$BF$173,AU$3,FALSE),"")</f>
        <v>7</v>
      </c>
      <c r="AV25" s="31">
        <f>IFERROR(VLOOKUP($D25,'NRCS Physical Effects'!$D$3:$BF$173,AV$3,FALSE),"")</f>
        <v>13</v>
      </c>
      <c r="AW25" s="31">
        <f>IFERROR(VLOOKUP($D25,'NRCS Physical Effects'!$D$3:$BF$173,AW$3,FALSE),"")</f>
        <v>6</v>
      </c>
      <c r="AY25" s="39">
        <f t="shared" si="6"/>
        <v>5</v>
      </c>
      <c r="AZ25" s="39">
        <f t="shared" si="7"/>
        <v>17</v>
      </c>
      <c r="BA25" s="39">
        <f t="shared" si="0"/>
        <v>13.5</v>
      </c>
    </row>
    <row r="26" spans="1:53" x14ac:dyDescent="0.3">
      <c r="A26" s="80" t="s">
        <v>156</v>
      </c>
      <c r="B26" s="80" t="s">
        <v>173</v>
      </c>
      <c r="C26" s="40" t="s">
        <v>14</v>
      </c>
      <c r="D26" s="31">
        <v>366</v>
      </c>
      <c r="E26" s="116" t="str">
        <f>IFERROR(VLOOKUP(D26,'NRCS Practice Descriptions'!$B$2:$C$174,2,FALSE),"")</f>
        <v>A device or system for reducing emissions of air contaminants from a structure via interception and/or collection.</v>
      </c>
      <c r="F26" s="33" t="s">
        <v>161</v>
      </c>
      <c r="H26" s="31"/>
      <c r="I26" s="31"/>
      <c r="J26" s="31"/>
      <c r="K26" s="31"/>
      <c r="L26" s="31"/>
      <c r="M26" s="31"/>
      <c r="N26" s="31"/>
      <c r="O26" s="103">
        <f t="shared" si="1"/>
        <v>0</v>
      </c>
      <c r="P26" s="31"/>
      <c r="Q26" s="31"/>
      <c r="R26" s="31"/>
      <c r="S26" s="202" t="str">
        <f>IFERROR(VLOOKUP(D26,#REF!,17,FALSE),"")</f>
        <v/>
      </c>
      <c r="T26" s="120" t="str">
        <f>IFERROR(VLOOKUP(D26,'NRCS Practice Descriptions'!$B$2:$E$174,4,FALSE),"")</f>
        <v>Ft</v>
      </c>
      <c r="U26" s="31"/>
      <c r="V26" s="31"/>
      <c r="W26" s="202" t="str">
        <f>IFERROR(AVERAGEIFS('2021VTEQIPCostList'!F$2:F$1463,'2021VTEQIPCostList'!A$2:A$1463,'Simplified Buckets Sorted'!D26,'2021VTEQIPCostList'!E$2:E$1463,'Simplified Buckets Sorted'!T26),"")</f>
        <v/>
      </c>
      <c r="X26" s="100">
        <f t="shared" si="2"/>
        <v>0</v>
      </c>
      <c r="Y26" s="31"/>
      <c r="Z26" s="31"/>
      <c r="AA26" s="31"/>
      <c r="AB26" s="31"/>
      <c r="AC26" s="31"/>
      <c r="AD26" s="102">
        <f t="shared" si="3"/>
        <v>0</v>
      </c>
      <c r="AE26" s="31"/>
      <c r="AF26" s="100">
        <f t="shared" si="4"/>
        <v>0</v>
      </c>
      <c r="AG26" s="31"/>
      <c r="AH26" s="46">
        <f t="shared" si="5"/>
        <v>4</v>
      </c>
      <c r="AI26" s="31">
        <f>IFERROR(VLOOKUP($D26,'NRCS Physical Effects'!$D$3:$BF$173,AI$3,FALSE),"")</f>
        <v>4</v>
      </c>
      <c r="AJ26" s="31">
        <f>IFERROR(VLOOKUP($D26,'NRCS Physical Effects'!$D$3:$BF$173,AJ$3,FALSE),"")</f>
        <v>0</v>
      </c>
      <c r="AK26" s="31">
        <f>IFERROR(VLOOKUP($D26,'NRCS Physical Effects'!$D$3:$BF$173,AK$3,FALSE),"")</f>
        <v>0</v>
      </c>
      <c r="AL26" s="31">
        <f>IFERROR(VLOOKUP($D26,'NRCS Physical Effects'!$D$3:$BF$173,AL$3,FALSE),"")</f>
        <v>0</v>
      </c>
      <c r="AM26" s="31">
        <f>IFERROR(VLOOKUP($D26,'NRCS Physical Effects'!$D$3:$BF$173,AM$3,FALSE),"")</f>
        <v>2</v>
      </c>
      <c r="AN26" s="31">
        <f>IFERROR(VLOOKUP($D26,'NRCS Physical Effects'!$D$3:$BF$173,AN$3,FALSE),"")</f>
        <v>0</v>
      </c>
      <c r="AO26" s="31">
        <f>IFERROR(VLOOKUP($D26,'NRCS Physical Effects'!$D$3:$BF$173,AO$3,FALSE),"")</f>
        <v>0</v>
      </c>
      <c r="AP26" s="31">
        <f>IFERROR(VLOOKUP($D26,'NRCS Physical Effects'!$D$3:$BF$173,AP$3,FALSE),"")</f>
        <v>0</v>
      </c>
      <c r="AQ26" s="72">
        <f>IFERROR(VLOOKUP($D26,'NRCS Physical Effects'!$D$3:$BF$173,AQ$3,FALSE),"")</f>
        <v>13</v>
      </c>
      <c r="AR26" s="31">
        <f>IFERROR(VLOOKUP($D26,'NRCS Physical Effects'!$D$3:$BF$173,AR$3,FALSE),"")</f>
        <v>0</v>
      </c>
      <c r="AS26" s="31">
        <f>IFERROR(VLOOKUP($D26,'NRCS Physical Effects'!$D$3:$BF$173,AS$3,FALSE),"")</f>
        <v>4</v>
      </c>
      <c r="AT26" s="31">
        <f>IFERROR(VLOOKUP($D26,'NRCS Physical Effects'!$D$3:$BF$173,AT$3,FALSE),"")</f>
        <v>9</v>
      </c>
      <c r="AU26" s="31">
        <f>IFERROR(VLOOKUP($D26,'NRCS Physical Effects'!$D$3:$BF$173,AU$3,FALSE),"")</f>
        <v>0</v>
      </c>
      <c r="AV26" s="31">
        <f>IFERROR(VLOOKUP($D26,'NRCS Physical Effects'!$D$3:$BF$173,AV$3,FALSE),"")</f>
        <v>0</v>
      </c>
      <c r="AW26" s="31">
        <f>IFERROR(VLOOKUP($D26,'NRCS Physical Effects'!$D$3:$BF$173,AW$3,FALSE),"")</f>
        <v>0</v>
      </c>
      <c r="AY26" s="39">
        <f t="shared" si="6"/>
        <v>4</v>
      </c>
      <c r="AZ26" s="39">
        <f t="shared" si="7"/>
        <v>2</v>
      </c>
      <c r="BA26" s="39">
        <f t="shared" si="0"/>
        <v>5</v>
      </c>
    </row>
    <row r="27" spans="1:53" x14ac:dyDescent="0.3">
      <c r="A27" s="80" t="s">
        <v>156</v>
      </c>
      <c r="B27" s="80" t="s">
        <v>173</v>
      </c>
      <c r="C27" s="40" t="s">
        <v>174</v>
      </c>
      <c r="D27" s="31">
        <v>367</v>
      </c>
      <c r="E27" s="116" t="str">
        <f>IFERROR(VLOOKUP(D27,'NRCS Practice Descriptions'!$B$2:$C$174,2,FALSE),"")</f>
        <v>A rigid, semi-rigid, or flexible manufactured membrane, composite material, or roof structure placed over a waste management facility.</v>
      </c>
      <c r="H27" s="31"/>
      <c r="I27" s="31"/>
      <c r="J27" s="31"/>
      <c r="K27" s="31"/>
      <c r="L27" s="31"/>
      <c r="M27" s="31"/>
      <c r="N27" s="31"/>
      <c r="O27" s="103">
        <f t="shared" si="1"/>
        <v>0</v>
      </c>
      <c r="P27" s="31"/>
      <c r="Q27" s="31"/>
      <c r="R27" s="31"/>
      <c r="S27" s="202" t="str">
        <f>IFERROR(VLOOKUP(D27,#REF!,17,FALSE),"")</f>
        <v/>
      </c>
      <c r="T27" s="120" t="str">
        <f>IFERROR(VLOOKUP(D27,'NRCS Practice Descriptions'!$B$2:$E$174,4,FALSE),"")</f>
        <v>Ac</v>
      </c>
      <c r="U27" s="31"/>
      <c r="V27" s="31"/>
      <c r="W27" s="202" t="str">
        <f>IFERROR(AVERAGEIFS('2021VTEQIPCostList'!F$2:F$1463,'2021VTEQIPCostList'!A$2:A$1463,'Simplified Buckets Sorted'!D27,'2021VTEQIPCostList'!E$2:E$1463,'Simplified Buckets Sorted'!T27),"")</f>
        <v/>
      </c>
      <c r="X27" s="100">
        <f t="shared" si="2"/>
        <v>0</v>
      </c>
      <c r="Y27" s="31"/>
      <c r="Z27" s="31"/>
      <c r="AA27" s="31"/>
      <c r="AB27" s="31"/>
      <c r="AC27" s="31"/>
      <c r="AD27" s="102">
        <f t="shared" si="3"/>
        <v>0</v>
      </c>
      <c r="AE27" s="31"/>
      <c r="AF27" s="100">
        <f t="shared" si="4"/>
        <v>0</v>
      </c>
      <c r="AG27" s="31"/>
      <c r="AH27" s="46">
        <f t="shared" si="5"/>
        <v>4</v>
      </c>
      <c r="AI27" s="31">
        <f>IFERROR(VLOOKUP($D27,'NRCS Physical Effects'!$D$3:$BF$173,AI$3,FALSE),"")</f>
        <v>4</v>
      </c>
      <c r="AJ27" s="31">
        <f>IFERROR(VLOOKUP($D27,'NRCS Physical Effects'!$D$3:$BF$173,AJ$3,FALSE),"")</f>
        <v>0</v>
      </c>
      <c r="AK27" s="31">
        <f>IFERROR(VLOOKUP($D27,'NRCS Physical Effects'!$D$3:$BF$173,AK$3,FALSE),"")</f>
        <v>0</v>
      </c>
      <c r="AL27" s="31">
        <f>IFERROR(VLOOKUP($D27,'NRCS Physical Effects'!$D$3:$BF$173,AL$3,FALSE),"")</f>
        <v>0</v>
      </c>
      <c r="AM27" s="31">
        <f>IFERROR(VLOOKUP($D27,'NRCS Physical Effects'!$D$3:$BF$173,AM$3,FALSE),"")</f>
        <v>0</v>
      </c>
      <c r="AN27" s="31">
        <f>IFERROR(VLOOKUP($D27,'NRCS Physical Effects'!$D$3:$BF$173,AN$3,FALSE),"")</f>
        <v>-1</v>
      </c>
      <c r="AO27" s="31">
        <f>IFERROR(VLOOKUP($D27,'NRCS Physical Effects'!$D$3:$BF$173,AO$3,FALSE),"")</f>
        <v>0</v>
      </c>
      <c r="AP27" s="31">
        <f>IFERROR(VLOOKUP($D27,'NRCS Physical Effects'!$D$3:$BF$173,AP$3,FALSE),"")</f>
        <v>0</v>
      </c>
      <c r="AQ27" s="72">
        <f>IFERROR(VLOOKUP($D27,'NRCS Physical Effects'!$D$3:$BF$173,AQ$3,FALSE),"")</f>
        <v>15</v>
      </c>
      <c r="AR27" s="31">
        <f>IFERROR(VLOOKUP($D27,'NRCS Physical Effects'!$D$3:$BF$173,AR$3,FALSE),"")</f>
        <v>0</v>
      </c>
      <c r="AS27" s="31">
        <f>IFERROR(VLOOKUP($D27,'NRCS Physical Effects'!$D$3:$BF$173,AS$3,FALSE),"")</f>
        <v>2</v>
      </c>
      <c r="AT27" s="31">
        <f>IFERROR(VLOOKUP($D27,'NRCS Physical Effects'!$D$3:$BF$173,AT$3,FALSE),"")</f>
        <v>13</v>
      </c>
      <c r="AU27" s="31">
        <f>IFERROR(VLOOKUP($D27,'NRCS Physical Effects'!$D$3:$BF$173,AU$3,FALSE),"")</f>
        <v>0</v>
      </c>
      <c r="AV27" s="31">
        <f>IFERROR(VLOOKUP($D27,'NRCS Physical Effects'!$D$3:$BF$173,AV$3,FALSE),"")</f>
        <v>0</v>
      </c>
      <c r="AW27" s="31">
        <f>IFERROR(VLOOKUP($D27,'NRCS Physical Effects'!$D$3:$BF$173,AW$3,FALSE),"")</f>
        <v>0</v>
      </c>
      <c r="AY27" s="39">
        <f t="shared" si="6"/>
        <v>4</v>
      </c>
      <c r="AZ27" s="39">
        <f t="shared" si="7"/>
        <v>-1</v>
      </c>
      <c r="BA27" s="39">
        <f t="shared" si="0"/>
        <v>3.5</v>
      </c>
    </row>
    <row r="28" spans="1:53" x14ac:dyDescent="0.3">
      <c r="A28" s="80" t="s">
        <v>156</v>
      </c>
      <c r="B28" s="80" t="s">
        <v>7</v>
      </c>
      <c r="C28" s="40" t="s">
        <v>7</v>
      </c>
      <c r="D28" s="31">
        <v>592</v>
      </c>
      <c r="E28" s="116" t="str">
        <f>IFERROR(VLOOKUP(D28,'NRCS Practice Descriptions'!$B$2:$C$174,2,FALSE),"")</f>
        <v>Manipulating and controlling the quantity and quality of available nutrients, feedstuffs, or additives fed to livestock and poultry.</v>
      </c>
      <c r="F28" s="33" t="s">
        <v>160</v>
      </c>
      <c r="H28" s="31"/>
      <c r="I28" s="31"/>
      <c r="J28" s="31"/>
      <c r="K28" s="31"/>
      <c r="L28" s="31"/>
      <c r="M28" s="31"/>
      <c r="N28" s="31"/>
      <c r="O28" s="103">
        <f t="shared" si="1"/>
        <v>0</v>
      </c>
      <c r="P28" s="31"/>
      <c r="Q28" s="31"/>
      <c r="R28" s="31"/>
      <c r="S28" s="202" t="str">
        <f>IFERROR(VLOOKUP(D28,#REF!,17,FALSE),"")</f>
        <v/>
      </c>
      <c r="T28" s="120" t="str">
        <f>IFERROR(VLOOKUP(D28,'NRCS Practice Descriptions'!$B$2:$E$174,4,FALSE),"")</f>
        <v>Ac</v>
      </c>
      <c r="U28" s="31"/>
      <c r="V28" s="31"/>
      <c r="W28" s="202" t="str">
        <f>IFERROR(AVERAGEIFS('2021VTEQIPCostList'!F$2:F$1463,'2021VTEQIPCostList'!A$2:A$1463,'Simplified Buckets Sorted'!D28,'2021VTEQIPCostList'!E$2:E$1463,'Simplified Buckets Sorted'!T28),"")</f>
        <v/>
      </c>
      <c r="X28" s="100">
        <f t="shared" si="2"/>
        <v>0</v>
      </c>
      <c r="Y28" s="31"/>
      <c r="Z28" s="31"/>
      <c r="AA28" s="31"/>
      <c r="AB28" s="31"/>
      <c r="AC28" s="31"/>
      <c r="AD28" s="102">
        <f t="shared" si="3"/>
        <v>0</v>
      </c>
      <c r="AE28" s="31"/>
      <c r="AF28" s="100">
        <f t="shared" si="4"/>
        <v>0</v>
      </c>
      <c r="AG28" s="31"/>
      <c r="AH28" s="46">
        <f t="shared" si="5"/>
        <v>4</v>
      </c>
      <c r="AI28" s="31">
        <f>IFERROR(VLOOKUP($D28,'NRCS Physical Effects'!$D$3:$BF$173,AI$3,FALSE),"")</f>
        <v>4</v>
      </c>
      <c r="AJ28" s="31">
        <f>IFERROR(VLOOKUP($D28,'NRCS Physical Effects'!$D$3:$BF$173,AJ$3,FALSE),"")</f>
        <v>0</v>
      </c>
      <c r="AK28" s="31">
        <f>IFERROR(VLOOKUP($D28,'NRCS Physical Effects'!$D$3:$BF$173,AK$3,FALSE),"")</f>
        <v>0</v>
      </c>
      <c r="AL28" s="31">
        <f>IFERROR(VLOOKUP($D28,'NRCS Physical Effects'!$D$3:$BF$173,AL$3,FALSE),"")</f>
        <v>0</v>
      </c>
      <c r="AM28" s="31">
        <f>IFERROR(VLOOKUP($D28,'NRCS Physical Effects'!$D$3:$BF$173,AM$3,FALSE),"")</f>
        <v>2</v>
      </c>
      <c r="AN28" s="31">
        <f>IFERROR(VLOOKUP($D28,'NRCS Physical Effects'!$D$3:$BF$173,AN$3,FALSE),"")</f>
        <v>0</v>
      </c>
      <c r="AO28" s="31">
        <f>IFERROR(VLOOKUP($D28,'NRCS Physical Effects'!$D$3:$BF$173,AO$3,FALSE),"")</f>
        <v>0</v>
      </c>
      <c r="AP28" s="31">
        <f>IFERROR(VLOOKUP($D28,'NRCS Physical Effects'!$D$3:$BF$173,AP$3,FALSE),"")</f>
        <v>0</v>
      </c>
      <c r="AQ28" s="72">
        <f>IFERROR(VLOOKUP($D28,'NRCS Physical Effects'!$D$3:$BF$173,AQ$3,FALSE),"")</f>
        <v>29</v>
      </c>
      <c r="AR28" s="31">
        <f>IFERROR(VLOOKUP($D28,'NRCS Physical Effects'!$D$3:$BF$173,AR$3,FALSE),"")</f>
        <v>0</v>
      </c>
      <c r="AS28" s="31">
        <f>IFERROR(VLOOKUP($D28,'NRCS Physical Effects'!$D$3:$BF$173,AS$3,FALSE),"")</f>
        <v>7</v>
      </c>
      <c r="AT28" s="31">
        <f>IFERROR(VLOOKUP($D28,'NRCS Physical Effects'!$D$3:$BF$173,AT$3,FALSE),"")</f>
        <v>17</v>
      </c>
      <c r="AU28" s="31">
        <f>IFERROR(VLOOKUP($D28,'NRCS Physical Effects'!$D$3:$BF$173,AU$3,FALSE),"")</f>
        <v>0</v>
      </c>
      <c r="AV28" s="31">
        <f>IFERROR(VLOOKUP($D28,'NRCS Physical Effects'!$D$3:$BF$173,AV$3,FALSE),"")</f>
        <v>5</v>
      </c>
      <c r="AW28" s="31">
        <f>IFERROR(VLOOKUP($D28,'NRCS Physical Effects'!$D$3:$BF$173,AW$3,FALSE),"")</f>
        <v>0</v>
      </c>
      <c r="AY28" s="39">
        <f t="shared" si="6"/>
        <v>4</v>
      </c>
      <c r="AZ28" s="39">
        <f t="shared" si="7"/>
        <v>2</v>
      </c>
      <c r="BA28" s="39">
        <f t="shared" si="0"/>
        <v>5</v>
      </c>
    </row>
    <row r="29" spans="1:53" x14ac:dyDescent="0.3">
      <c r="A29" s="80" t="s">
        <v>513</v>
      </c>
      <c r="B29" s="80" t="s">
        <v>178</v>
      </c>
      <c r="C29" s="93" t="s">
        <v>216</v>
      </c>
      <c r="D29" s="31">
        <v>603</v>
      </c>
      <c r="E29" s="116" t="str">
        <f>IFERROR(VLOOKUP(D29,'NRCS Practice Descriptions'!$B$2:$C$174,2,FALSE),"")</f>
        <v>Herbaceous vegetation established in rows or narrow strips in the field across the prevailing wind direction.</v>
      </c>
      <c r="H29" s="31"/>
      <c r="I29" s="31"/>
      <c r="J29" s="31"/>
      <c r="K29" s="31"/>
      <c r="L29" s="31"/>
      <c r="M29" s="31"/>
      <c r="N29" s="31"/>
      <c r="O29" s="103">
        <f t="shared" si="1"/>
        <v>0</v>
      </c>
      <c r="P29" s="31"/>
      <c r="Q29" s="31"/>
      <c r="R29" s="31"/>
      <c r="S29" s="202" t="str">
        <f>IFERROR(VLOOKUP(D29,#REF!,17,FALSE),"")</f>
        <v/>
      </c>
      <c r="T29" s="120" t="str">
        <f>IFERROR(VLOOKUP(D29,'NRCS Practice Descriptions'!$B$2:$E$174,4,FALSE),"")</f>
        <v>Ft</v>
      </c>
      <c r="U29" s="31"/>
      <c r="V29" s="31"/>
      <c r="W29" s="202" t="str">
        <f>IFERROR(AVERAGEIFS('2021VTEQIPCostList'!F$2:F$1463,'2021VTEQIPCostList'!A$2:A$1463,'Simplified Buckets Sorted'!D29,'2021VTEQIPCostList'!E$2:E$1463,'Simplified Buckets Sorted'!T29),"")</f>
        <v/>
      </c>
      <c r="X29" s="100">
        <f t="shared" si="2"/>
        <v>0</v>
      </c>
      <c r="Y29" s="31"/>
      <c r="Z29" s="31"/>
      <c r="AA29" s="31"/>
      <c r="AB29" s="31"/>
      <c r="AC29" s="31"/>
      <c r="AD29" s="102">
        <f t="shared" si="3"/>
        <v>0</v>
      </c>
      <c r="AE29" s="31"/>
      <c r="AF29" s="100">
        <f t="shared" si="4"/>
        <v>0</v>
      </c>
      <c r="AG29" s="31"/>
      <c r="AH29" s="46">
        <f t="shared" si="5"/>
        <v>4</v>
      </c>
      <c r="AI29" s="31">
        <f>IFERROR(VLOOKUP($D29,'NRCS Physical Effects'!$D$3:$BF$173,AI$3,FALSE),"")</f>
        <v>2</v>
      </c>
      <c r="AJ29" s="31">
        <f>IFERROR(VLOOKUP($D29,'NRCS Physical Effects'!$D$3:$BF$173,AJ$3,FALSE),"")</f>
        <v>2</v>
      </c>
      <c r="AK29" s="31">
        <f>IFERROR(VLOOKUP($D29,'NRCS Physical Effects'!$D$3:$BF$173,AK$3,FALSE),"")</f>
        <v>0</v>
      </c>
      <c r="AL29" s="31">
        <f>IFERROR(VLOOKUP($D29,'NRCS Physical Effects'!$D$3:$BF$173,AL$3,FALSE),"")</f>
        <v>0</v>
      </c>
      <c r="AM29" s="31">
        <f>IFERROR(VLOOKUP($D29,'NRCS Physical Effects'!$D$3:$BF$173,AM$3,FALSE),"")</f>
        <v>1</v>
      </c>
      <c r="AN29" s="31">
        <f>IFERROR(VLOOKUP($D29,'NRCS Physical Effects'!$D$3:$BF$173,AN$3,FALSE),"")</f>
        <v>0</v>
      </c>
      <c r="AO29" s="31">
        <f>IFERROR(VLOOKUP($D29,'NRCS Physical Effects'!$D$3:$BF$173,AO$3,FALSE),"")</f>
        <v>1</v>
      </c>
      <c r="AP29" s="31">
        <f>IFERROR(VLOOKUP($D29,'NRCS Physical Effects'!$D$3:$BF$173,AP$3,FALSE),"")</f>
        <v>2</v>
      </c>
      <c r="AQ29" s="72">
        <f>IFERROR(VLOOKUP($D29,'NRCS Physical Effects'!$D$3:$BF$173,AQ$3,FALSE),"")</f>
        <v>28</v>
      </c>
      <c r="AR29" s="31">
        <f>IFERROR(VLOOKUP($D29,'NRCS Physical Effects'!$D$3:$BF$173,AR$3,FALSE),"")</f>
        <v>6</v>
      </c>
      <c r="AS29" s="31">
        <f>IFERROR(VLOOKUP($D29,'NRCS Physical Effects'!$D$3:$BF$173,AS$3,FALSE),"")</f>
        <v>5</v>
      </c>
      <c r="AT29" s="31">
        <f>IFERROR(VLOOKUP($D29,'NRCS Physical Effects'!$D$3:$BF$173,AT$3,FALSE),"")</f>
        <v>4</v>
      </c>
      <c r="AU29" s="31">
        <f>IFERROR(VLOOKUP($D29,'NRCS Physical Effects'!$D$3:$BF$173,AU$3,FALSE),"")</f>
        <v>10</v>
      </c>
      <c r="AV29" s="31">
        <f>IFERROR(VLOOKUP($D29,'NRCS Physical Effects'!$D$3:$BF$173,AV$3,FALSE),"")</f>
        <v>3</v>
      </c>
      <c r="AW29" s="31">
        <f>IFERROR(VLOOKUP($D29,'NRCS Physical Effects'!$D$3:$BF$173,AW$3,FALSE),"")</f>
        <v>0</v>
      </c>
      <c r="AY29" s="39">
        <f t="shared" si="6"/>
        <v>4</v>
      </c>
      <c r="AZ29" s="39">
        <f t="shared" si="7"/>
        <v>4</v>
      </c>
      <c r="BA29" s="39">
        <f t="shared" si="0"/>
        <v>6</v>
      </c>
    </row>
    <row r="30" spans="1:53" ht="14.4" customHeight="1" x14ac:dyDescent="0.3">
      <c r="A30" s="80" t="s">
        <v>156</v>
      </c>
      <c r="B30" s="80" t="s">
        <v>173</v>
      </c>
      <c r="C30" s="93" t="s">
        <v>264</v>
      </c>
      <c r="D30" s="31">
        <v>635</v>
      </c>
      <c r="E30" s="116" t="str">
        <f>IFERROR(VLOOKUP(D30,'NRCS Practice Descriptions'!$B$2:$C$174,2,FALSE),"")</f>
        <v>An area of permanent vegetation used for agricultural wastewater treatment.</v>
      </c>
      <c r="H30" s="31"/>
      <c r="I30" s="31"/>
      <c r="J30" s="31"/>
      <c r="K30" s="31"/>
      <c r="L30" s="31"/>
      <c r="M30" s="31"/>
      <c r="N30" s="31"/>
      <c r="O30" s="103">
        <f t="shared" si="1"/>
        <v>0</v>
      </c>
      <c r="P30" s="31"/>
      <c r="Q30" s="31"/>
      <c r="R30" s="31"/>
      <c r="S30" s="202" t="str">
        <f>IFERROR(VLOOKUP(D30,#REF!,17,FALSE),"")</f>
        <v/>
      </c>
      <c r="T30" s="120" t="str">
        <f>IFERROR(VLOOKUP(D30,'NRCS Practice Descriptions'!$B$2:$E$174,4,FALSE),"")</f>
        <v>Ft</v>
      </c>
      <c r="U30" s="31"/>
      <c r="V30" s="31"/>
      <c r="W30" s="202" t="str">
        <f>IFERROR(AVERAGEIFS('2021VTEQIPCostList'!F$2:F$1463,'2021VTEQIPCostList'!A$2:A$1463,'Simplified Buckets Sorted'!D30,'2021VTEQIPCostList'!E$2:E$1463,'Simplified Buckets Sorted'!T30),"")</f>
        <v/>
      </c>
      <c r="X30" s="100">
        <f t="shared" si="2"/>
        <v>0</v>
      </c>
      <c r="Y30" s="31"/>
      <c r="Z30" s="31"/>
      <c r="AA30" s="31"/>
      <c r="AB30" s="31"/>
      <c r="AC30" s="31"/>
      <c r="AD30" s="102">
        <f t="shared" si="3"/>
        <v>0</v>
      </c>
      <c r="AE30" s="31"/>
      <c r="AF30" s="100">
        <f t="shared" si="4"/>
        <v>0</v>
      </c>
      <c r="AG30" s="31"/>
      <c r="AH30" s="46">
        <f t="shared" si="5"/>
        <v>4</v>
      </c>
      <c r="AI30" s="31">
        <f>IFERROR(VLOOKUP($D30,'NRCS Physical Effects'!$D$3:$BF$173,AI$3,FALSE),"")</f>
        <v>1</v>
      </c>
      <c r="AJ30" s="31">
        <f>IFERROR(VLOOKUP($D30,'NRCS Physical Effects'!$D$3:$BF$173,AJ$3,FALSE),"")</f>
        <v>3</v>
      </c>
      <c r="AK30" s="31">
        <f>IFERROR(VLOOKUP($D30,'NRCS Physical Effects'!$D$3:$BF$173,AK$3,FALSE),"")</f>
        <v>0</v>
      </c>
      <c r="AL30" s="31">
        <f>IFERROR(VLOOKUP($D30,'NRCS Physical Effects'!$D$3:$BF$173,AL$3,FALSE),"")</f>
        <v>0</v>
      </c>
      <c r="AM30" s="31">
        <f>IFERROR(VLOOKUP($D30,'NRCS Physical Effects'!$D$3:$BF$173,AM$3,FALSE),"")</f>
        <v>4</v>
      </c>
      <c r="AN30" s="31">
        <f>IFERROR(VLOOKUP($D30,'NRCS Physical Effects'!$D$3:$BF$173,AN$3,FALSE),"")</f>
        <v>0</v>
      </c>
      <c r="AO30" s="31">
        <f>IFERROR(VLOOKUP($D30,'NRCS Physical Effects'!$D$3:$BF$173,AO$3,FALSE),"")</f>
        <v>0</v>
      </c>
      <c r="AP30" s="31">
        <f>IFERROR(VLOOKUP($D30,'NRCS Physical Effects'!$D$3:$BF$173,AP$3,FALSE),"")</f>
        <v>0</v>
      </c>
      <c r="AQ30" s="72">
        <f>IFERROR(VLOOKUP($D30,'NRCS Physical Effects'!$D$3:$BF$173,AQ$3,FALSE),"")</f>
        <v>33</v>
      </c>
      <c r="AR30" s="31">
        <f>IFERROR(VLOOKUP($D30,'NRCS Physical Effects'!$D$3:$BF$173,AR$3,FALSE),"")</f>
        <v>12</v>
      </c>
      <c r="AS30" s="31">
        <f>IFERROR(VLOOKUP($D30,'NRCS Physical Effects'!$D$3:$BF$173,AS$3,FALSE),"")</f>
        <v>6</v>
      </c>
      <c r="AT30" s="31">
        <f>IFERROR(VLOOKUP($D30,'NRCS Physical Effects'!$D$3:$BF$173,AT$3,FALSE),"")</f>
        <v>3</v>
      </c>
      <c r="AU30" s="31">
        <f>IFERROR(VLOOKUP($D30,'NRCS Physical Effects'!$D$3:$BF$173,AU$3,FALSE),"")</f>
        <v>11</v>
      </c>
      <c r="AV30" s="31">
        <f>IFERROR(VLOOKUP($D30,'NRCS Physical Effects'!$D$3:$BF$173,AV$3,FALSE),"")</f>
        <v>1</v>
      </c>
      <c r="AW30" s="31">
        <f>IFERROR(VLOOKUP($D30,'NRCS Physical Effects'!$D$3:$BF$173,AW$3,FALSE),"")</f>
        <v>0</v>
      </c>
      <c r="AY30" s="39">
        <f t="shared" si="6"/>
        <v>4</v>
      </c>
      <c r="AZ30" s="39">
        <f t="shared" si="7"/>
        <v>4</v>
      </c>
      <c r="BA30" s="39">
        <f t="shared" si="0"/>
        <v>6</v>
      </c>
    </row>
    <row r="31" spans="1:53" x14ac:dyDescent="0.3">
      <c r="A31" s="80" t="s">
        <v>513</v>
      </c>
      <c r="B31" s="80" t="s">
        <v>178</v>
      </c>
      <c r="C31" s="74" t="s">
        <v>78</v>
      </c>
      <c r="D31" s="31">
        <v>412</v>
      </c>
      <c r="E31" s="116" t="str">
        <f>IFERROR(VLOOKUP(D31,'NRCS Practice Descriptions'!$B$2:$C$174,2,FALSE),"")</f>
        <v>A shaped or graded channel that is established with suitable vegetation to carry surface water at a non-erosive velocity to a stable outlet.</v>
      </c>
      <c r="H31" s="31"/>
      <c r="I31" s="31"/>
      <c r="J31" s="31"/>
      <c r="K31" s="31"/>
      <c r="L31" s="31"/>
      <c r="M31" s="31"/>
      <c r="N31" s="31"/>
      <c r="O31" s="103">
        <f t="shared" si="1"/>
        <v>0</v>
      </c>
      <c r="P31" s="31"/>
      <c r="Q31" s="31"/>
      <c r="R31" s="31"/>
      <c r="S31" s="202" t="str">
        <f>IFERROR(VLOOKUP(D31,#REF!,17,FALSE),"")</f>
        <v/>
      </c>
      <c r="T31" s="120" t="str">
        <f>IFERROR(VLOOKUP(D31,'NRCS Practice Descriptions'!$B$2:$E$174,4,FALSE),"")</f>
        <v>Ac</v>
      </c>
      <c r="U31" s="31"/>
      <c r="V31" s="31"/>
      <c r="W31" s="202" t="str">
        <f>IFERROR(AVERAGEIFS('2021VTEQIPCostList'!F$2:F$1463,'2021VTEQIPCostList'!A$2:A$1463,'Simplified Buckets Sorted'!D31,'2021VTEQIPCostList'!E$2:E$1463,'Simplified Buckets Sorted'!T31),"")</f>
        <v/>
      </c>
      <c r="X31" s="100">
        <f t="shared" si="2"/>
        <v>0</v>
      </c>
      <c r="Y31" s="31"/>
      <c r="Z31" s="31"/>
      <c r="AA31" s="31"/>
      <c r="AB31" s="31"/>
      <c r="AC31" s="31"/>
      <c r="AD31" s="102">
        <f t="shared" si="3"/>
        <v>0</v>
      </c>
      <c r="AE31" s="31"/>
      <c r="AF31" s="100">
        <f t="shared" si="4"/>
        <v>0</v>
      </c>
      <c r="AG31" s="31"/>
      <c r="AH31" s="46">
        <f t="shared" si="5"/>
        <v>4</v>
      </c>
      <c r="AI31" s="31">
        <f>IFERROR(VLOOKUP($D31,'NRCS Physical Effects'!$D$3:$BF$173,AI$3,FALSE),"")</f>
        <v>1</v>
      </c>
      <c r="AJ31" s="31">
        <f>IFERROR(VLOOKUP($D31,'NRCS Physical Effects'!$D$3:$BF$173,AJ$3,FALSE),"")</f>
        <v>3</v>
      </c>
      <c r="AK31" s="31">
        <f>IFERROR(VLOOKUP($D31,'NRCS Physical Effects'!$D$3:$BF$173,AK$3,FALSE),"")</f>
        <v>2</v>
      </c>
      <c r="AL31" s="31">
        <f>IFERROR(VLOOKUP($D31,'NRCS Physical Effects'!$D$3:$BF$173,AL$3,FALSE),"")</f>
        <v>3</v>
      </c>
      <c r="AM31" s="31">
        <f>IFERROR(VLOOKUP($D31,'NRCS Physical Effects'!$D$3:$BF$173,AM$3,FALSE),"")</f>
        <v>2</v>
      </c>
      <c r="AN31" s="31">
        <f>IFERROR(VLOOKUP($D31,'NRCS Physical Effects'!$D$3:$BF$173,AN$3,FALSE),"")</f>
        <v>3</v>
      </c>
      <c r="AO31" s="31">
        <f>IFERROR(VLOOKUP($D31,'NRCS Physical Effects'!$D$3:$BF$173,AO$3,FALSE),"")</f>
        <v>1</v>
      </c>
      <c r="AP31" s="31">
        <f>IFERROR(VLOOKUP($D31,'NRCS Physical Effects'!$D$3:$BF$173,AP$3,FALSE),"")</f>
        <v>1</v>
      </c>
      <c r="AQ31" s="72">
        <f>IFERROR(VLOOKUP($D31,'NRCS Physical Effects'!$D$3:$BF$173,AQ$3,FALSE),"")</f>
        <v>51</v>
      </c>
      <c r="AR31" s="31">
        <f>IFERROR(VLOOKUP($D31,'NRCS Physical Effects'!$D$3:$BF$173,AR$3,FALSE),"")</f>
        <v>17</v>
      </c>
      <c r="AS31" s="31">
        <f>IFERROR(VLOOKUP($D31,'NRCS Physical Effects'!$D$3:$BF$173,AS$3,FALSE),"")</f>
        <v>16</v>
      </c>
      <c r="AT31" s="31">
        <f>IFERROR(VLOOKUP($D31,'NRCS Physical Effects'!$D$3:$BF$173,AT$3,FALSE),"")</f>
        <v>1</v>
      </c>
      <c r="AU31" s="31">
        <f>IFERROR(VLOOKUP($D31,'NRCS Physical Effects'!$D$3:$BF$173,AU$3,FALSE),"")</f>
        <v>13</v>
      </c>
      <c r="AV31" s="31">
        <f>IFERROR(VLOOKUP($D31,'NRCS Physical Effects'!$D$3:$BF$173,AV$3,FALSE),"")</f>
        <v>3</v>
      </c>
      <c r="AW31" s="31">
        <f>IFERROR(VLOOKUP($D31,'NRCS Physical Effects'!$D$3:$BF$173,AW$3,FALSE),"")</f>
        <v>1</v>
      </c>
      <c r="AY31" s="39">
        <f t="shared" si="6"/>
        <v>4</v>
      </c>
      <c r="AZ31" s="39">
        <f t="shared" si="7"/>
        <v>12</v>
      </c>
      <c r="BA31" s="39">
        <f t="shared" si="0"/>
        <v>10</v>
      </c>
    </row>
    <row r="32" spans="1:53" x14ac:dyDescent="0.3">
      <c r="A32" s="80" t="s">
        <v>44</v>
      </c>
      <c r="B32" s="80" t="s">
        <v>510</v>
      </c>
      <c r="C32" s="40" t="s">
        <v>215</v>
      </c>
      <c r="D32" s="31">
        <v>548</v>
      </c>
      <c r="E32" s="116" t="str">
        <f>IFERROR(VLOOKUP(D32,'NRCS Practice Descriptions'!$B$2:$C$174,2,FALSE),"")</f>
        <v>Modifying physical soil and or plant conditions with mechanical tools by treatment such as; pitting, contour furrowing, and ripping or sub-soiling.</v>
      </c>
      <c r="H32" s="31"/>
      <c r="I32" s="31"/>
      <c r="O32" s="103">
        <f t="shared" si="1"/>
        <v>0</v>
      </c>
      <c r="S32" s="202" t="str">
        <f>IFERROR(VLOOKUP(D32,#REF!,17,FALSE),"")</f>
        <v/>
      </c>
      <c r="T32" s="120" t="str">
        <f>IFERROR(VLOOKUP(D32,'NRCS Practice Descriptions'!$B$2:$E$174,4,FALSE),"")</f>
        <v>Ac</v>
      </c>
      <c r="W32" s="202" t="str">
        <f>IFERROR(AVERAGEIFS('2021VTEQIPCostList'!F$2:F$1463,'2021VTEQIPCostList'!A$2:A$1463,'Simplified Buckets Sorted'!D32,'2021VTEQIPCostList'!E$2:E$1463,'Simplified Buckets Sorted'!T32),"")</f>
        <v/>
      </c>
      <c r="X32" s="100">
        <f t="shared" si="2"/>
        <v>0</v>
      </c>
      <c r="AB32" s="31"/>
      <c r="AC32" s="31"/>
      <c r="AD32" s="102">
        <f t="shared" si="3"/>
        <v>0</v>
      </c>
      <c r="AE32" s="31"/>
      <c r="AF32" s="100">
        <f t="shared" si="4"/>
        <v>0</v>
      </c>
      <c r="AG32" s="31"/>
      <c r="AH32" s="46">
        <f t="shared" si="5"/>
        <v>3</v>
      </c>
      <c r="AI32" s="31">
        <f>IFERROR(VLOOKUP($D32,'NRCS Physical Effects'!$D$3:$BF$173,AI$3,FALSE),"")</f>
        <v>2</v>
      </c>
      <c r="AJ32" s="31">
        <f>IFERROR(VLOOKUP($D32,'NRCS Physical Effects'!$D$3:$BF$173,AJ$3,FALSE),"")</f>
        <v>1</v>
      </c>
      <c r="AK32" s="31">
        <f>IFERROR(VLOOKUP($D32,'NRCS Physical Effects'!$D$3:$BF$173,AK$3,FALSE),"")</f>
        <v>0</v>
      </c>
      <c r="AL32" s="31">
        <f>IFERROR(VLOOKUP($D32,'NRCS Physical Effects'!$D$3:$BF$173,AL$3,FALSE),"")</f>
        <v>0</v>
      </c>
      <c r="AM32" s="31">
        <f>IFERROR(VLOOKUP($D32,'NRCS Physical Effects'!$D$3:$BF$173,AM$3,FALSE),"")</f>
        <v>1</v>
      </c>
      <c r="AN32" s="31">
        <f>IFERROR(VLOOKUP($D32,'NRCS Physical Effects'!$D$3:$BF$173,AN$3,FALSE),"")</f>
        <v>2</v>
      </c>
      <c r="AO32" s="31">
        <f>IFERROR(VLOOKUP($D32,'NRCS Physical Effects'!$D$3:$BF$173,AO$3,FALSE),"")</f>
        <v>0</v>
      </c>
      <c r="AP32" s="31">
        <f>IFERROR(VLOOKUP($D32,'NRCS Physical Effects'!$D$3:$BF$173,AP$3,FALSE),"")</f>
        <v>0</v>
      </c>
      <c r="AQ32" s="72">
        <f>IFERROR(VLOOKUP($D32,'NRCS Physical Effects'!$D$3:$BF$173,AQ$3,FALSE),"")</f>
        <v>24</v>
      </c>
      <c r="AR32" s="31">
        <f>IFERROR(VLOOKUP($D32,'NRCS Physical Effects'!$D$3:$BF$173,AR$3,FALSE),"")</f>
        <v>3</v>
      </c>
      <c r="AS32" s="31">
        <f>IFERROR(VLOOKUP($D32,'NRCS Physical Effects'!$D$3:$BF$173,AS$3,FALSE),"")</f>
        <v>12</v>
      </c>
      <c r="AT32" s="31">
        <f>IFERROR(VLOOKUP($D32,'NRCS Physical Effects'!$D$3:$BF$173,AT$3,FALSE),"")</f>
        <v>3</v>
      </c>
      <c r="AU32" s="31">
        <f>IFERROR(VLOOKUP($D32,'NRCS Physical Effects'!$D$3:$BF$173,AU$3,FALSE),"")</f>
        <v>5</v>
      </c>
      <c r="AV32" s="31">
        <f>IFERROR(VLOOKUP($D32,'NRCS Physical Effects'!$D$3:$BF$173,AV$3,FALSE),"")</f>
        <v>1</v>
      </c>
      <c r="AW32" s="31">
        <f>IFERROR(VLOOKUP($D32,'NRCS Physical Effects'!$D$3:$BF$173,AW$3,FALSE),"")</f>
        <v>0</v>
      </c>
      <c r="AY32" s="39">
        <f t="shared" si="6"/>
        <v>3</v>
      </c>
      <c r="AZ32" s="39">
        <f t="shared" si="7"/>
        <v>3</v>
      </c>
      <c r="BA32" s="39">
        <f t="shared" si="0"/>
        <v>4.5</v>
      </c>
    </row>
    <row r="33" spans="1:53" x14ac:dyDescent="0.3">
      <c r="A33" s="80" t="s">
        <v>513</v>
      </c>
      <c r="B33" s="80" t="s">
        <v>177</v>
      </c>
      <c r="C33" s="93" t="s">
        <v>214</v>
      </c>
      <c r="D33" s="31">
        <v>666</v>
      </c>
      <c r="E33" s="116" t="str">
        <f>IFERROR(VLOOKUP(D33,'NRCS Practice Descriptions'!$B$2:$C$174,2,FALSE),"")</f>
        <v>The manipulation of species composition, stand structure, and stocking by cutting or killing selected trees and understory vegetation.</v>
      </c>
      <c r="H33" s="31"/>
      <c r="I33" s="31"/>
      <c r="J33" s="31"/>
      <c r="K33" s="31"/>
      <c r="L33" s="31"/>
      <c r="M33" s="31"/>
      <c r="N33" s="31"/>
      <c r="O33" s="103">
        <f t="shared" si="1"/>
        <v>0</v>
      </c>
      <c r="P33" s="31"/>
      <c r="Q33" s="31"/>
      <c r="R33" s="31"/>
      <c r="S33" s="202" t="str">
        <f>IFERROR(VLOOKUP(D33,#REF!,17,FALSE),"")</f>
        <v/>
      </c>
      <c r="T33" s="120" t="str">
        <f>IFERROR(VLOOKUP(D33,'NRCS Practice Descriptions'!$B$2:$E$174,4,FALSE),"")</f>
        <v>Ac</v>
      </c>
      <c r="U33" s="31"/>
      <c r="V33" s="31"/>
      <c r="W33" s="202">
        <f>IFERROR(AVERAGEIFS('2021VTEQIPCostList'!F$2:F$1463,'2021VTEQIPCostList'!A$2:A$1463,'Simplified Buckets Sorted'!D33,'2021VTEQIPCostList'!E$2:E$1463,'Simplified Buckets Sorted'!T33),"")</f>
        <v>393.57499999999999</v>
      </c>
      <c r="X33" s="100">
        <f t="shared" si="2"/>
        <v>0</v>
      </c>
      <c r="Y33" s="31"/>
      <c r="Z33" s="31"/>
      <c r="AA33" s="31"/>
      <c r="AB33" s="31"/>
      <c r="AC33" s="31"/>
      <c r="AD33" s="102">
        <f t="shared" si="3"/>
        <v>0</v>
      </c>
      <c r="AE33" s="31"/>
      <c r="AF33" s="100">
        <f t="shared" si="4"/>
        <v>0</v>
      </c>
      <c r="AG33" s="31"/>
      <c r="AH33" s="46">
        <f t="shared" si="5"/>
        <v>3</v>
      </c>
      <c r="AI33" s="31">
        <f>IFERROR(VLOOKUP($D33,'NRCS Physical Effects'!$D$3:$BF$173,AI$3,FALSE),"")</f>
        <v>2</v>
      </c>
      <c r="AJ33" s="31">
        <f>IFERROR(VLOOKUP($D33,'NRCS Physical Effects'!$D$3:$BF$173,AJ$3,FALSE),"")</f>
        <v>1</v>
      </c>
      <c r="AK33" s="31">
        <f>IFERROR(VLOOKUP($D33,'NRCS Physical Effects'!$D$3:$BF$173,AK$3,FALSE),"")</f>
        <v>1</v>
      </c>
      <c r="AL33" s="31">
        <f>IFERROR(VLOOKUP($D33,'NRCS Physical Effects'!$D$3:$BF$173,AL$3,FALSE),"")</f>
        <v>1</v>
      </c>
      <c r="AM33" s="31">
        <f>IFERROR(VLOOKUP($D33,'NRCS Physical Effects'!$D$3:$BF$173,AM$3,FALSE),"")</f>
        <v>1</v>
      </c>
      <c r="AN33" s="31">
        <f>IFERROR(VLOOKUP($D33,'NRCS Physical Effects'!$D$3:$BF$173,AN$3,FALSE),"")</f>
        <v>0</v>
      </c>
      <c r="AO33" s="31">
        <f>IFERROR(VLOOKUP($D33,'NRCS Physical Effects'!$D$3:$BF$173,AO$3,FALSE),"")</f>
        <v>2</v>
      </c>
      <c r="AP33" s="31">
        <f>IFERROR(VLOOKUP($D33,'NRCS Physical Effects'!$D$3:$BF$173,AP$3,FALSE),"")</f>
        <v>1</v>
      </c>
      <c r="AQ33" s="72">
        <f>IFERROR(VLOOKUP($D33,'NRCS Physical Effects'!$D$3:$BF$173,AQ$3,FALSE),"")</f>
        <v>46</v>
      </c>
      <c r="AR33" s="31">
        <f>IFERROR(VLOOKUP($D33,'NRCS Physical Effects'!$D$3:$BF$173,AR$3,FALSE),"")</f>
        <v>5</v>
      </c>
      <c r="AS33" s="31">
        <f>IFERROR(VLOOKUP($D33,'NRCS Physical Effects'!$D$3:$BF$173,AS$3,FALSE),"")</f>
        <v>13</v>
      </c>
      <c r="AT33" s="31">
        <f>IFERROR(VLOOKUP($D33,'NRCS Physical Effects'!$D$3:$BF$173,AT$3,FALSE),"")</f>
        <v>4</v>
      </c>
      <c r="AU33" s="31">
        <f>IFERROR(VLOOKUP($D33,'NRCS Physical Effects'!$D$3:$BF$173,AU$3,FALSE),"")</f>
        <v>18</v>
      </c>
      <c r="AV33" s="31">
        <f>IFERROR(VLOOKUP($D33,'NRCS Physical Effects'!$D$3:$BF$173,AV$3,FALSE),"")</f>
        <v>5</v>
      </c>
      <c r="AW33" s="31">
        <f>IFERROR(VLOOKUP($D33,'NRCS Physical Effects'!$D$3:$BF$173,AW$3,FALSE),"")</f>
        <v>1</v>
      </c>
      <c r="AY33" s="39">
        <f t="shared" si="6"/>
        <v>3</v>
      </c>
      <c r="AZ33" s="39">
        <f t="shared" si="7"/>
        <v>6</v>
      </c>
      <c r="BA33" s="39">
        <f t="shared" si="0"/>
        <v>6</v>
      </c>
    </row>
    <row r="34" spans="1:53" x14ac:dyDescent="0.3">
      <c r="A34" s="80" t="s">
        <v>509</v>
      </c>
      <c r="B34" s="80" t="s">
        <v>511</v>
      </c>
      <c r="C34" s="74" t="s">
        <v>76</v>
      </c>
      <c r="D34" s="31">
        <v>332</v>
      </c>
      <c r="E34" s="116" t="str">
        <f>IFERROR(VLOOKUP(D34,'NRCS Practice Descriptions'!$B$2:$C$174,2,FALSE),"")</f>
        <v>Narrow strips of permanent, herbaceous vegetative cover established around the hill slope, and alternated down the slope with wider cropped strips that are farmed on the contour.</v>
      </c>
      <c r="H34" s="31"/>
      <c r="I34" s="31"/>
      <c r="J34" s="31"/>
      <c r="K34" s="31"/>
      <c r="L34" s="31"/>
      <c r="M34" s="31"/>
      <c r="N34" s="31"/>
      <c r="O34" s="103">
        <f t="shared" si="1"/>
        <v>0</v>
      </c>
      <c r="P34" s="31"/>
      <c r="Q34" s="31"/>
      <c r="R34" s="31"/>
      <c r="S34" s="202" t="str">
        <f>IFERROR(VLOOKUP(D34,#REF!,17,FALSE),"")</f>
        <v/>
      </c>
      <c r="T34" s="120" t="str">
        <f>IFERROR(VLOOKUP(D34,'NRCS Practice Descriptions'!$B$2:$E$174,4,FALSE),"")</f>
        <v>Ac</v>
      </c>
      <c r="U34" s="31"/>
      <c r="V34" s="31"/>
      <c r="W34" s="202">
        <f>IFERROR(AVERAGEIFS('2021VTEQIPCostList'!F$2:F$1463,'2021VTEQIPCostList'!A$2:A$1463,'Simplified Buckets Sorted'!D34,'2021VTEQIPCostList'!E$2:E$1463,'Simplified Buckets Sorted'!T34),"")</f>
        <v>861.57999999999993</v>
      </c>
      <c r="X34" s="100">
        <f t="shared" si="2"/>
        <v>0</v>
      </c>
      <c r="Y34" s="31"/>
      <c r="Z34" s="31"/>
      <c r="AA34" s="31"/>
      <c r="AB34" s="31"/>
      <c r="AC34" s="31"/>
      <c r="AD34" s="102">
        <f t="shared" si="3"/>
        <v>0</v>
      </c>
      <c r="AE34" s="31"/>
      <c r="AF34" s="100">
        <f t="shared" si="4"/>
        <v>0</v>
      </c>
      <c r="AG34" s="31"/>
      <c r="AH34" s="46">
        <f t="shared" si="5"/>
        <v>3</v>
      </c>
      <c r="AI34" s="31">
        <f>IFERROR(VLOOKUP($D34,'NRCS Physical Effects'!$D$3:$BF$173,AI$3,FALSE),"")</f>
        <v>1</v>
      </c>
      <c r="AJ34" s="31">
        <f>IFERROR(VLOOKUP($D34,'NRCS Physical Effects'!$D$3:$BF$173,AJ$3,FALSE),"")</f>
        <v>2</v>
      </c>
      <c r="AK34" s="31">
        <f>IFERROR(VLOOKUP($D34,'NRCS Physical Effects'!$D$3:$BF$173,AK$3,FALSE),"")</f>
        <v>0</v>
      </c>
      <c r="AL34" s="31">
        <f>IFERROR(VLOOKUP($D34,'NRCS Physical Effects'!$D$3:$BF$173,AL$3,FALSE),"")</f>
        <v>0</v>
      </c>
      <c r="AM34" s="31">
        <f>IFERROR(VLOOKUP($D34,'NRCS Physical Effects'!$D$3:$BF$173,AM$3,FALSE),"")</f>
        <v>2</v>
      </c>
      <c r="AN34" s="31">
        <f>IFERROR(VLOOKUP($D34,'NRCS Physical Effects'!$D$3:$BF$173,AN$3,FALSE),"")</f>
        <v>1</v>
      </c>
      <c r="AO34" s="31">
        <f>IFERROR(VLOOKUP($D34,'NRCS Physical Effects'!$D$3:$BF$173,AO$3,FALSE),"")</f>
        <v>0</v>
      </c>
      <c r="AP34" s="31">
        <f>IFERROR(VLOOKUP($D34,'NRCS Physical Effects'!$D$3:$BF$173,AP$3,FALSE),"")</f>
        <v>1</v>
      </c>
      <c r="AQ34" s="72">
        <f>IFERROR(VLOOKUP($D34,'NRCS Physical Effects'!$D$3:$BF$173,AQ$3,FALSE),"")</f>
        <v>23</v>
      </c>
      <c r="AR34" s="31">
        <f>IFERROR(VLOOKUP($D34,'NRCS Physical Effects'!$D$3:$BF$173,AR$3,FALSE),"")</f>
        <v>5</v>
      </c>
      <c r="AS34" s="31">
        <f>IFERROR(VLOOKUP($D34,'NRCS Physical Effects'!$D$3:$BF$173,AS$3,FALSE),"")</f>
        <v>3</v>
      </c>
      <c r="AT34" s="31">
        <f>IFERROR(VLOOKUP($D34,'NRCS Physical Effects'!$D$3:$BF$173,AT$3,FALSE),"")</f>
        <v>2</v>
      </c>
      <c r="AU34" s="31">
        <f>IFERROR(VLOOKUP($D34,'NRCS Physical Effects'!$D$3:$BF$173,AU$3,FALSE),"")</f>
        <v>10</v>
      </c>
      <c r="AV34" s="31">
        <f>IFERROR(VLOOKUP($D34,'NRCS Physical Effects'!$D$3:$BF$173,AV$3,FALSE),"")</f>
        <v>2</v>
      </c>
      <c r="AW34" s="31">
        <f>IFERROR(VLOOKUP($D34,'NRCS Physical Effects'!$D$3:$BF$173,AW$3,FALSE),"")</f>
        <v>1</v>
      </c>
      <c r="AY34" s="39">
        <f t="shared" si="6"/>
        <v>3</v>
      </c>
      <c r="AZ34" s="39">
        <f t="shared" si="7"/>
        <v>4</v>
      </c>
      <c r="BA34" s="39">
        <f t="shared" si="0"/>
        <v>5</v>
      </c>
    </row>
    <row r="35" spans="1:53" x14ac:dyDescent="0.3">
      <c r="A35" s="80" t="s">
        <v>509</v>
      </c>
      <c r="B35" s="80" t="s">
        <v>511</v>
      </c>
      <c r="C35" s="74" t="s">
        <v>221</v>
      </c>
      <c r="D35" s="31">
        <v>331</v>
      </c>
      <c r="E35" s="116" t="str">
        <f>IFERROR(VLOOKUP(D35,'NRCS Practice Descriptions'!$B$2:$C$174,2,FALSE),"")</f>
        <v>Planting orchards, vineyards, or other perennial crops so that all cultural operations are done on or near the contour.</v>
      </c>
      <c r="H35" s="31"/>
      <c r="I35" s="31"/>
      <c r="J35" s="31"/>
      <c r="K35" s="31"/>
      <c r="L35" s="31"/>
      <c r="M35" s="31"/>
      <c r="N35" s="31"/>
      <c r="O35" s="103">
        <f t="shared" si="1"/>
        <v>0</v>
      </c>
      <c r="P35" s="31"/>
      <c r="Q35" s="31"/>
      <c r="R35" s="31"/>
      <c r="S35" s="202" t="str">
        <f>IFERROR(VLOOKUP(D35,#REF!,17,FALSE),"")</f>
        <v/>
      </c>
      <c r="T35" s="120" t="str">
        <f>IFERROR(VLOOKUP(D35,'NRCS Practice Descriptions'!$B$2:$E$174,4,FALSE),"")</f>
        <v>Ac</v>
      </c>
      <c r="U35" s="31"/>
      <c r="V35" s="31"/>
      <c r="W35" s="202" t="str">
        <f>IFERROR(AVERAGEIFS('2021VTEQIPCostList'!F$2:F$1463,'2021VTEQIPCostList'!A$2:A$1463,'Simplified Buckets Sorted'!D35,'2021VTEQIPCostList'!E$2:E$1463,'Simplified Buckets Sorted'!T35),"")</f>
        <v/>
      </c>
      <c r="X35" s="100">
        <f t="shared" si="2"/>
        <v>0</v>
      </c>
      <c r="Y35" s="31"/>
      <c r="Z35" s="31"/>
      <c r="AA35" s="31"/>
      <c r="AB35" s="31"/>
      <c r="AC35" s="31"/>
      <c r="AD35" s="102">
        <f t="shared" si="3"/>
        <v>0</v>
      </c>
      <c r="AE35" s="31"/>
      <c r="AF35" s="100">
        <f t="shared" si="4"/>
        <v>0</v>
      </c>
      <c r="AG35" s="31"/>
      <c r="AH35" s="46">
        <f t="shared" si="5"/>
        <v>3</v>
      </c>
      <c r="AI35" s="31">
        <f>IFERROR(VLOOKUP($D35,'NRCS Physical Effects'!$D$3:$BF$173,AI$3,FALSE),"")</f>
        <v>1</v>
      </c>
      <c r="AJ35" s="31">
        <f>IFERROR(VLOOKUP($D35,'NRCS Physical Effects'!$D$3:$BF$173,AJ$3,FALSE),"")</f>
        <v>2</v>
      </c>
      <c r="AK35" s="31">
        <f>IFERROR(VLOOKUP($D35,'NRCS Physical Effects'!$D$3:$BF$173,AK$3,FALSE),"")</f>
        <v>0</v>
      </c>
      <c r="AL35" s="31">
        <f>IFERROR(VLOOKUP($D35,'NRCS Physical Effects'!$D$3:$BF$173,AL$3,FALSE),"")</f>
        <v>0</v>
      </c>
      <c r="AM35" s="31">
        <f>IFERROR(VLOOKUP($D35,'NRCS Physical Effects'!$D$3:$BF$173,AM$3,FALSE),"")</f>
        <v>2</v>
      </c>
      <c r="AN35" s="31">
        <f>IFERROR(VLOOKUP($D35,'NRCS Physical Effects'!$D$3:$BF$173,AN$3,FALSE),"")</f>
        <v>1</v>
      </c>
      <c r="AO35" s="31">
        <f>IFERROR(VLOOKUP($D35,'NRCS Physical Effects'!$D$3:$BF$173,AO$3,FALSE),"")</f>
        <v>0</v>
      </c>
      <c r="AP35" s="31">
        <f>IFERROR(VLOOKUP($D35,'NRCS Physical Effects'!$D$3:$BF$173,AP$3,FALSE),"")</f>
        <v>1</v>
      </c>
      <c r="AQ35" s="72">
        <f>IFERROR(VLOOKUP($D35,'NRCS Physical Effects'!$D$3:$BF$173,AQ$3,FALSE),"")</f>
        <v>18</v>
      </c>
      <c r="AR35" s="31">
        <f>IFERROR(VLOOKUP($D35,'NRCS Physical Effects'!$D$3:$BF$173,AR$3,FALSE),"")</f>
        <v>7</v>
      </c>
      <c r="AS35" s="31">
        <f>IFERROR(VLOOKUP($D35,'NRCS Physical Effects'!$D$3:$BF$173,AS$3,FALSE),"")</f>
        <v>4</v>
      </c>
      <c r="AT35" s="31">
        <f>IFERROR(VLOOKUP($D35,'NRCS Physical Effects'!$D$3:$BF$173,AT$3,FALSE),"")</f>
        <v>1</v>
      </c>
      <c r="AU35" s="31">
        <f>IFERROR(VLOOKUP($D35,'NRCS Physical Effects'!$D$3:$BF$173,AU$3,FALSE),"")</f>
        <v>4</v>
      </c>
      <c r="AV35" s="31">
        <f>IFERROR(VLOOKUP($D35,'NRCS Physical Effects'!$D$3:$BF$173,AV$3,FALSE),"")</f>
        <v>1</v>
      </c>
      <c r="AW35" s="31">
        <f>IFERROR(VLOOKUP($D35,'NRCS Physical Effects'!$D$3:$BF$173,AW$3,FALSE),"")</f>
        <v>1</v>
      </c>
      <c r="AY35" s="39">
        <f t="shared" si="6"/>
        <v>3</v>
      </c>
      <c r="AZ35" s="39">
        <f t="shared" si="7"/>
        <v>4</v>
      </c>
      <c r="BA35" s="39">
        <f t="shared" si="0"/>
        <v>5</v>
      </c>
    </row>
    <row r="36" spans="1:53" x14ac:dyDescent="0.3">
      <c r="A36" s="80" t="s">
        <v>513</v>
      </c>
      <c r="B36" s="80" t="s">
        <v>177</v>
      </c>
      <c r="C36" s="40" t="s">
        <v>224</v>
      </c>
      <c r="D36" s="31">
        <v>422</v>
      </c>
      <c r="E36" s="116" t="str">
        <f>IFERROR(VLOOKUP(D36,'NRCS Practice Descriptions'!$B$2:$C$174,2,FALSE),"")</f>
        <v>Establishment of dense vegetation in a linear design to achieve a natural resource conservation purpose.</v>
      </c>
      <c r="H36" s="31"/>
      <c r="I36" s="31"/>
      <c r="J36" s="31"/>
      <c r="K36" s="31"/>
      <c r="L36" s="31"/>
      <c r="M36" s="31"/>
      <c r="N36" s="31"/>
      <c r="O36" s="103">
        <f t="shared" si="1"/>
        <v>0</v>
      </c>
      <c r="P36" s="31"/>
      <c r="Q36" s="31"/>
      <c r="R36" s="31"/>
      <c r="S36" s="202" t="str">
        <f>IFERROR(VLOOKUP(D36,#REF!,17,FALSE),"")</f>
        <v/>
      </c>
      <c r="T36" s="120" t="str">
        <f>IFERROR(VLOOKUP(D36,'NRCS Practice Descriptions'!$B$2:$E$174,4,FALSE),"")</f>
        <v>Ft</v>
      </c>
      <c r="U36" s="31"/>
      <c r="V36" s="31"/>
      <c r="W36" s="202">
        <f>IFERROR(AVERAGEIFS('2021VTEQIPCostList'!F$2:F$1463,'2021VTEQIPCostList'!A$2:A$1463,'Simplified Buckets Sorted'!D36,'2021VTEQIPCostList'!E$2:E$1463,'Simplified Buckets Sorted'!T36),"")</f>
        <v>3.0966666666666671</v>
      </c>
      <c r="X36" s="100">
        <f t="shared" si="2"/>
        <v>0</v>
      </c>
      <c r="Y36" s="31"/>
      <c r="Z36" s="31"/>
      <c r="AA36" s="31"/>
      <c r="AB36" s="31"/>
      <c r="AC36" s="31"/>
      <c r="AD36" s="102">
        <f t="shared" si="3"/>
        <v>0</v>
      </c>
      <c r="AE36" s="31"/>
      <c r="AF36" s="100">
        <f t="shared" si="4"/>
        <v>0</v>
      </c>
      <c r="AG36" s="31"/>
      <c r="AH36" s="46">
        <f t="shared" si="5"/>
        <v>3</v>
      </c>
      <c r="AI36" s="31">
        <f>IFERROR(VLOOKUP($D36,'NRCS Physical Effects'!$D$3:$BF$173,AI$3,FALSE),"")</f>
        <v>1</v>
      </c>
      <c r="AJ36" s="31">
        <f>IFERROR(VLOOKUP($D36,'NRCS Physical Effects'!$D$3:$BF$173,AJ$3,FALSE),"")</f>
        <v>2</v>
      </c>
      <c r="AK36" s="31">
        <f>IFERROR(VLOOKUP($D36,'NRCS Physical Effects'!$D$3:$BF$173,AK$3,FALSE),"")</f>
        <v>0</v>
      </c>
      <c r="AL36" s="31">
        <f>IFERROR(VLOOKUP($D36,'NRCS Physical Effects'!$D$3:$BF$173,AL$3,FALSE),"")</f>
        <v>0</v>
      </c>
      <c r="AM36" s="31">
        <f>IFERROR(VLOOKUP($D36,'NRCS Physical Effects'!$D$3:$BF$173,AM$3,FALSE),"")</f>
        <v>2</v>
      </c>
      <c r="AN36" s="31">
        <f>IFERROR(VLOOKUP($D36,'NRCS Physical Effects'!$D$3:$BF$173,AN$3,FALSE),"")</f>
        <v>0</v>
      </c>
      <c r="AO36" s="31">
        <f>IFERROR(VLOOKUP($D36,'NRCS Physical Effects'!$D$3:$BF$173,AO$3,FALSE),"")</f>
        <v>2</v>
      </c>
      <c r="AP36" s="31">
        <f>IFERROR(VLOOKUP($D36,'NRCS Physical Effects'!$D$3:$BF$173,AP$3,FALSE),"")</f>
        <v>0</v>
      </c>
      <c r="AQ36" s="72">
        <f>IFERROR(VLOOKUP($D36,'NRCS Physical Effects'!$D$3:$BF$173,AQ$3,FALSE),"")</f>
        <v>31</v>
      </c>
      <c r="AR36" s="31">
        <f>IFERROR(VLOOKUP($D36,'NRCS Physical Effects'!$D$3:$BF$173,AR$3,FALSE),"")</f>
        <v>4</v>
      </c>
      <c r="AS36" s="31">
        <f>IFERROR(VLOOKUP($D36,'NRCS Physical Effects'!$D$3:$BF$173,AS$3,FALSE),"")</f>
        <v>6</v>
      </c>
      <c r="AT36" s="31">
        <f>IFERROR(VLOOKUP($D36,'NRCS Physical Effects'!$D$3:$BF$173,AT$3,FALSE),"")</f>
        <v>7</v>
      </c>
      <c r="AU36" s="31">
        <f>IFERROR(VLOOKUP($D36,'NRCS Physical Effects'!$D$3:$BF$173,AU$3,FALSE),"")</f>
        <v>11</v>
      </c>
      <c r="AV36" s="31">
        <f>IFERROR(VLOOKUP($D36,'NRCS Physical Effects'!$D$3:$BF$173,AV$3,FALSE),"")</f>
        <v>3</v>
      </c>
      <c r="AW36" s="31">
        <f>IFERROR(VLOOKUP($D36,'NRCS Physical Effects'!$D$3:$BF$173,AW$3,FALSE),"")</f>
        <v>0</v>
      </c>
      <c r="AY36" s="39">
        <f t="shared" si="6"/>
        <v>3</v>
      </c>
      <c r="AZ36" s="39">
        <f t="shared" si="7"/>
        <v>4</v>
      </c>
      <c r="BA36" s="39">
        <f t="shared" ref="BA36:BA67" si="8">(AY36*$AY$3)+(AZ36*$AZ$3)</f>
        <v>5</v>
      </c>
    </row>
    <row r="37" spans="1:53" ht="14.4" customHeight="1" x14ac:dyDescent="0.3">
      <c r="A37" s="80" t="s">
        <v>513</v>
      </c>
      <c r="B37" s="90" t="s">
        <v>516</v>
      </c>
      <c r="C37" s="40" t="s">
        <v>236</v>
      </c>
      <c r="D37" s="31">
        <v>658</v>
      </c>
      <c r="E37" s="116" t="str">
        <f>IFERROR(VLOOKUP(D37,'NRCS Practice Descriptions'!$B$2:$C$174,2,FALSE),"")</f>
        <v>The creation of a wetland on a site location that was historically non-wetland.</v>
      </c>
      <c r="O37" s="103">
        <f t="shared" ref="O37:O68" si="9">SUM(G37:N37)</f>
        <v>0</v>
      </c>
      <c r="S37" s="202" t="str">
        <f>IFERROR(VLOOKUP(D37,#REF!,17,FALSE),"")</f>
        <v/>
      </c>
      <c r="T37" s="120" t="str">
        <f>IFERROR(VLOOKUP(D37,'NRCS Practice Descriptions'!$B$2:$E$174,4,FALSE),"")</f>
        <v>Ft</v>
      </c>
      <c r="W37" s="202" t="str">
        <f>IFERROR(AVERAGEIFS('2021VTEQIPCostList'!F$2:F$1463,'2021VTEQIPCostList'!A$2:A$1463,'Simplified Buckets Sorted'!D37,'2021VTEQIPCostList'!E$2:E$1463,'Simplified Buckets Sorted'!T37),"")</f>
        <v/>
      </c>
      <c r="X37" s="100">
        <f t="shared" ref="X37:X68" si="10">Q37+V37</f>
        <v>0</v>
      </c>
      <c r="AD37" s="102">
        <f t="shared" ref="AD37:AD68" si="11">SUM(Z37:AC37)</f>
        <v>0</v>
      </c>
      <c r="AF37" s="100">
        <f t="shared" ref="AF37:AF68" si="12">O37+AD37+X37</f>
        <v>0</v>
      </c>
      <c r="AH37" s="46">
        <f t="shared" ref="AH37:AH68" si="13">IFERROR(AJ37+AI37,"")</f>
        <v>3</v>
      </c>
      <c r="AI37" s="31">
        <f>IFERROR(VLOOKUP($D37,'NRCS Physical Effects'!$D$3:$BF$173,AI$3,FALSE),"")</f>
        <v>1</v>
      </c>
      <c r="AJ37" s="31">
        <f>IFERROR(VLOOKUP($D37,'NRCS Physical Effects'!$D$3:$BF$173,AJ$3,FALSE),"")</f>
        <v>2</v>
      </c>
      <c r="AK37" s="31">
        <f>IFERROR(VLOOKUP($D37,'NRCS Physical Effects'!$D$3:$BF$173,AK$3,FALSE),"")</f>
        <v>0</v>
      </c>
      <c r="AL37" s="31">
        <f>IFERROR(VLOOKUP($D37,'NRCS Physical Effects'!$D$3:$BF$173,AL$3,FALSE),"")</f>
        <v>0</v>
      </c>
      <c r="AM37" s="31">
        <f>IFERROR(VLOOKUP($D37,'NRCS Physical Effects'!$D$3:$BF$173,AM$3,FALSE),"")</f>
        <v>3</v>
      </c>
      <c r="AN37" s="31">
        <f>IFERROR(VLOOKUP($D37,'NRCS Physical Effects'!$D$3:$BF$173,AN$3,FALSE),"")</f>
        <v>2</v>
      </c>
      <c r="AO37" s="31">
        <f>IFERROR(VLOOKUP($D37,'NRCS Physical Effects'!$D$3:$BF$173,AO$3,FALSE),"")</f>
        <v>2</v>
      </c>
      <c r="AP37" s="31">
        <f>IFERROR(VLOOKUP($D37,'NRCS Physical Effects'!$D$3:$BF$173,AP$3,FALSE),"")</f>
        <v>0</v>
      </c>
      <c r="AQ37" s="72">
        <f>IFERROR(VLOOKUP($D37,'NRCS Physical Effects'!$D$3:$BF$173,AQ$3,FALSE),"")</f>
        <v>33</v>
      </c>
      <c r="AR37" s="31">
        <f>IFERROR(VLOOKUP($D37,'NRCS Physical Effects'!$D$3:$BF$173,AR$3,FALSE),"")</f>
        <v>2</v>
      </c>
      <c r="AS37" s="31">
        <f>IFERROR(VLOOKUP($D37,'NRCS Physical Effects'!$D$3:$BF$173,AS$3,FALSE),"")</f>
        <v>15</v>
      </c>
      <c r="AT37" s="31">
        <f>IFERROR(VLOOKUP($D37,'NRCS Physical Effects'!$D$3:$BF$173,AT$3,FALSE),"")</f>
        <v>0</v>
      </c>
      <c r="AU37" s="31">
        <f>IFERROR(VLOOKUP($D37,'NRCS Physical Effects'!$D$3:$BF$173,AU$3,FALSE),"")</f>
        <v>12</v>
      </c>
      <c r="AV37" s="31">
        <f>IFERROR(VLOOKUP($D37,'NRCS Physical Effects'!$D$3:$BF$173,AV$3,FALSE),"")</f>
        <v>4</v>
      </c>
      <c r="AW37" s="31">
        <f>IFERROR(VLOOKUP($D37,'NRCS Physical Effects'!$D$3:$BF$173,AW$3,FALSE),"")</f>
        <v>0</v>
      </c>
      <c r="AY37" s="39">
        <f t="shared" ref="AY37:AY68" si="14">AH37</f>
        <v>3</v>
      </c>
      <c r="AZ37" s="39">
        <f t="shared" ref="AZ37:AZ68" si="15">SUM(AK37:AP37)</f>
        <v>7</v>
      </c>
      <c r="BA37" s="39">
        <f t="shared" si="8"/>
        <v>6.5</v>
      </c>
    </row>
    <row r="38" spans="1:53" ht="14.4" customHeight="1" x14ac:dyDescent="0.3">
      <c r="A38" s="80" t="s">
        <v>513</v>
      </c>
      <c r="B38" s="90" t="s">
        <v>516</v>
      </c>
      <c r="C38" s="40" t="s">
        <v>248</v>
      </c>
      <c r="D38" s="31">
        <v>554</v>
      </c>
      <c r="E38" s="116" t="str">
        <f>IFERROR(VLOOKUP(D38,'NRCS Practice Descriptions'!$B$2:$C$174,2,FALSE),"")</f>
        <v>The process of managing water discharges from surface and/or subsurface agricultural drainage systems</v>
      </c>
      <c r="O38" s="103">
        <f t="shared" si="9"/>
        <v>0</v>
      </c>
      <c r="S38" s="202" t="str">
        <f>IFERROR(VLOOKUP(D38,#REF!,17,FALSE),"")</f>
        <v/>
      </c>
      <c r="T38" s="120" t="str">
        <f>IFERROR(VLOOKUP(D38,'NRCS Practice Descriptions'!$B$2:$E$174,4,FALSE),"")</f>
        <v>Ac</v>
      </c>
      <c r="W38" s="202" t="str">
        <f>IFERROR(AVERAGEIFS('2021VTEQIPCostList'!F$2:F$1463,'2021VTEQIPCostList'!A$2:A$1463,'Simplified Buckets Sorted'!D38,'2021VTEQIPCostList'!E$2:E$1463,'Simplified Buckets Sorted'!T38),"")</f>
        <v/>
      </c>
      <c r="X38" s="100">
        <f t="shared" si="10"/>
        <v>0</v>
      </c>
      <c r="AD38" s="102">
        <f t="shared" si="11"/>
        <v>0</v>
      </c>
      <c r="AF38" s="100">
        <f t="shared" si="12"/>
        <v>0</v>
      </c>
      <c r="AH38" s="46">
        <f t="shared" si="13"/>
        <v>3</v>
      </c>
      <c r="AI38" s="31">
        <f>IFERROR(VLOOKUP($D38,'NRCS Physical Effects'!$D$3:$BF$173,AI$3,FALSE),"")</f>
        <v>1</v>
      </c>
      <c r="AJ38" s="31">
        <f>IFERROR(VLOOKUP($D38,'NRCS Physical Effects'!$D$3:$BF$173,AJ$3,FALSE),"")</f>
        <v>2</v>
      </c>
      <c r="AK38" s="31">
        <f>IFERROR(VLOOKUP($D38,'NRCS Physical Effects'!$D$3:$BF$173,AK$3,FALSE),"")</f>
        <v>0</v>
      </c>
      <c r="AL38" s="31">
        <f>IFERROR(VLOOKUP($D38,'NRCS Physical Effects'!$D$3:$BF$173,AL$3,FALSE),"")</f>
        <v>0</v>
      </c>
      <c r="AM38" s="31">
        <f>IFERROR(VLOOKUP($D38,'NRCS Physical Effects'!$D$3:$BF$173,AM$3,FALSE),"")</f>
        <v>1</v>
      </c>
      <c r="AN38" s="31">
        <f>IFERROR(VLOOKUP($D38,'NRCS Physical Effects'!$D$3:$BF$173,AN$3,FALSE),"")</f>
        <v>-2</v>
      </c>
      <c r="AO38" s="31">
        <f>IFERROR(VLOOKUP($D38,'NRCS Physical Effects'!$D$3:$BF$173,AO$3,FALSE),"")</f>
        <v>0</v>
      </c>
      <c r="AP38" s="31">
        <f>IFERROR(VLOOKUP($D38,'NRCS Physical Effects'!$D$3:$BF$173,AP$3,FALSE),"")</f>
        <v>0</v>
      </c>
      <c r="AQ38" s="72">
        <f>IFERROR(VLOOKUP($D38,'NRCS Physical Effects'!$D$3:$BF$173,AQ$3,FALSE),"")</f>
        <v>23</v>
      </c>
      <c r="AR38" s="31">
        <f>IFERROR(VLOOKUP($D38,'NRCS Physical Effects'!$D$3:$BF$173,AR$3,FALSE),"")</f>
        <v>5</v>
      </c>
      <c r="AS38" s="31">
        <f>IFERROR(VLOOKUP($D38,'NRCS Physical Effects'!$D$3:$BF$173,AS$3,FALSE),"")</f>
        <v>9</v>
      </c>
      <c r="AT38" s="31">
        <f>IFERROR(VLOOKUP($D38,'NRCS Physical Effects'!$D$3:$BF$173,AT$3,FALSE),"")</f>
        <v>3</v>
      </c>
      <c r="AU38" s="31">
        <f>IFERROR(VLOOKUP($D38,'NRCS Physical Effects'!$D$3:$BF$173,AU$3,FALSE),"")</f>
        <v>2</v>
      </c>
      <c r="AV38" s="31">
        <f>IFERROR(VLOOKUP($D38,'NRCS Physical Effects'!$D$3:$BF$173,AV$3,FALSE),"")</f>
        <v>4</v>
      </c>
      <c r="AW38" s="31">
        <f>IFERROR(VLOOKUP($D38,'NRCS Physical Effects'!$D$3:$BF$173,AW$3,FALSE),"")</f>
        <v>0</v>
      </c>
      <c r="AY38" s="39">
        <f t="shared" si="14"/>
        <v>3</v>
      </c>
      <c r="AZ38" s="39">
        <f t="shared" si="15"/>
        <v>-1</v>
      </c>
      <c r="BA38" s="39">
        <f t="shared" si="8"/>
        <v>2.5</v>
      </c>
    </row>
    <row r="39" spans="1:53" x14ac:dyDescent="0.3">
      <c r="A39" s="80" t="s">
        <v>156</v>
      </c>
      <c r="B39" s="10" t="s">
        <v>515</v>
      </c>
      <c r="C39" s="40" t="s">
        <v>211</v>
      </c>
      <c r="D39" s="31">
        <v>371</v>
      </c>
      <c r="E39" s="116" t="str">
        <f>IFERROR(VLOOKUP(D39,'NRCS Practice Descriptions'!$B$2:$C$174,2,FALSE),"")</f>
        <v>A device or system for reducing emissions of air contaminants from a structure via interception and/or collection.</v>
      </c>
      <c r="H39" s="31"/>
      <c r="I39" s="31"/>
      <c r="J39" s="31"/>
      <c r="K39" s="31"/>
      <c r="L39" s="31"/>
      <c r="M39" s="31"/>
      <c r="N39" s="31"/>
      <c r="O39" s="103">
        <f t="shared" si="9"/>
        <v>0</v>
      </c>
      <c r="P39" s="31"/>
      <c r="Q39" s="31"/>
      <c r="R39" s="31"/>
      <c r="S39" s="202" t="str">
        <f>IFERROR(VLOOKUP(D39,#REF!,17,FALSE),"")</f>
        <v/>
      </c>
      <c r="T39" s="120" t="str">
        <f>IFERROR(VLOOKUP(D39,'NRCS Practice Descriptions'!$B$2:$E$174,4,FALSE),"")</f>
        <v>No</v>
      </c>
      <c r="U39" s="31"/>
      <c r="V39" s="31"/>
      <c r="W39" s="202" t="str">
        <f>IFERROR(AVERAGEIFS('2021VTEQIPCostList'!F$2:F$1463,'2021VTEQIPCostList'!A$2:A$1463,'Simplified Buckets Sorted'!D39,'2021VTEQIPCostList'!E$2:E$1463,'Simplified Buckets Sorted'!T39),"")</f>
        <v/>
      </c>
      <c r="X39" s="100">
        <f t="shared" si="10"/>
        <v>0</v>
      </c>
      <c r="Y39" s="31"/>
      <c r="Z39" s="31"/>
      <c r="AA39" s="31"/>
      <c r="AB39" s="31"/>
      <c r="AC39" s="31"/>
      <c r="AD39" s="102">
        <f t="shared" si="11"/>
        <v>0</v>
      </c>
      <c r="AE39" s="31"/>
      <c r="AF39" s="100">
        <f t="shared" si="12"/>
        <v>0</v>
      </c>
      <c r="AG39" s="31"/>
      <c r="AH39" s="46">
        <f t="shared" si="13"/>
        <v>2</v>
      </c>
      <c r="AI39" s="31">
        <f>IFERROR(VLOOKUP($D39,'NRCS Physical Effects'!$D$3:$BF$173,AI$3,FALSE),"")</f>
        <v>2</v>
      </c>
      <c r="AJ39" s="31">
        <f>IFERROR(VLOOKUP($D39,'NRCS Physical Effects'!$D$3:$BF$173,AJ$3,FALSE),"")</f>
        <v>0</v>
      </c>
      <c r="AK39" s="31">
        <f>IFERROR(VLOOKUP($D39,'NRCS Physical Effects'!$D$3:$BF$173,AK$3,FALSE),"")</f>
        <v>0</v>
      </c>
      <c r="AL39" s="31">
        <f>IFERROR(VLOOKUP($D39,'NRCS Physical Effects'!$D$3:$BF$173,AL$3,FALSE),"")</f>
        <v>0</v>
      </c>
      <c r="AM39" s="31">
        <f>IFERROR(VLOOKUP($D39,'NRCS Physical Effects'!$D$3:$BF$173,AM$3,FALSE),"")</f>
        <v>0</v>
      </c>
      <c r="AN39" s="31">
        <f>IFERROR(VLOOKUP($D39,'NRCS Physical Effects'!$D$3:$BF$173,AN$3,FALSE),"")</f>
        <v>0</v>
      </c>
      <c r="AO39" s="31">
        <f>IFERROR(VLOOKUP($D39,'NRCS Physical Effects'!$D$3:$BF$173,AO$3,FALSE),"")</f>
        <v>0</v>
      </c>
      <c r="AP39" s="31">
        <f>IFERROR(VLOOKUP($D39,'NRCS Physical Effects'!$D$3:$BF$173,AP$3,FALSE),"")</f>
        <v>0</v>
      </c>
      <c r="AQ39" s="72">
        <f>IFERROR(VLOOKUP($D39,'NRCS Physical Effects'!$D$3:$BF$173,AQ$3,FALSE),"")</f>
        <v>15</v>
      </c>
      <c r="AR39" s="31">
        <f>IFERROR(VLOOKUP($D39,'NRCS Physical Effects'!$D$3:$BF$173,AR$3,FALSE),"")</f>
        <v>0</v>
      </c>
      <c r="AS39" s="31">
        <f>IFERROR(VLOOKUP($D39,'NRCS Physical Effects'!$D$3:$BF$173,AS$3,FALSE),"")</f>
        <v>0</v>
      </c>
      <c r="AT39" s="31">
        <f>IFERROR(VLOOKUP($D39,'NRCS Physical Effects'!$D$3:$BF$173,AT$3,FALSE),"")</f>
        <v>16</v>
      </c>
      <c r="AU39" s="31">
        <f>IFERROR(VLOOKUP($D39,'NRCS Physical Effects'!$D$3:$BF$173,AU$3,FALSE),"")</f>
        <v>0</v>
      </c>
      <c r="AV39" s="31">
        <f>IFERROR(VLOOKUP($D39,'NRCS Physical Effects'!$D$3:$BF$173,AV$3,FALSE),"")</f>
        <v>0</v>
      </c>
      <c r="AW39" s="31">
        <f>IFERROR(VLOOKUP($D39,'NRCS Physical Effects'!$D$3:$BF$173,AW$3,FALSE),"")</f>
        <v>-1</v>
      </c>
      <c r="AY39" s="39">
        <f t="shared" si="14"/>
        <v>2</v>
      </c>
      <c r="AZ39" s="39">
        <f t="shared" si="15"/>
        <v>0</v>
      </c>
      <c r="BA39" s="39">
        <f t="shared" si="8"/>
        <v>2</v>
      </c>
    </row>
    <row r="40" spans="1:53" ht="14.4" customHeight="1" x14ac:dyDescent="0.3">
      <c r="A40" s="80" t="s">
        <v>156</v>
      </c>
      <c r="B40" s="10" t="s">
        <v>515</v>
      </c>
      <c r="C40" s="40" t="s">
        <v>210</v>
      </c>
      <c r="D40" s="31">
        <v>672</v>
      </c>
      <c r="E40" s="116" t="str">
        <f>IFERROR(VLOOKUP(D40,'NRCS Practice Descriptions'!$B$2:$C$174,2,FALSE),"")</f>
        <v>Modification or retrofit of the building envelope of an existing agricultural structure.</v>
      </c>
      <c r="H40" s="31"/>
      <c r="I40" s="31"/>
      <c r="J40" s="31"/>
      <c r="K40" s="31"/>
      <c r="L40" s="31"/>
      <c r="M40" s="31"/>
      <c r="N40" s="31"/>
      <c r="O40" s="103">
        <f t="shared" si="9"/>
        <v>0</v>
      </c>
      <c r="P40" s="31"/>
      <c r="Q40" s="31"/>
      <c r="R40" s="31"/>
      <c r="S40" s="202" t="str">
        <f>IFERROR(VLOOKUP(D40,#REF!,17,FALSE),"")</f>
        <v/>
      </c>
      <c r="T40" s="120" t="str">
        <f>IFERROR(VLOOKUP(D40,'NRCS Practice Descriptions'!$B$2:$E$174,4,FALSE),"")</f>
        <v>No</v>
      </c>
      <c r="U40" s="31"/>
      <c r="V40" s="31"/>
      <c r="W40" s="202" t="str">
        <f>IFERROR(AVERAGEIFS('2021VTEQIPCostList'!F$2:F$1463,'2021VTEQIPCostList'!A$2:A$1463,'Simplified Buckets Sorted'!D40,'2021VTEQIPCostList'!E$2:E$1463,'Simplified Buckets Sorted'!T40),"")</f>
        <v/>
      </c>
      <c r="X40" s="100">
        <f t="shared" si="10"/>
        <v>0</v>
      </c>
      <c r="Y40" s="31"/>
      <c r="Z40" s="31"/>
      <c r="AA40" s="31"/>
      <c r="AB40" s="31"/>
      <c r="AC40" s="31"/>
      <c r="AD40" s="102">
        <f t="shared" si="11"/>
        <v>0</v>
      </c>
      <c r="AE40" s="31"/>
      <c r="AF40" s="100">
        <f t="shared" si="12"/>
        <v>0</v>
      </c>
      <c r="AG40" s="31"/>
      <c r="AH40" s="46">
        <f t="shared" si="13"/>
        <v>2</v>
      </c>
      <c r="AI40" s="31">
        <f>IFERROR(VLOOKUP($D40,'NRCS Physical Effects'!$D$3:$BF$173,AI$3,FALSE),"")</f>
        <v>2</v>
      </c>
      <c r="AJ40" s="31">
        <f>IFERROR(VLOOKUP($D40,'NRCS Physical Effects'!$D$3:$BF$173,AJ$3,FALSE),"")</f>
        <v>0</v>
      </c>
      <c r="AK40" s="31">
        <f>IFERROR(VLOOKUP($D40,'NRCS Physical Effects'!$D$3:$BF$173,AK$3,FALSE),"")</f>
        <v>0</v>
      </c>
      <c r="AL40" s="31">
        <f>IFERROR(VLOOKUP($D40,'NRCS Physical Effects'!$D$3:$BF$173,AL$3,FALSE),"")</f>
        <v>0</v>
      </c>
      <c r="AM40" s="31">
        <f>IFERROR(VLOOKUP($D40,'NRCS Physical Effects'!$D$3:$BF$173,AM$3,FALSE),"")</f>
        <v>0</v>
      </c>
      <c r="AN40" s="31">
        <f>IFERROR(VLOOKUP($D40,'NRCS Physical Effects'!$D$3:$BF$173,AN$3,FALSE),"")</f>
        <v>0</v>
      </c>
      <c r="AO40" s="31">
        <f>IFERROR(VLOOKUP($D40,'NRCS Physical Effects'!$D$3:$BF$173,AO$3,FALSE),"")</f>
        <v>0</v>
      </c>
      <c r="AP40" s="31">
        <f>IFERROR(VLOOKUP($D40,'NRCS Physical Effects'!$D$3:$BF$173,AP$3,FALSE),"")</f>
        <v>0</v>
      </c>
      <c r="AQ40" s="72">
        <f>IFERROR(VLOOKUP($D40,'NRCS Physical Effects'!$D$3:$BF$173,AQ$3,FALSE),"")</f>
        <v>13</v>
      </c>
      <c r="AR40" s="31">
        <f>IFERROR(VLOOKUP($D40,'NRCS Physical Effects'!$D$3:$BF$173,AR$3,FALSE),"")</f>
        <v>0</v>
      </c>
      <c r="AS40" s="31">
        <f>IFERROR(VLOOKUP($D40,'NRCS Physical Effects'!$D$3:$BF$173,AS$3,FALSE),"")</f>
        <v>0</v>
      </c>
      <c r="AT40" s="31">
        <f>IFERROR(VLOOKUP($D40,'NRCS Physical Effects'!$D$3:$BF$173,AT$3,FALSE),"")</f>
        <v>8</v>
      </c>
      <c r="AU40" s="31">
        <f>IFERROR(VLOOKUP($D40,'NRCS Physical Effects'!$D$3:$BF$173,AU$3,FALSE),"")</f>
        <v>0</v>
      </c>
      <c r="AV40" s="31">
        <f>IFERROR(VLOOKUP($D40,'NRCS Physical Effects'!$D$3:$BF$173,AV$3,FALSE),"")</f>
        <v>0</v>
      </c>
      <c r="AW40" s="31">
        <f>IFERROR(VLOOKUP($D40,'NRCS Physical Effects'!$D$3:$BF$173,AW$3,FALSE),"")</f>
        <v>5</v>
      </c>
      <c r="AY40" s="39">
        <f t="shared" si="14"/>
        <v>2</v>
      </c>
      <c r="AZ40" s="39">
        <f t="shared" si="15"/>
        <v>0</v>
      </c>
      <c r="BA40" s="39">
        <f t="shared" si="8"/>
        <v>2</v>
      </c>
    </row>
    <row r="41" spans="1:53" x14ac:dyDescent="0.3">
      <c r="A41" s="80" t="s">
        <v>156</v>
      </c>
      <c r="B41" s="10" t="s">
        <v>515</v>
      </c>
      <c r="C41" s="40" t="s">
        <v>212</v>
      </c>
      <c r="D41" s="31">
        <v>372</v>
      </c>
      <c r="E41" s="116" t="str">
        <f>IFERROR(VLOOKUP(D41,'NRCS Practice Descriptions'!$B$2:$C$174,2,FALSE),"")</f>
        <v>Installing, replacing, or retrofitting agricultural combustion systems and/or related components or devices for air quality and energy efficiency improvement.</v>
      </c>
      <c r="H41" s="31"/>
      <c r="I41" s="31"/>
      <c r="J41" s="31"/>
      <c r="K41" s="31"/>
      <c r="L41" s="31"/>
      <c r="M41" s="31"/>
      <c r="N41" s="31"/>
      <c r="O41" s="103">
        <f t="shared" si="9"/>
        <v>0</v>
      </c>
      <c r="P41" s="31"/>
      <c r="Q41" s="31"/>
      <c r="R41" s="31"/>
      <c r="S41" s="202" t="str">
        <f>IFERROR(VLOOKUP(D41,#REF!,17,FALSE),"")</f>
        <v/>
      </c>
      <c r="T41" s="120" t="str">
        <f>IFERROR(VLOOKUP(D41,'NRCS Practice Descriptions'!$B$2:$E$174,4,FALSE),"")</f>
        <v>No</v>
      </c>
      <c r="U41" s="31"/>
      <c r="V41" s="31"/>
      <c r="W41" s="202" t="str">
        <f>IFERROR(AVERAGEIFS('2021VTEQIPCostList'!F$2:F$1463,'2021VTEQIPCostList'!A$2:A$1463,'Simplified Buckets Sorted'!D41,'2021VTEQIPCostList'!E$2:E$1463,'Simplified Buckets Sorted'!T41),"")</f>
        <v/>
      </c>
      <c r="X41" s="100">
        <f t="shared" si="10"/>
        <v>0</v>
      </c>
      <c r="Y41" s="31"/>
      <c r="Z41" s="31"/>
      <c r="AA41" s="31"/>
      <c r="AB41" s="31"/>
      <c r="AC41" s="31"/>
      <c r="AD41" s="102">
        <f t="shared" si="11"/>
        <v>0</v>
      </c>
      <c r="AE41" s="31"/>
      <c r="AF41" s="100">
        <f t="shared" si="12"/>
        <v>0</v>
      </c>
      <c r="AG41" s="31"/>
      <c r="AH41" s="46">
        <f t="shared" si="13"/>
        <v>2</v>
      </c>
      <c r="AI41" s="31">
        <f>IFERROR(VLOOKUP($D41,'NRCS Physical Effects'!$D$3:$BF$173,AI$3,FALSE),"")</f>
        <v>2</v>
      </c>
      <c r="AJ41" s="31">
        <f>IFERROR(VLOOKUP($D41,'NRCS Physical Effects'!$D$3:$BF$173,AJ$3,FALSE),"")</f>
        <v>0</v>
      </c>
      <c r="AK41" s="31">
        <f>IFERROR(VLOOKUP($D41,'NRCS Physical Effects'!$D$3:$BF$173,AK$3,FALSE),"")</f>
        <v>0</v>
      </c>
      <c r="AL41" s="31">
        <f>IFERROR(VLOOKUP($D41,'NRCS Physical Effects'!$D$3:$BF$173,AL$3,FALSE),"")</f>
        <v>0</v>
      </c>
      <c r="AM41" s="31">
        <f>IFERROR(VLOOKUP($D41,'NRCS Physical Effects'!$D$3:$BF$173,AM$3,FALSE),"")</f>
        <v>0</v>
      </c>
      <c r="AN41" s="31">
        <f>IFERROR(VLOOKUP($D41,'NRCS Physical Effects'!$D$3:$BF$173,AN$3,FALSE),"")</f>
        <v>0</v>
      </c>
      <c r="AO41" s="31">
        <f>IFERROR(VLOOKUP($D41,'NRCS Physical Effects'!$D$3:$BF$173,AO$3,FALSE),"")</f>
        <v>0</v>
      </c>
      <c r="AP41" s="31">
        <f>IFERROR(VLOOKUP($D41,'NRCS Physical Effects'!$D$3:$BF$173,AP$3,FALSE),"")</f>
        <v>0</v>
      </c>
      <c r="AQ41" s="72">
        <f>IFERROR(VLOOKUP($D41,'NRCS Physical Effects'!$D$3:$BF$173,AQ$3,FALSE),"")</f>
        <v>19</v>
      </c>
      <c r="AR41" s="31">
        <f>IFERROR(VLOOKUP($D41,'NRCS Physical Effects'!$D$3:$BF$173,AR$3,FALSE),"")</f>
        <v>0</v>
      </c>
      <c r="AS41" s="31">
        <f>IFERROR(VLOOKUP($D41,'NRCS Physical Effects'!$D$3:$BF$173,AS$3,FALSE),"")</f>
        <v>0</v>
      </c>
      <c r="AT41" s="31">
        <f>IFERROR(VLOOKUP($D41,'NRCS Physical Effects'!$D$3:$BF$173,AT$3,FALSE),"")</f>
        <v>14</v>
      </c>
      <c r="AU41" s="31">
        <f>IFERROR(VLOOKUP($D41,'NRCS Physical Effects'!$D$3:$BF$173,AU$3,FALSE),"")</f>
        <v>0</v>
      </c>
      <c r="AV41" s="31">
        <f>IFERROR(VLOOKUP($D41,'NRCS Physical Effects'!$D$3:$BF$173,AV$3,FALSE),"")</f>
        <v>0</v>
      </c>
      <c r="AW41" s="31">
        <f>IFERROR(VLOOKUP($D41,'NRCS Physical Effects'!$D$3:$BF$173,AW$3,FALSE),"")</f>
        <v>5</v>
      </c>
      <c r="AY41" s="39">
        <f t="shared" si="14"/>
        <v>2</v>
      </c>
      <c r="AZ41" s="39">
        <f t="shared" si="15"/>
        <v>0</v>
      </c>
      <c r="BA41" s="39">
        <f t="shared" si="8"/>
        <v>2</v>
      </c>
    </row>
    <row r="42" spans="1:53" x14ac:dyDescent="0.3">
      <c r="A42" s="80" t="s">
        <v>156</v>
      </c>
      <c r="B42" s="10" t="s">
        <v>515</v>
      </c>
      <c r="C42" s="40" t="s">
        <v>213</v>
      </c>
      <c r="D42" s="31">
        <v>374</v>
      </c>
      <c r="E42" s="116" t="str">
        <f>IFERROR(VLOOKUP(D42,'NRCS Practice Descriptions'!$B$2:$C$174,2,FALSE),"")</f>
        <v xml:space="preserve">Development and implementation of improvements to reduce, or improve the energy efficiency of on-farm energy use   </v>
      </c>
      <c r="H42" s="31"/>
      <c r="I42" s="31"/>
      <c r="J42" s="31"/>
      <c r="K42" s="31"/>
      <c r="L42" s="31"/>
      <c r="M42" s="31"/>
      <c r="N42" s="31"/>
      <c r="O42" s="103">
        <f t="shared" si="9"/>
        <v>0</v>
      </c>
      <c r="P42" s="31"/>
      <c r="Q42" s="31"/>
      <c r="R42" s="31"/>
      <c r="S42" s="202" t="str">
        <f>IFERROR(VLOOKUP(D42,#REF!,17,FALSE),"")</f>
        <v/>
      </c>
      <c r="T42" s="120" t="str">
        <f>IFERROR(VLOOKUP(D42,'NRCS Practice Descriptions'!$B$2:$E$174,4,FALSE),"")</f>
        <v>Ft</v>
      </c>
      <c r="U42" s="31"/>
      <c r="V42" s="31"/>
      <c r="W42" s="202">
        <f>IFERROR(AVERAGEIFS('2021VTEQIPCostList'!F$2:F$1463,'2021VTEQIPCostList'!A$2:A$1463,'Simplified Buckets Sorted'!D42,'2021VTEQIPCostList'!E$2:E$1463,'Simplified Buckets Sorted'!T42),"")</f>
        <v>26.537499999999998</v>
      </c>
      <c r="X42" s="100">
        <f t="shared" si="10"/>
        <v>0</v>
      </c>
      <c r="Y42" s="31"/>
      <c r="Z42" s="31"/>
      <c r="AA42" s="31"/>
      <c r="AB42" s="31"/>
      <c r="AC42" s="31"/>
      <c r="AD42" s="102">
        <f t="shared" si="11"/>
        <v>0</v>
      </c>
      <c r="AE42" s="31"/>
      <c r="AF42" s="100">
        <f t="shared" si="12"/>
        <v>0</v>
      </c>
      <c r="AG42" s="31"/>
      <c r="AH42" s="46">
        <f t="shared" si="13"/>
        <v>2</v>
      </c>
      <c r="AI42" s="31">
        <f>IFERROR(VLOOKUP($D42,'NRCS Physical Effects'!$D$3:$BF$173,AI$3,FALSE),"")</f>
        <v>2</v>
      </c>
      <c r="AJ42" s="31">
        <f>IFERROR(VLOOKUP($D42,'NRCS Physical Effects'!$D$3:$BF$173,AJ$3,FALSE),"")</f>
        <v>0</v>
      </c>
      <c r="AK42" s="31">
        <f>IFERROR(VLOOKUP($D42,'NRCS Physical Effects'!$D$3:$BF$173,AK$3,FALSE),"")</f>
        <v>0</v>
      </c>
      <c r="AL42" s="31">
        <f>IFERROR(VLOOKUP($D42,'NRCS Physical Effects'!$D$3:$BF$173,AL$3,FALSE),"")</f>
        <v>0</v>
      </c>
      <c r="AM42" s="31">
        <f>IFERROR(VLOOKUP($D42,'NRCS Physical Effects'!$D$3:$BF$173,AM$3,FALSE),"")</f>
        <v>0</v>
      </c>
      <c r="AN42" s="31">
        <f>IFERROR(VLOOKUP($D42,'NRCS Physical Effects'!$D$3:$BF$173,AN$3,FALSE),"")</f>
        <v>0</v>
      </c>
      <c r="AO42" s="31">
        <f>IFERROR(VLOOKUP($D42,'NRCS Physical Effects'!$D$3:$BF$173,AO$3,FALSE),"")</f>
        <v>0</v>
      </c>
      <c r="AP42" s="31">
        <f>IFERROR(VLOOKUP($D42,'NRCS Physical Effects'!$D$3:$BF$173,AP$3,FALSE),"")</f>
        <v>0</v>
      </c>
      <c r="AQ42" s="72">
        <f>IFERROR(VLOOKUP($D42,'NRCS Physical Effects'!$D$3:$BF$173,AQ$3,FALSE),"")</f>
        <v>11</v>
      </c>
      <c r="AR42" s="31">
        <f>IFERROR(VLOOKUP($D42,'NRCS Physical Effects'!$D$3:$BF$173,AR$3,FALSE),"")</f>
        <v>0</v>
      </c>
      <c r="AS42" s="31">
        <f>IFERROR(VLOOKUP($D42,'NRCS Physical Effects'!$D$3:$BF$173,AS$3,FALSE),"")</f>
        <v>-2</v>
      </c>
      <c r="AT42" s="31">
        <f>IFERROR(VLOOKUP($D42,'NRCS Physical Effects'!$D$3:$BF$173,AT$3,FALSE),"")</f>
        <v>8</v>
      </c>
      <c r="AU42" s="31">
        <f>IFERROR(VLOOKUP($D42,'NRCS Physical Effects'!$D$3:$BF$173,AU$3,FALSE),"")</f>
        <v>0</v>
      </c>
      <c r="AV42" s="31">
        <f>IFERROR(VLOOKUP($D42,'NRCS Physical Effects'!$D$3:$BF$173,AV$3,FALSE),"")</f>
        <v>0</v>
      </c>
      <c r="AW42" s="31">
        <f>IFERROR(VLOOKUP($D42,'NRCS Physical Effects'!$D$3:$BF$173,AW$3,FALSE),"")</f>
        <v>5</v>
      </c>
      <c r="AY42" s="39">
        <f t="shared" si="14"/>
        <v>2</v>
      </c>
      <c r="AZ42" s="39">
        <f t="shared" si="15"/>
        <v>0</v>
      </c>
      <c r="BA42" s="39">
        <f t="shared" si="8"/>
        <v>2</v>
      </c>
    </row>
    <row r="43" spans="1:53" x14ac:dyDescent="0.3">
      <c r="A43" s="80" t="s">
        <v>513</v>
      </c>
      <c r="B43" s="80" t="s">
        <v>177</v>
      </c>
      <c r="C43" s="94" t="s">
        <v>240</v>
      </c>
      <c r="D43" s="31">
        <v>645</v>
      </c>
      <c r="E43" s="116" t="str">
        <f>IFERROR(VLOOKUP(D43,'NRCS Practice Descriptions'!$B$2:$C$174,2,FALSE),"")</f>
        <v>Provide and manage upland habitats and connectivity within the landscape for wildlife.</v>
      </c>
      <c r="H43" s="31"/>
      <c r="I43" s="31"/>
      <c r="J43" s="31"/>
      <c r="K43" s="31"/>
      <c r="L43" s="31"/>
      <c r="M43" s="31"/>
      <c r="N43" s="31"/>
      <c r="O43" s="103">
        <f t="shared" si="9"/>
        <v>0</v>
      </c>
      <c r="P43" s="31"/>
      <c r="Q43" s="31"/>
      <c r="R43" s="31"/>
      <c r="S43" s="202" t="str">
        <f>IFERROR(VLOOKUP(D43,#REF!,17,FALSE),"")</f>
        <v/>
      </c>
      <c r="T43" s="120" t="str">
        <f>IFERROR(VLOOKUP(D43,'NRCS Practice Descriptions'!$B$2:$E$174,4,FALSE),"")</f>
        <v>Ac</v>
      </c>
      <c r="U43" s="31"/>
      <c r="V43" s="31"/>
      <c r="W43" s="202">
        <f>IFERROR(AVERAGEIFS('2021VTEQIPCostList'!F$2:F$1463,'2021VTEQIPCostList'!A$2:A$1463,'Simplified Buckets Sorted'!D43,'2021VTEQIPCostList'!E$2:E$1463,'Simplified Buckets Sorted'!T43),"")</f>
        <v>123.345</v>
      </c>
      <c r="X43" s="100">
        <f t="shared" si="10"/>
        <v>0</v>
      </c>
      <c r="Y43" s="31"/>
      <c r="Z43" s="31"/>
      <c r="AA43" s="31"/>
      <c r="AB43" s="31"/>
      <c r="AC43" s="31"/>
      <c r="AD43" s="102">
        <f t="shared" si="11"/>
        <v>0</v>
      </c>
      <c r="AE43" s="31"/>
      <c r="AF43" s="100">
        <f t="shared" si="12"/>
        <v>0</v>
      </c>
      <c r="AG43" s="31"/>
      <c r="AH43" s="46">
        <f t="shared" si="13"/>
        <v>2</v>
      </c>
      <c r="AI43" s="31">
        <f>IFERROR(VLOOKUP($D43,'NRCS Physical Effects'!$D$3:$BF$173,AI$3,FALSE),"")</f>
        <v>2</v>
      </c>
      <c r="AJ43" s="31">
        <f>IFERROR(VLOOKUP($D43,'NRCS Physical Effects'!$D$3:$BF$173,AJ$3,FALSE),"")</f>
        <v>0</v>
      </c>
      <c r="AK43" s="31">
        <f>IFERROR(VLOOKUP($D43,'NRCS Physical Effects'!$D$3:$BF$173,AK$3,FALSE),"")</f>
        <v>0</v>
      </c>
      <c r="AL43" s="31">
        <f>IFERROR(VLOOKUP($D43,'NRCS Physical Effects'!$D$3:$BF$173,AL$3,FALSE),"")</f>
        <v>0</v>
      </c>
      <c r="AM43" s="31">
        <f>IFERROR(VLOOKUP($D43,'NRCS Physical Effects'!$D$3:$BF$173,AM$3,FALSE),"")</f>
        <v>0</v>
      </c>
      <c r="AN43" s="31">
        <f>IFERROR(VLOOKUP($D43,'NRCS Physical Effects'!$D$3:$BF$173,AN$3,FALSE),"")</f>
        <v>-3</v>
      </c>
      <c r="AO43" s="31">
        <f>IFERROR(VLOOKUP($D43,'NRCS Physical Effects'!$D$3:$BF$173,AO$3,FALSE),"")</f>
        <v>5</v>
      </c>
      <c r="AP43" s="31">
        <f>IFERROR(VLOOKUP($D43,'NRCS Physical Effects'!$D$3:$BF$173,AP$3,FALSE),"")</f>
        <v>0</v>
      </c>
      <c r="AQ43" s="72">
        <f>IFERROR(VLOOKUP($D43,'NRCS Physical Effects'!$D$3:$BF$173,AQ$3,FALSE),"")</f>
        <v>36</v>
      </c>
      <c r="AR43" s="31">
        <f>IFERROR(VLOOKUP($D43,'NRCS Physical Effects'!$D$3:$BF$173,AR$3,FALSE),"")</f>
        <v>12</v>
      </c>
      <c r="AS43" s="31">
        <f>IFERROR(VLOOKUP($D43,'NRCS Physical Effects'!$D$3:$BF$173,AS$3,FALSE),"")</f>
        <v>1</v>
      </c>
      <c r="AT43" s="31">
        <f>IFERROR(VLOOKUP($D43,'NRCS Physical Effects'!$D$3:$BF$173,AT$3,FALSE),"")</f>
        <v>4</v>
      </c>
      <c r="AU43" s="31">
        <f>IFERROR(VLOOKUP($D43,'NRCS Physical Effects'!$D$3:$BF$173,AU$3,FALSE),"")</f>
        <v>12</v>
      </c>
      <c r="AV43" s="31">
        <f>IFERROR(VLOOKUP($D43,'NRCS Physical Effects'!$D$3:$BF$173,AV$3,FALSE),"")</f>
        <v>7</v>
      </c>
      <c r="AW43" s="31">
        <f>IFERROR(VLOOKUP($D43,'NRCS Physical Effects'!$D$3:$BF$173,AW$3,FALSE),"")</f>
        <v>0</v>
      </c>
      <c r="AY43" s="39">
        <f t="shared" si="14"/>
        <v>2</v>
      </c>
      <c r="AZ43" s="39">
        <f t="shared" si="15"/>
        <v>2</v>
      </c>
      <c r="BA43" s="39">
        <f t="shared" si="8"/>
        <v>3</v>
      </c>
    </row>
    <row r="44" spans="1:53" ht="14.4" customHeight="1" x14ac:dyDescent="0.3">
      <c r="A44" s="80" t="s">
        <v>156</v>
      </c>
      <c r="B44" s="80" t="s">
        <v>173</v>
      </c>
      <c r="C44" s="40" t="s">
        <v>233</v>
      </c>
      <c r="D44" s="31">
        <v>632</v>
      </c>
      <c r="E44" s="116" t="str">
        <f>IFERROR(VLOOKUP(D44,'NRCS Practice Descriptions'!$B$2:$C$174,2,FALSE),"")</f>
        <v>A filtration or screening device, settling tank, settling basin, or settling channel used to separate a portion of solids from a liquid waste stream.</v>
      </c>
      <c r="H44" s="31"/>
      <c r="I44" s="31"/>
      <c r="J44" s="31"/>
      <c r="K44" s="31"/>
      <c r="L44" s="31"/>
      <c r="M44" s="31"/>
      <c r="N44" s="31"/>
      <c r="O44" s="103">
        <f t="shared" si="9"/>
        <v>0</v>
      </c>
      <c r="P44" s="31"/>
      <c r="Q44" s="31"/>
      <c r="R44" s="31"/>
      <c r="S44" s="202" t="str">
        <f>IFERROR(VLOOKUP(D44,#REF!,17,FALSE),"")</f>
        <v/>
      </c>
      <c r="T44" s="120" t="str">
        <f>IFERROR(VLOOKUP(D44,'NRCS Practice Descriptions'!$B$2:$E$174,4,FALSE),"")</f>
        <v>Ft</v>
      </c>
      <c r="U44" s="31"/>
      <c r="V44" s="31"/>
      <c r="W44" s="202" t="str">
        <f>IFERROR(AVERAGEIFS('2021VTEQIPCostList'!F$2:F$1463,'2021VTEQIPCostList'!A$2:A$1463,'Simplified Buckets Sorted'!D44,'2021VTEQIPCostList'!E$2:E$1463,'Simplified Buckets Sorted'!T44),"")</f>
        <v/>
      </c>
      <c r="X44" s="100">
        <f t="shared" si="10"/>
        <v>0</v>
      </c>
      <c r="Y44" s="31"/>
      <c r="Z44" s="31"/>
      <c r="AA44" s="31"/>
      <c r="AB44" s="31"/>
      <c r="AC44" s="31"/>
      <c r="AD44" s="102">
        <f t="shared" si="11"/>
        <v>0</v>
      </c>
      <c r="AE44" s="31"/>
      <c r="AF44" s="100">
        <f t="shared" si="12"/>
        <v>0</v>
      </c>
      <c r="AG44" s="31"/>
      <c r="AH44" s="46">
        <f t="shared" si="13"/>
        <v>2</v>
      </c>
      <c r="AI44" s="31">
        <f>IFERROR(VLOOKUP($D44,'NRCS Physical Effects'!$D$3:$BF$173,AI$3,FALSE),"")</f>
        <v>1</v>
      </c>
      <c r="AJ44" s="31">
        <f>IFERROR(VLOOKUP($D44,'NRCS Physical Effects'!$D$3:$BF$173,AJ$3,FALSE),"")</f>
        <v>1</v>
      </c>
      <c r="AK44" s="31">
        <f>IFERROR(VLOOKUP($D44,'NRCS Physical Effects'!$D$3:$BF$173,AK$3,FALSE),"")</f>
        <v>0</v>
      </c>
      <c r="AL44" s="31">
        <f>IFERROR(VLOOKUP($D44,'NRCS Physical Effects'!$D$3:$BF$173,AL$3,FALSE),"")</f>
        <v>0</v>
      </c>
      <c r="AM44" s="31">
        <f>IFERROR(VLOOKUP($D44,'NRCS Physical Effects'!$D$3:$BF$173,AM$3,FALSE),"")</f>
        <v>2</v>
      </c>
      <c r="AN44" s="31">
        <f>IFERROR(VLOOKUP($D44,'NRCS Physical Effects'!$D$3:$BF$173,AN$3,FALSE),"")</f>
        <v>0</v>
      </c>
      <c r="AO44" s="31">
        <f>IFERROR(VLOOKUP($D44,'NRCS Physical Effects'!$D$3:$BF$173,AO$3,FALSE),"")</f>
        <v>0</v>
      </c>
      <c r="AP44" s="31">
        <f>IFERROR(VLOOKUP($D44,'NRCS Physical Effects'!$D$3:$BF$173,AP$3,FALSE),"")</f>
        <v>0</v>
      </c>
      <c r="AQ44" s="72">
        <f>IFERROR(VLOOKUP($D44,'NRCS Physical Effects'!$D$3:$BF$173,AQ$3,FALSE),"")</f>
        <v>30</v>
      </c>
      <c r="AR44" s="31">
        <f>IFERROR(VLOOKUP($D44,'NRCS Physical Effects'!$D$3:$BF$173,AR$3,FALSE),"")</f>
        <v>1</v>
      </c>
      <c r="AS44" s="31">
        <f>IFERROR(VLOOKUP($D44,'NRCS Physical Effects'!$D$3:$BF$173,AS$3,FALSE),"")</f>
        <v>17</v>
      </c>
      <c r="AT44" s="31">
        <f>IFERROR(VLOOKUP($D44,'NRCS Physical Effects'!$D$3:$BF$173,AT$3,FALSE),"")</f>
        <v>9</v>
      </c>
      <c r="AU44" s="31">
        <f>IFERROR(VLOOKUP($D44,'NRCS Physical Effects'!$D$3:$BF$173,AU$3,FALSE),"")</f>
        <v>0</v>
      </c>
      <c r="AV44" s="31">
        <f>IFERROR(VLOOKUP($D44,'NRCS Physical Effects'!$D$3:$BF$173,AV$3,FALSE),"")</f>
        <v>1</v>
      </c>
      <c r="AW44" s="31">
        <f>IFERROR(VLOOKUP($D44,'NRCS Physical Effects'!$D$3:$BF$173,AW$3,FALSE),"")</f>
        <v>2</v>
      </c>
      <c r="AY44" s="39">
        <f t="shared" si="14"/>
        <v>2</v>
      </c>
      <c r="AZ44" s="39">
        <f t="shared" si="15"/>
        <v>2</v>
      </c>
      <c r="BA44" s="39">
        <f t="shared" si="8"/>
        <v>3</v>
      </c>
    </row>
    <row r="45" spans="1:53" x14ac:dyDescent="0.3">
      <c r="A45" s="80" t="s">
        <v>156</v>
      </c>
      <c r="B45" s="80" t="s">
        <v>173</v>
      </c>
      <c r="C45" s="40" t="s">
        <v>234</v>
      </c>
      <c r="D45" s="31">
        <v>629</v>
      </c>
      <c r="E45" s="116" t="str">
        <f>IFERROR(VLOOKUP(D45,'NRCS Practice Descriptions'!$B$2:$C$174,2,FALSE),"")</f>
        <v>The mechanical, chemical or biological treatment of agricultural waste.</v>
      </c>
      <c r="H45" s="31"/>
      <c r="I45" s="31"/>
      <c r="J45" s="31"/>
      <c r="K45" s="31"/>
      <c r="L45" s="31"/>
      <c r="M45" s="31"/>
      <c r="N45" s="31"/>
      <c r="O45" s="103">
        <f t="shared" si="9"/>
        <v>0</v>
      </c>
      <c r="P45" s="31"/>
      <c r="Q45" s="31"/>
      <c r="R45" s="31"/>
      <c r="S45" s="202" t="str">
        <f>IFERROR(VLOOKUP(D45,#REF!,17,FALSE),"")</f>
        <v/>
      </c>
      <c r="T45" s="120" t="str">
        <f>IFERROR(VLOOKUP(D45,'NRCS Practice Descriptions'!$B$2:$E$174,4,FALSE),"")</f>
        <v>Ft</v>
      </c>
      <c r="U45" s="31"/>
      <c r="V45" s="31"/>
      <c r="W45" s="202" t="str">
        <f>IFERROR(AVERAGEIFS('2021VTEQIPCostList'!F$2:F$1463,'2021VTEQIPCostList'!A$2:A$1463,'Simplified Buckets Sorted'!D45,'2021VTEQIPCostList'!E$2:E$1463,'Simplified Buckets Sorted'!T45),"")</f>
        <v/>
      </c>
      <c r="X45" s="100">
        <f t="shared" si="10"/>
        <v>0</v>
      </c>
      <c r="Y45" s="31"/>
      <c r="Z45" s="31"/>
      <c r="AA45" s="31"/>
      <c r="AB45" s="31"/>
      <c r="AC45" s="31"/>
      <c r="AD45" s="102">
        <f t="shared" si="11"/>
        <v>0</v>
      </c>
      <c r="AE45" s="31"/>
      <c r="AF45" s="100">
        <f t="shared" si="12"/>
        <v>0</v>
      </c>
      <c r="AG45" s="31"/>
      <c r="AH45" s="46">
        <f t="shared" si="13"/>
        <v>2</v>
      </c>
      <c r="AI45" s="31">
        <f>IFERROR(VLOOKUP($D45,'NRCS Physical Effects'!$D$3:$BF$173,AI$3,FALSE),"")</f>
        <v>1</v>
      </c>
      <c r="AJ45" s="31">
        <f>IFERROR(VLOOKUP($D45,'NRCS Physical Effects'!$D$3:$BF$173,AJ$3,FALSE),"")</f>
        <v>1</v>
      </c>
      <c r="AK45" s="31">
        <f>IFERROR(VLOOKUP($D45,'NRCS Physical Effects'!$D$3:$BF$173,AK$3,FALSE),"")</f>
        <v>0</v>
      </c>
      <c r="AL45" s="31">
        <f>IFERROR(VLOOKUP($D45,'NRCS Physical Effects'!$D$3:$BF$173,AL$3,FALSE),"")</f>
        <v>0</v>
      </c>
      <c r="AM45" s="31">
        <f>IFERROR(VLOOKUP($D45,'NRCS Physical Effects'!$D$3:$BF$173,AM$3,FALSE),"")</f>
        <v>2</v>
      </c>
      <c r="AN45" s="31">
        <f>IFERROR(VLOOKUP($D45,'NRCS Physical Effects'!$D$3:$BF$173,AN$3,FALSE),"")</f>
        <v>0</v>
      </c>
      <c r="AO45" s="31">
        <f>IFERROR(VLOOKUP($D45,'NRCS Physical Effects'!$D$3:$BF$173,AO$3,FALSE),"")</f>
        <v>0</v>
      </c>
      <c r="AP45" s="31">
        <f>IFERROR(VLOOKUP($D45,'NRCS Physical Effects'!$D$3:$BF$173,AP$3,FALSE),"")</f>
        <v>0</v>
      </c>
      <c r="AQ45" s="72">
        <f>IFERROR(VLOOKUP($D45,'NRCS Physical Effects'!$D$3:$BF$173,AQ$3,FALSE),"")</f>
        <v>31</v>
      </c>
      <c r="AR45" s="31">
        <f>IFERROR(VLOOKUP($D45,'NRCS Physical Effects'!$D$3:$BF$173,AR$3,FALSE),"")</f>
        <v>2</v>
      </c>
      <c r="AS45" s="31">
        <f>IFERROR(VLOOKUP($D45,'NRCS Physical Effects'!$D$3:$BF$173,AS$3,FALSE),"")</f>
        <v>17</v>
      </c>
      <c r="AT45" s="31">
        <f>IFERROR(VLOOKUP($D45,'NRCS Physical Effects'!$D$3:$BF$173,AT$3,FALSE),"")</f>
        <v>8</v>
      </c>
      <c r="AU45" s="31">
        <f>IFERROR(VLOOKUP($D45,'NRCS Physical Effects'!$D$3:$BF$173,AU$3,FALSE),"")</f>
        <v>2</v>
      </c>
      <c r="AV45" s="31">
        <f>IFERROR(VLOOKUP($D45,'NRCS Physical Effects'!$D$3:$BF$173,AV$3,FALSE),"")</f>
        <v>1</v>
      </c>
      <c r="AW45" s="31">
        <f>IFERROR(VLOOKUP($D45,'NRCS Physical Effects'!$D$3:$BF$173,AW$3,FALSE),"")</f>
        <v>1</v>
      </c>
      <c r="AY45" s="39">
        <f t="shared" si="14"/>
        <v>2</v>
      </c>
      <c r="AZ45" s="39">
        <f t="shared" si="15"/>
        <v>2</v>
      </c>
      <c r="BA45" s="39">
        <f t="shared" si="8"/>
        <v>3</v>
      </c>
    </row>
    <row r="46" spans="1:53" x14ac:dyDescent="0.3">
      <c r="A46" s="80" t="s">
        <v>156</v>
      </c>
      <c r="B46" s="80" t="s">
        <v>7</v>
      </c>
      <c r="C46" s="40" t="s">
        <v>218</v>
      </c>
      <c r="D46" s="31">
        <v>591</v>
      </c>
      <c r="E46" s="116" t="str">
        <f>IFERROR(VLOOKUP(D46,'NRCS Practice Descriptions'!$B$2:$C$174,2,FALSE),"")</f>
        <v>Treatment of manure, process wastewater, storm water runoff from lots or other high intensity areas, and other wastes, with chemical or biological additives</v>
      </c>
      <c r="H46" s="31"/>
      <c r="I46" s="31"/>
      <c r="J46" s="31"/>
      <c r="K46" s="31"/>
      <c r="L46" s="31"/>
      <c r="M46" s="31"/>
      <c r="N46" s="31"/>
      <c r="O46" s="103">
        <f t="shared" si="9"/>
        <v>0</v>
      </c>
      <c r="P46" s="31"/>
      <c r="Q46" s="31"/>
      <c r="R46" s="31"/>
      <c r="S46" s="202" t="str">
        <f>IFERROR(VLOOKUP(D46,#REF!,17,FALSE),"")</f>
        <v/>
      </c>
      <c r="T46" s="120" t="str">
        <f>IFERROR(VLOOKUP(D46,'NRCS Practice Descriptions'!$B$2:$E$174,4,FALSE),"")</f>
        <v>No</v>
      </c>
      <c r="U46" s="31"/>
      <c r="V46" s="31"/>
      <c r="W46" s="202" t="str">
        <f>IFERROR(AVERAGEIFS('2021VTEQIPCostList'!F$2:F$1463,'2021VTEQIPCostList'!A$2:A$1463,'Simplified Buckets Sorted'!D46,'2021VTEQIPCostList'!E$2:E$1463,'Simplified Buckets Sorted'!T46),"")</f>
        <v/>
      </c>
      <c r="X46" s="100">
        <f t="shared" si="10"/>
        <v>0</v>
      </c>
      <c r="Y46" s="31"/>
      <c r="Z46" s="31"/>
      <c r="AA46" s="31"/>
      <c r="AB46" s="31"/>
      <c r="AC46" s="31"/>
      <c r="AD46" s="102">
        <f t="shared" si="11"/>
        <v>0</v>
      </c>
      <c r="AE46" s="31"/>
      <c r="AF46" s="100">
        <f t="shared" si="12"/>
        <v>0</v>
      </c>
      <c r="AG46" s="31"/>
      <c r="AH46" s="46">
        <f t="shared" si="13"/>
        <v>2</v>
      </c>
      <c r="AI46" s="31">
        <f>IFERROR(VLOOKUP($D46,'NRCS Physical Effects'!$D$3:$BF$173,AI$3,FALSE),"")</f>
        <v>1</v>
      </c>
      <c r="AJ46" s="31">
        <f>IFERROR(VLOOKUP($D46,'NRCS Physical Effects'!$D$3:$BF$173,AJ$3,FALSE),"")</f>
        <v>1</v>
      </c>
      <c r="AK46" s="31">
        <f>IFERROR(VLOOKUP($D46,'NRCS Physical Effects'!$D$3:$BF$173,AK$3,FALSE),"")</f>
        <v>0</v>
      </c>
      <c r="AL46" s="31">
        <f>IFERROR(VLOOKUP($D46,'NRCS Physical Effects'!$D$3:$BF$173,AL$3,FALSE),"")</f>
        <v>0</v>
      </c>
      <c r="AM46" s="31">
        <f>IFERROR(VLOOKUP($D46,'NRCS Physical Effects'!$D$3:$BF$173,AM$3,FALSE),"")</f>
        <v>2</v>
      </c>
      <c r="AN46" s="31">
        <f>IFERROR(VLOOKUP($D46,'NRCS Physical Effects'!$D$3:$BF$173,AN$3,FALSE),"")</f>
        <v>0</v>
      </c>
      <c r="AO46" s="31">
        <f>IFERROR(VLOOKUP($D46,'NRCS Physical Effects'!$D$3:$BF$173,AO$3,FALSE),"")</f>
        <v>0</v>
      </c>
      <c r="AP46" s="31">
        <f>IFERROR(VLOOKUP($D46,'NRCS Physical Effects'!$D$3:$BF$173,AP$3,FALSE),"")</f>
        <v>0</v>
      </c>
      <c r="AQ46" s="72">
        <f>IFERROR(VLOOKUP($D46,'NRCS Physical Effects'!$D$3:$BF$173,AQ$3,FALSE),"")</f>
        <v>36</v>
      </c>
      <c r="AR46" s="31">
        <f>IFERROR(VLOOKUP($D46,'NRCS Physical Effects'!$D$3:$BF$173,AR$3,FALSE),"")</f>
        <v>1</v>
      </c>
      <c r="AS46" s="31">
        <f>IFERROR(VLOOKUP($D46,'NRCS Physical Effects'!$D$3:$BF$173,AS$3,FALSE),"")</f>
        <v>17</v>
      </c>
      <c r="AT46" s="31">
        <f>IFERROR(VLOOKUP($D46,'NRCS Physical Effects'!$D$3:$BF$173,AT$3,FALSE),"")</f>
        <v>13</v>
      </c>
      <c r="AU46" s="31">
        <f>IFERROR(VLOOKUP($D46,'NRCS Physical Effects'!$D$3:$BF$173,AU$3,FALSE),"")</f>
        <v>1</v>
      </c>
      <c r="AV46" s="31">
        <f>IFERROR(VLOOKUP($D46,'NRCS Physical Effects'!$D$3:$BF$173,AV$3,FALSE),"")</f>
        <v>1</v>
      </c>
      <c r="AW46" s="31">
        <f>IFERROR(VLOOKUP($D46,'NRCS Physical Effects'!$D$3:$BF$173,AW$3,FALSE),"")</f>
        <v>3</v>
      </c>
      <c r="AY46" s="39">
        <f t="shared" si="14"/>
        <v>2</v>
      </c>
      <c r="AZ46" s="39">
        <f t="shared" si="15"/>
        <v>2</v>
      </c>
      <c r="BA46" s="39">
        <f t="shared" si="8"/>
        <v>3</v>
      </c>
    </row>
    <row r="47" spans="1:53" x14ac:dyDescent="0.3">
      <c r="A47" s="80" t="s">
        <v>509</v>
      </c>
      <c r="B47" s="10" t="s">
        <v>196</v>
      </c>
      <c r="C47" s="40" t="s">
        <v>228</v>
      </c>
      <c r="D47" s="31">
        <v>449</v>
      </c>
      <c r="E47" s="116" t="str">
        <f>IFERROR(VLOOKUP(D47,'NRCS Practice Descriptions'!$B$2:$C$174,2,FALSE),"")</f>
        <v>Irrigation water management is the process of determining and controlling the volume, frequency, and application rate of irrigation water in a planned, efficient manner.</v>
      </c>
      <c r="H47" s="31"/>
      <c r="I47" s="31"/>
      <c r="J47" s="31"/>
      <c r="K47" s="31"/>
      <c r="L47" s="31"/>
      <c r="M47" s="31"/>
      <c r="N47" s="31"/>
      <c r="O47" s="103">
        <f t="shared" si="9"/>
        <v>0</v>
      </c>
      <c r="P47" s="31"/>
      <c r="Q47" s="31"/>
      <c r="R47" s="31"/>
      <c r="S47" s="202" t="str">
        <f>IFERROR(VLOOKUP(D47,#REF!,17,FALSE),"")</f>
        <v/>
      </c>
      <c r="T47" s="120" t="str">
        <f>IFERROR(VLOOKUP(D47,'NRCS Practice Descriptions'!$B$2:$E$174,4,FALSE),"")</f>
        <v>Ft</v>
      </c>
      <c r="U47" s="31"/>
      <c r="V47" s="31"/>
      <c r="W47" s="202" t="str">
        <f>IFERROR(AVERAGEIFS('2021VTEQIPCostList'!F$2:F$1463,'2021VTEQIPCostList'!A$2:A$1463,'Simplified Buckets Sorted'!D47,'2021VTEQIPCostList'!E$2:E$1463,'Simplified Buckets Sorted'!T47),"")</f>
        <v/>
      </c>
      <c r="X47" s="100">
        <f t="shared" si="10"/>
        <v>0</v>
      </c>
      <c r="Y47" s="31"/>
      <c r="Z47" s="31"/>
      <c r="AA47" s="31"/>
      <c r="AB47" s="31"/>
      <c r="AC47" s="31"/>
      <c r="AD47" s="102">
        <f t="shared" si="11"/>
        <v>0</v>
      </c>
      <c r="AE47" s="31"/>
      <c r="AF47" s="100">
        <f t="shared" si="12"/>
        <v>0</v>
      </c>
      <c r="AG47" s="31"/>
      <c r="AH47" s="46">
        <f t="shared" si="13"/>
        <v>2</v>
      </c>
      <c r="AI47" s="31">
        <f>IFERROR(VLOOKUP($D47,'NRCS Physical Effects'!$D$3:$BF$173,AI$3,FALSE),"")</f>
        <v>1</v>
      </c>
      <c r="AJ47" s="31">
        <f>IFERROR(VLOOKUP($D47,'NRCS Physical Effects'!$D$3:$BF$173,AJ$3,FALSE),"")</f>
        <v>1</v>
      </c>
      <c r="AK47" s="31">
        <f>IFERROR(VLOOKUP($D47,'NRCS Physical Effects'!$D$3:$BF$173,AK$3,FALSE),"")</f>
        <v>0</v>
      </c>
      <c r="AL47" s="31">
        <f>IFERROR(VLOOKUP($D47,'NRCS Physical Effects'!$D$3:$BF$173,AL$3,FALSE),"")</f>
        <v>0</v>
      </c>
      <c r="AM47" s="31">
        <f>IFERROR(VLOOKUP($D47,'NRCS Physical Effects'!$D$3:$BF$173,AM$3,FALSE),"")</f>
        <v>2</v>
      </c>
      <c r="AN47" s="31">
        <f>IFERROR(VLOOKUP($D47,'NRCS Physical Effects'!$D$3:$BF$173,AN$3,FALSE),"")</f>
        <v>0</v>
      </c>
      <c r="AO47" s="31">
        <f>IFERROR(VLOOKUP($D47,'NRCS Physical Effects'!$D$3:$BF$173,AO$3,FALSE),"")</f>
        <v>0</v>
      </c>
      <c r="AP47" s="31">
        <f>IFERROR(VLOOKUP($D47,'NRCS Physical Effects'!$D$3:$BF$173,AP$3,FALSE),"")</f>
        <v>0</v>
      </c>
      <c r="AQ47" s="72">
        <f>IFERROR(VLOOKUP($D47,'NRCS Physical Effects'!$D$3:$BF$173,AQ$3,FALSE),"")</f>
        <v>46</v>
      </c>
      <c r="AR47" s="31">
        <f>IFERROR(VLOOKUP($D47,'NRCS Physical Effects'!$D$3:$BF$173,AR$3,FALSE),"")</f>
        <v>5</v>
      </c>
      <c r="AS47" s="31">
        <f>IFERROR(VLOOKUP($D47,'NRCS Physical Effects'!$D$3:$BF$173,AS$3,FALSE),"")</f>
        <v>28</v>
      </c>
      <c r="AT47" s="31">
        <f>IFERROR(VLOOKUP($D47,'NRCS Physical Effects'!$D$3:$BF$173,AT$3,FALSE),"")</f>
        <v>3</v>
      </c>
      <c r="AU47" s="31">
        <f>IFERROR(VLOOKUP($D47,'NRCS Physical Effects'!$D$3:$BF$173,AU$3,FALSE),"")</f>
        <v>3</v>
      </c>
      <c r="AV47" s="31">
        <f>IFERROR(VLOOKUP($D47,'NRCS Physical Effects'!$D$3:$BF$173,AV$3,FALSE),"")</f>
        <v>4</v>
      </c>
      <c r="AW47" s="31">
        <f>IFERROR(VLOOKUP($D47,'NRCS Physical Effects'!$D$3:$BF$173,AW$3,FALSE),"")</f>
        <v>3</v>
      </c>
      <c r="AY47" s="39">
        <f t="shared" si="14"/>
        <v>2</v>
      </c>
      <c r="AZ47" s="39">
        <f t="shared" si="15"/>
        <v>2</v>
      </c>
      <c r="BA47" s="39">
        <f t="shared" si="8"/>
        <v>3</v>
      </c>
    </row>
    <row r="48" spans="1:53" x14ac:dyDescent="0.3">
      <c r="A48" s="80" t="s">
        <v>513</v>
      </c>
      <c r="B48" s="90" t="s">
        <v>516</v>
      </c>
      <c r="C48" s="40" t="s">
        <v>237</v>
      </c>
      <c r="D48" s="31">
        <v>659</v>
      </c>
      <c r="E48" s="116" t="str">
        <f>IFERROR(VLOOKUP(D48,'NRCS Practice Descriptions'!$B$2:$C$174,2,FALSE),"")</f>
        <v>The augmentation of wetland functions beyond the original natural conditions on a former, degraded, or naturally functioning wetland site; sometimes at the expense of other functions.</v>
      </c>
      <c r="O48" s="103">
        <f t="shared" si="9"/>
        <v>0</v>
      </c>
      <c r="S48" s="202" t="str">
        <f>IFERROR(VLOOKUP(D48,#REF!,17,FALSE),"")</f>
        <v/>
      </c>
      <c r="T48" s="120" t="str">
        <f>IFERROR(VLOOKUP(D48,'NRCS Practice Descriptions'!$B$2:$E$174,4,FALSE),"")</f>
        <v>No</v>
      </c>
      <c r="W48" s="202" t="str">
        <f>IFERROR(AVERAGEIFS('2021VTEQIPCostList'!F$2:F$1463,'2021VTEQIPCostList'!A$2:A$1463,'Simplified Buckets Sorted'!D48,'2021VTEQIPCostList'!E$2:E$1463,'Simplified Buckets Sorted'!T48),"")</f>
        <v/>
      </c>
      <c r="X48" s="100">
        <f t="shared" si="10"/>
        <v>0</v>
      </c>
      <c r="AD48" s="102">
        <f t="shared" si="11"/>
        <v>0</v>
      </c>
      <c r="AF48" s="100">
        <f t="shared" si="12"/>
        <v>0</v>
      </c>
      <c r="AH48" s="46">
        <f t="shared" si="13"/>
        <v>2</v>
      </c>
      <c r="AI48" s="31">
        <f>IFERROR(VLOOKUP($D48,'NRCS Physical Effects'!$D$3:$BF$173,AI$3,FALSE),"")</f>
        <v>1</v>
      </c>
      <c r="AJ48" s="31">
        <f>IFERROR(VLOOKUP($D48,'NRCS Physical Effects'!$D$3:$BF$173,AJ$3,FALSE),"")</f>
        <v>1</v>
      </c>
      <c r="AK48" s="31">
        <f>IFERROR(VLOOKUP($D48,'NRCS Physical Effects'!$D$3:$BF$173,AK$3,FALSE),"")</f>
        <v>0</v>
      </c>
      <c r="AL48" s="31">
        <f>IFERROR(VLOOKUP($D48,'NRCS Physical Effects'!$D$3:$BF$173,AL$3,FALSE),"")</f>
        <v>0</v>
      </c>
      <c r="AM48" s="31">
        <f>IFERROR(VLOOKUP($D48,'NRCS Physical Effects'!$D$3:$BF$173,AM$3,FALSE),"")</f>
        <v>3</v>
      </c>
      <c r="AN48" s="31">
        <f>IFERROR(VLOOKUP($D48,'NRCS Physical Effects'!$D$3:$BF$173,AN$3,FALSE),"")</f>
        <v>2</v>
      </c>
      <c r="AO48" s="31">
        <f>IFERROR(VLOOKUP($D48,'NRCS Physical Effects'!$D$3:$BF$173,AO$3,FALSE),"")</f>
        <v>2</v>
      </c>
      <c r="AP48" s="31">
        <f>IFERROR(VLOOKUP($D48,'NRCS Physical Effects'!$D$3:$BF$173,AP$3,FALSE),"")</f>
        <v>0</v>
      </c>
      <c r="AQ48" s="72">
        <f>IFERROR(VLOOKUP($D48,'NRCS Physical Effects'!$D$3:$BF$173,AQ$3,FALSE),"")</f>
        <v>32</v>
      </c>
      <c r="AR48" s="31">
        <f>IFERROR(VLOOKUP($D48,'NRCS Physical Effects'!$D$3:$BF$173,AR$3,FALSE),"")</f>
        <v>1</v>
      </c>
      <c r="AS48" s="31">
        <f>IFERROR(VLOOKUP($D48,'NRCS Physical Effects'!$D$3:$BF$173,AS$3,FALSE),"")</f>
        <v>15</v>
      </c>
      <c r="AT48" s="31">
        <f>IFERROR(VLOOKUP($D48,'NRCS Physical Effects'!$D$3:$BF$173,AT$3,FALSE),"")</f>
        <v>0</v>
      </c>
      <c r="AU48" s="31">
        <f>IFERROR(VLOOKUP($D48,'NRCS Physical Effects'!$D$3:$BF$173,AU$3,FALSE),"")</f>
        <v>12</v>
      </c>
      <c r="AV48" s="31">
        <f>IFERROR(VLOOKUP($D48,'NRCS Physical Effects'!$D$3:$BF$173,AV$3,FALSE),"")</f>
        <v>4</v>
      </c>
      <c r="AW48" s="31">
        <f>IFERROR(VLOOKUP($D48,'NRCS Physical Effects'!$D$3:$BF$173,AW$3,FALSE),"")</f>
        <v>0</v>
      </c>
      <c r="AY48" s="39">
        <f t="shared" si="14"/>
        <v>2</v>
      </c>
      <c r="AZ48" s="39">
        <f t="shared" si="15"/>
        <v>7</v>
      </c>
      <c r="BA48" s="39">
        <f t="shared" si="8"/>
        <v>5.5</v>
      </c>
    </row>
    <row r="49" spans="1:53" x14ac:dyDescent="0.3">
      <c r="A49" s="80" t="s">
        <v>513</v>
      </c>
      <c r="B49" s="90" t="s">
        <v>516</v>
      </c>
      <c r="C49" s="40" t="s">
        <v>238</v>
      </c>
      <c r="D49" s="31">
        <v>657</v>
      </c>
      <c r="E49" s="116" t="str">
        <f>IFERROR(VLOOKUP(D49,'NRCS Practice Descriptions'!$B$2:$C$174,2,FALSE),"")</f>
        <v xml:space="preserve">The return of a wetland and its functions to a close approximation of its original condition as it existed prior to disturbance on a former or degraded wetland site. </v>
      </c>
      <c r="O49" s="103">
        <f t="shared" si="9"/>
        <v>0</v>
      </c>
      <c r="S49" s="202" t="str">
        <f>IFERROR(VLOOKUP(D49,#REF!,17,FALSE),"")</f>
        <v/>
      </c>
      <c r="T49" s="120" t="str">
        <f>IFERROR(VLOOKUP(D49,'NRCS Practice Descriptions'!$B$2:$E$174,4,FALSE),"")</f>
        <v>No</v>
      </c>
      <c r="W49" s="202" t="str">
        <f>IFERROR(AVERAGEIFS('2021VTEQIPCostList'!F$2:F$1463,'2021VTEQIPCostList'!A$2:A$1463,'Simplified Buckets Sorted'!D49,'2021VTEQIPCostList'!E$2:E$1463,'Simplified Buckets Sorted'!T49),"")</f>
        <v/>
      </c>
      <c r="X49" s="100">
        <f t="shared" si="10"/>
        <v>0</v>
      </c>
      <c r="AD49" s="102">
        <f t="shared" si="11"/>
        <v>0</v>
      </c>
      <c r="AF49" s="100">
        <f t="shared" si="12"/>
        <v>0</v>
      </c>
      <c r="AH49" s="46">
        <f t="shared" si="13"/>
        <v>2</v>
      </c>
      <c r="AI49" s="31">
        <f>IFERROR(VLOOKUP($D49,'NRCS Physical Effects'!$D$3:$BF$173,AI$3,FALSE),"")</f>
        <v>1</v>
      </c>
      <c r="AJ49" s="31">
        <f>IFERROR(VLOOKUP($D49,'NRCS Physical Effects'!$D$3:$BF$173,AJ$3,FALSE),"")</f>
        <v>1</v>
      </c>
      <c r="AK49" s="31">
        <f>IFERROR(VLOOKUP($D49,'NRCS Physical Effects'!$D$3:$BF$173,AK$3,FALSE),"")</f>
        <v>0</v>
      </c>
      <c r="AL49" s="31">
        <f>IFERROR(VLOOKUP($D49,'NRCS Physical Effects'!$D$3:$BF$173,AL$3,FALSE),"")</f>
        <v>0</v>
      </c>
      <c r="AM49" s="31">
        <f>IFERROR(VLOOKUP($D49,'NRCS Physical Effects'!$D$3:$BF$173,AM$3,FALSE),"")</f>
        <v>3</v>
      </c>
      <c r="AN49" s="31">
        <f>IFERROR(VLOOKUP($D49,'NRCS Physical Effects'!$D$3:$BF$173,AN$3,FALSE),"")</f>
        <v>2</v>
      </c>
      <c r="AO49" s="31">
        <f>IFERROR(VLOOKUP($D49,'NRCS Physical Effects'!$D$3:$BF$173,AO$3,FALSE),"")</f>
        <v>2</v>
      </c>
      <c r="AP49" s="31">
        <f>IFERROR(VLOOKUP($D49,'NRCS Physical Effects'!$D$3:$BF$173,AP$3,FALSE),"")</f>
        <v>0</v>
      </c>
      <c r="AQ49" s="72">
        <f>IFERROR(VLOOKUP($D49,'NRCS Physical Effects'!$D$3:$BF$173,AQ$3,FALSE),"")</f>
        <v>32</v>
      </c>
      <c r="AR49" s="31">
        <f>IFERROR(VLOOKUP($D49,'NRCS Physical Effects'!$D$3:$BF$173,AR$3,FALSE),"")</f>
        <v>1</v>
      </c>
      <c r="AS49" s="31">
        <f>IFERROR(VLOOKUP($D49,'NRCS Physical Effects'!$D$3:$BF$173,AS$3,FALSE),"")</f>
        <v>15</v>
      </c>
      <c r="AT49" s="31">
        <f>IFERROR(VLOOKUP($D49,'NRCS Physical Effects'!$D$3:$BF$173,AT$3,FALSE),"")</f>
        <v>0</v>
      </c>
      <c r="AU49" s="31">
        <f>IFERROR(VLOOKUP($D49,'NRCS Physical Effects'!$D$3:$BF$173,AU$3,FALSE),"")</f>
        <v>12</v>
      </c>
      <c r="AV49" s="31">
        <f>IFERROR(VLOOKUP($D49,'NRCS Physical Effects'!$D$3:$BF$173,AV$3,FALSE),"")</f>
        <v>4</v>
      </c>
      <c r="AW49" s="31">
        <f>IFERROR(VLOOKUP($D49,'NRCS Physical Effects'!$D$3:$BF$173,AW$3,FALSE),"")</f>
        <v>0</v>
      </c>
      <c r="AY49" s="39">
        <f t="shared" si="14"/>
        <v>2</v>
      </c>
      <c r="AZ49" s="39">
        <f t="shared" si="15"/>
        <v>7</v>
      </c>
      <c r="BA49" s="39">
        <f t="shared" si="8"/>
        <v>5.5</v>
      </c>
    </row>
    <row r="50" spans="1:53" x14ac:dyDescent="0.3">
      <c r="A50" s="80" t="s">
        <v>509</v>
      </c>
      <c r="B50" s="80" t="s">
        <v>511</v>
      </c>
      <c r="C50" s="93" t="s">
        <v>243</v>
      </c>
      <c r="D50" s="31">
        <v>585</v>
      </c>
      <c r="E50" s="116" t="str">
        <f>IFERROR(VLOOKUP(D50,'NRCS Practice Descriptions'!$B$2:$C$174,2,FALSE),"")</f>
        <v/>
      </c>
      <c r="H50" s="31"/>
      <c r="I50" s="31"/>
      <c r="J50" s="31"/>
      <c r="K50" s="31"/>
      <c r="L50" s="31"/>
      <c r="M50" s="31"/>
      <c r="N50" s="31"/>
      <c r="O50" s="103">
        <f t="shared" si="9"/>
        <v>0</v>
      </c>
      <c r="P50" s="31"/>
      <c r="Q50" s="31"/>
      <c r="R50" s="31"/>
      <c r="S50" s="202" t="str">
        <f>IFERROR(VLOOKUP(D50,#REF!,17,FALSE),"")</f>
        <v/>
      </c>
      <c r="T50" s="120" t="str">
        <f>IFERROR(VLOOKUP(D50,'NRCS Practice Descriptions'!$B$2:$E$174,4,FALSE),"")</f>
        <v/>
      </c>
      <c r="U50" s="31"/>
      <c r="V50" s="31"/>
      <c r="W50" s="202" t="str">
        <f>IFERROR(AVERAGEIFS('2021VTEQIPCostList'!F$2:F$1463,'2021VTEQIPCostList'!A$2:A$1463,'Simplified Buckets Sorted'!D50,'2021VTEQIPCostList'!E$2:E$1463,'Simplified Buckets Sorted'!T50),"")</f>
        <v/>
      </c>
      <c r="X50" s="100">
        <f t="shared" si="10"/>
        <v>0</v>
      </c>
      <c r="Y50" s="31"/>
      <c r="Z50" s="31"/>
      <c r="AA50" s="31"/>
      <c r="AB50" s="31"/>
      <c r="AC50" s="31"/>
      <c r="AD50" s="102">
        <f t="shared" si="11"/>
        <v>0</v>
      </c>
      <c r="AE50" s="31"/>
      <c r="AF50" s="100">
        <f t="shared" si="12"/>
        <v>0</v>
      </c>
      <c r="AG50" s="31"/>
      <c r="AH50" s="46">
        <f t="shared" si="13"/>
        <v>2</v>
      </c>
      <c r="AI50" s="31">
        <f>IFERROR(VLOOKUP($D50,'NRCS Physical Effects'!$D$3:$BF$173,AI$3,FALSE),"")</f>
        <v>0</v>
      </c>
      <c r="AJ50" s="31">
        <f>IFERROR(VLOOKUP($D50,'NRCS Physical Effects'!$D$3:$BF$173,AJ$3,FALSE),"")</f>
        <v>2</v>
      </c>
      <c r="AK50" s="31">
        <f>IFERROR(VLOOKUP($D50,'NRCS Physical Effects'!$D$3:$BF$173,AK$3,FALSE),"")</f>
        <v>1</v>
      </c>
      <c r="AL50" s="31">
        <f>IFERROR(VLOOKUP($D50,'NRCS Physical Effects'!$D$3:$BF$173,AL$3,FALSE),"")</f>
        <v>0</v>
      </c>
      <c r="AM50" s="31">
        <f>IFERROR(VLOOKUP($D50,'NRCS Physical Effects'!$D$3:$BF$173,AM$3,FALSE),"")</f>
        <v>1</v>
      </c>
      <c r="AN50" s="31">
        <f>IFERROR(VLOOKUP($D50,'NRCS Physical Effects'!$D$3:$BF$173,AN$3,FALSE),"")</f>
        <v>1</v>
      </c>
      <c r="AO50" s="31">
        <f>IFERROR(VLOOKUP($D50,'NRCS Physical Effects'!$D$3:$BF$173,AO$3,FALSE),"")</f>
        <v>1</v>
      </c>
      <c r="AP50" s="31">
        <f>IFERROR(VLOOKUP($D50,'NRCS Physical Effects'!$D$3:$BF$173,AP$3,FALSE),"")</f>
        <v>2</v>
      </c>
      <c r="AQ50" s="72">
        <f>IFERROR(VLOOKUP($D50,'NRCS Physical Effects'!$D$3:$BF$173,AQ$3,FALSE),"")</f>
        <v>28</v>
      </c>
      <c r="AR50" s="31">
        <f>IFERROR(VLOOKUP($D50,'NRCS Physical Effects'!$D$3:$BF$173,AR$3,FALSE),"")</f>
        <v>11</v>
      </c>
      <c r="AS50" s="31">
        <f>IFERROR(VLOOKUP($D50,'NRCS Physical Effects'!$D$3:$BF$173,AS$3,FALSE),"")</f>
        <v>9</v>
      </c>
      <c r="AT50" s="31">
        <f>IFERROR(VLOOKUP($D50,'NRCS Physical Effects'!$D$3:$BF$173,AT$3,FALSE),"")</f>
        <v>2</v>
      </c>
      <c r="AU50" s="31">
        <f>IFERROR(VLOOKUP($D50,'NRCS Physical Effects'!$D$3:$BF$173,AU$3,FALSE),"")</f>
        <v>2</v>
      </c>
      <c r="AV50" s="31">
        <f>IFERROR(VLOOKUP($D50,'NRCS Physical Effects'!$D$3:$BF$173,AV$3,FALSE),"")</f>
        <v>4</v>
      </c>
      <c r="AW50" s="31">
        <f>IFERROR(VLOOKUP($D50,'NRCS Physical Effects'!$D$3:$BF$173,AW$3,FALSE),"")</f>
        <v>0</v>
      </c>
      <c r="AY50" s="39">
        <f t="shared" si="14"/>
        <v>2</v>
      </c>
      <c r="AZ50" s="39">
        <f t="shared" si="15"/>
        <v>6</v>
      </c>
      <c r="BA50" s="39">
        <f t="shared" si="8"/>
        <v>5</v>
      </c>
    </row>
    <row r="51" spans="1:53" x14ac:dyDescent="0.3">
      <c r="A51" s="80" t="s">
        <v>513</v>
      </c>
      <c r="B51" s="80" t="s">
        <v>177</v>
      </c>
      <c r="C51" s="40" t="s">
        <v>241</v>
      </c>
      <c r="D51" s="31">
        <v>384</v>
      </c>
      <c r="E51" s="116" t="str">
        <f>IFERROR(VLOOKUP(D51,'NRCS Practice Descriptions'!$B$2:$C$174,2,FALSE),"")</f>
        <v>The treatment of residual woody material that is created due to management activities or natural disturbances.</v>
      </c>
      <c r="H51" s="31"/>
      <c r="I51" s="31"/>
      <c r="J51" s="31"/>
      <c r="K51" s="31"/>
      <c r="L51" s="31"/>
      <c r="M51" s="31"/>
      <c r="N51" s="31"/>
      <c r="O51" s="103">
        <f t="shared" si="9"/>
        <v>0</v>
      </c>
      <c r="P51" s="31"/>
      <c r="Q51" s="31"/>
      <c r="R51" s="31"/>
      <c r="S51" s="202" t="str">
        <f>IFERROR(VLOOKUP(D51,#REF!,17,FALSE),"")</f>
        <v/>
      </c>
      <c r="T51" s="120" t="str">
        <f>IFERROR(VLOOKUP(D51,'NRCS Practice Descriptions'!$B$2:$E$174,4,FALSE),"")</f>
        <v>Ac</v>
      </c>
      <c r="U51" s="31"/>
      <c r="V51" s="31"/>
      <c r="W51" s="202">
        <f>IFERROR(AVERAGEIFS('2021VTEQIPCostList'!F$2:F$1463,'2021VTEQIPCostList'!A$2:A$1463,'Simplified Buckets Sorted'!D51,'2021VTEQIPCostList'!E$2:E$1463,'Simplified Buckets Sorted'!T51),"")</f>
        <v>328.09500000000003</v>
      </c>
      <c r="X51" s="100">
        <f t="shared" si="10"/>
        <v>0</v>
      </c>
      <c r="Y51" s="31"/>
      <c r="Z51" s="31"/>
      <c r="AA51" s="31"/>
      <c r="AB51" s="31"/>
      <c r="AC51" s="31"/>
      <c r="AD51" s="102">
        <f t="shared" si="11"/>
        <v>0</v>
      </c>
      <c r="AE51" s="31"/>
      <c r="AF51" s="100">
        <f t="shared" si="12"/>
        <v>0</v>
      </c>
      <c r="AG51" s="31"/>
      <c r="AH51" s="46">
        <f t="shared" si="13"/>
        <v>1</v>
      </c>
      <c r="AI51" s="31">
        <f>IFERROR(VLOOKUP($D51,'NRCS Physical Effects'!$D$3:$BF$173,AI$3,FALSE),"")</f>
        <v>2</v>
      </c>
      <c r="AJ51" s="31">
        <f>IFERROR(VLOOKUP($D51,'NRCS Physical Effects'!$D$3:$BF$173,AJ$3,FALSE),"")</f>
        <v>-1</v>
      </c>
      <c r="AK51" s="31">
        <f>IFERROR(VLOOKUP($D51,'NRCS Physical Effects'!$D$3:$BF$173,AK$3,FALSE),"")</f>
        <v>1</v>
      </c>
      <c r="AL51" s="31">
        <f>IFERROR(VLOOKUP($D51,'NRCS Physical Effects'!$D$3:$BF$173,AL$3,FALSE),"")</f>
        <v>1</v>
      </c>
      <c r="AM51" s="31">
        <f>IFERROR(VLOOKUP($D51,'NRCS Physical Effects'!$D$3:$BF$173,AM$3,FALSE),"")</f>
        <v>0</v>
      </c>
      <c r="AN51" s="31">
        <f>IFERROR(VLOOKUP($D51,'NRCS Physical Effects'!$D$3:$BF$173,AN$3,FALSE),"")</f>
        <v>0</v>
      </c>
      <c r="AO51" s="31">
        <f>IFERROR(VLOOKUP($D51,'NRCS Physical Effects'!$D$3:$BF$173,AO$3,FALSE),"")</f>
        <v>0</v>
      </c>
      <c r="AP51" s="31">
        <f>IFERROR(VLOOKUP($D51,'NRCS Physical Effects'!$D$3:$BF$173,AP$3,FALSE),"")</f>
        <v>0</v>
      </c>
      <c r="AQ51" s="72">
        <f>IFERROR(VLOOKUP($D51,'NRCS Physical Effects'!$D$3:$BF$173,AQ$3,FALSE),"")</f>
        <v>27</v>
      </c>
      <c r="AR51" s="31">
        <f>IFERROR(VLOOKUP($D51,'NRCS Physical Effects'!$D$3:$BF$173,AR$3,FALSE),"")</f>
        <v>3</v>
      </c>
      <c r="AS51" s="31">
        <f>IFERROR(VLOOKUP($D51,'NRCS Physical Effects'!$D$3:$BF$173,AS$3,FALSE),"")</f>
        <v>3</v>
      </c>
      <c r="AT51" s="31">
        <f>IFERROR(VLOOKUP($D51,'NRCS Physical Effects'!$D$3:$BF$173,AT$3,FALSE),"")</f>
        <v>5</v>
      </c>
      <c r="AU51" s="31">
        <f>IFERROR(VLOOKUP($D51,'NRCS Physical Effects'!$D$3:$BF$173,AU$3,FALSE),"")</f>
        <v>12</v>
      </c>
      <c r="AV51" s="31">
        <f>IFERROR(VLOOKUP($D51,'NRCS Physical Effects'!$D$3:$BF$173,AV$3,FALSE),"")</f>
        <v>4</v>
      </c>
      <c r="AW51" s="31">
        <f>IFERROR(VLOOKUP($D51,'NRCS Physical Effects'!$D$3:$BF$173,AW$3,FALSE),"")</f>
        <v>0</v>
      </c>
      <c r="AY51" s="39">
        <f t="shared" si="14"/>
        <v>1</v>
      </c>
      <c r="AZ51" s="39">
        <f t="shared" si="15"/>
        <v>2</v>
      </c>
      <c r="BA51" s="39">
        <f t="shared" si="8"/>
        <v>2</v>
      </c>
    </row>
    <row r="52" spans="1:53" x14ac:dyDescent="0.3">
      <c r="A52" s="80" t="s">
        <v>156</v>
      </c>
      <c r="B52" s="80" t="s">
        <v>173</v>
      </c>
      <c r="C52" s="40" t="s">
        <v>219</v>
      </c>
      <c r="D52" s="31">
        <v>317</v>
      </c>
      <c r="E52" s="116" t="str">
        <f>IFERROR(VLOOKUP(D52,'NRCS Practice Descriptions'!$B$2:$C$174,2,FALSE),"")</f>
        <v>A structure or device to contain and facilitate the controlled aerobic decomposition of manure or other organic material by micro-organisms into a biologically stable organic material that is suitable for use as a soil amendment.</v>
      </c>
      <c r="H52" s="31"/>
      <c r="I52" s="31"/>
      <c r="J52" s="31"/>
      <c r="K52" s="31"/>
      <c r="L52" s="31"/>
      <c r="M52" s="31"/>
      <c r="N52" s="31"/>
      <c r="O52" s="103">
        <f t="shared" si="9"/>
        <v>0</v>
      </c>
      <c r="P52" s="31"/>
      <c r="Q52" s="31"/>
      <c r="R52" s="31"/>
      <c r="S52" s="202" t="str">
        <f>IFERROR(VLOOKUP(D52,#REF!,17,FALSE),"")</f>
        <v/>
      </c>
      <c r="T52" s="120" t="str">
        <f>IFERROR(VLOOKUP(D52,'NRCS Practice Descriptions'!$B$2:$E$174,4,FALSE),"")</f>
        <v>Ac</v>
      </c>
      <c r="U52" s="31"/>
      <c r="V52" s="31"/>
      <c r="W52" s="202" t="str">
        <f>IFERROR(AVERAGEIFS('2021VTEQIPCostList'!F$2:F$1463,'2021VTEQIPCostList'!A$2:A$1463,'Simplified Buckets Sorted'!D52,'2021VTEQIPCostList'!E$2:E$1463,'Simplified Buckets Sorted'!T52),"")</f>
        <v/>
      </c>
      <c r="X52" s="100">
        <f t="shared" si="10"/>
        <v>0</v>
      </c>
      <c r="Y52" s="31"/>
      <c r="Z52" s="31"/>
      <c r="AA52" s="31"/>
      <c r="AB52" s="31"/>
      <c r="AC52" s="31"/>
      <c r="AD52" s="102">
        <f t="shared" si="11"/>
        <v>0</v>
      </c>
      <c r="AE52" s="31"/>
      <c r="AF52" s="100">
        <f t="shared" si="12"/>
        <v>0</v>
      </c>
      <c r="AG52" s="31"/>
      <c r="AH52" s="46">
        <f t="shared" si="13"/>
        <v>1</v>
      </c>
      <c r="AI52" s="31">
        <f>IFERROR(VLOOKUP($D52,'NRCS Physical Effects'!$D$3:$BF$173,AI$3,FALSE),"")</f>
        <v>1</v>
      </c>
      <c r="AJ52" s="31">
        <f>IFERROR(VLOOKUP($D52,'NRCS Physical Effects'!$D$3:$BF$173,AJ$3,FALSE),"")</f>
        <v>0</v>
      </c>
      <c r="AK52" s="31">
        <f>IFERROR(VLOOKUP($D52,'NRCS Physical Effects'!$D$3:$BF$173,AK$3,FALSE),"")</f>
        <v>0</v>
      </c>
      <c r="AL52" s="31">
        <f>IFERROR(VLOOKUP($D52,'NRCS Physical Effects'!$D$3:$BF$173,AL$3,FALSE),"")</f>
        <v>0</v>
      </c>
      <c r="AM52" s="31">
        <f>IFERROR(VLOOKUP($D52,'NRCS Physical Effects'!$D$3:$BF$173,AM$3,FALSE),"")</f>
        <v>2</v>
      </c>
      <c r="AN52" s="31">
        <f>IFERROR(VLOOKUP($D52,'NRCS Physical Effects'!$D$3:$BF$173,AN$3,FALSE),"")</f>
        <v>0</v>
      </c>
      <c r="AO52" s="31">
        <f>IFERROR(VLOOKUP($D52,'NRCS Physical Effects'!$D$3:$BF$173,AO$3,FALSE),"")</f>
        <v>0</v>
      </c>
      <c r="AP52" s="31">
        <f>IFERROR(VLOOKUP($D52,'NRCS Physical Effects'!$D$3:$BF$173,AP$3,FALSE),"")</f>
        <v>0</v>
      </c>
      <c r="AQ52" s="72">
        <f>IFERROR(VLOOKUP($D52,'NRCS Physical Effects'!$D$3:$BF$173,AQ$3,FALSE),"")</f>
        <v>20</v>
      </c>
      <c r="AR52" s="31">
        <f>IFERROR(VLOOKUP($D52,'NRCS Physical Effects'!$D$3:$BF$173,AR$3,FALSE),"")</f>
        <v>0</v>
      </c>
      <c r="AS52" s="31">
        <f>IFERROR(VLOOKUP($D52,'NRCS Physical Effects'!$D$3:$BF$173,AS$3,FALSE),"")</f>
        <v>10</v>
      </c>
      <c r="AT52" s="31">
        <f>IFERROR(VLOOKUP($D52,'NRCS Physical Effects'!$D$3:$BF$173,AT$3,FALSE),"")</f>
        <v>7</v>
      </c>
      <c r="AU52" s="31">
        <f>IFERROR(VLOOKUP($D52,'NRCS Physical Effects'!$D$3:$BF$173,AU$3,FALSE),"")</f>
        <v>1</v>
      </c>
      <c r="AV52" s="31">
        <f>IFERROR(VLOOKUP($D52,'NRCS Physical Effects'!$D$3:$BF$173,AV$3,FALSE),"")</f>
        <v>0</v>
      </c>
      <c r="AW52" s="31">
        <f>IFERROR(VLOOKUP($D52,'NRCS Physical Effects'!$D$3:$BF$173,AW$3,FALSE),"")</f>
        <v>2</v>
      </c>
      <c r="AY52" s="39">
        <f t="shared" si="14"/>
        <v>1</v>
      </c>
      <c r="AZ52" s="39">
        <f t="shared" si="15"/>
        <v>2</v>
      </c>
      <c r="BA52" s="39">
        <f t="shared" si="8"/>
        <v>2</v>
      </c>
    </row>
    <row r="53" spans="1:53" x14ac:dyDescent="0.3">
      <c r="A53" s="80" t="s">
        <v>156</v>
      </c>
      <c r="B53" s="80" t="s">
        <v>173</v>
      </c>
      <c r="C53" s="93" t="s">
        <v>262</v>
      </c>
      <c r="D53" s="31">
        <v>360</v>
      </c>
      <c r="E53" s="116" t="str">
        <f>IFERROR(VLOOKUP(D53,'NRCS Practice Descriptions'!$B$2:$C$174,2,FALSE),"")</f>
        <v>The decommissioning of facilities, and/or the rehabilitation of contaminated soil, in an environmentally safe manner, where agricultural waste has been handled, treated, and/or stored and is no longer used for the intended purpose.</v>
      </c>
      <c r="H53" s="31"/>
      <c r="I53" s="31"/>
      <c r="J53" s="31"/>
      <c r="K53" s="31"/>
      <c r="L53" s="31"/>
      <c r="M53" s="31"/>
      <c r="N53" s="31"/>
      <c r="O53" s="103">
        <f t="shared" si="9"/>
        <v>0</v>
      </c>
      <c r="P53" s="31"/>
      <c r="Q53" s="31"/>
      <c r="R53" s="31"/>
      <c r="S53" s="202" t="str">
        <f>IFERROR(VLOOKUP(D53,#REF!,17,FALSE),"")</f>
        <v/>
      </c>
      <c r="T53" s="120" t="str">
        <f>IFERROR(VLOOKUP(D53,'NRCS Practice Descriptions'!$B$2:$E$174,4,FALSE),"")</f>
        <v>Ft</v>
      </c>
      <c r="U53" s="31"/>
      <c r="V53" s="31"/>
      <c r="W53" s="202" t="str">
        <f>IFERROR(AVERAGEIFS('2021VTEQIPCostList'!F$2:F$1463,'2021VTEQIPCostList'!A$2:A$1463,'Simplified Buckets Sorted'!D53,'2021VTEQIPCostList'!E$2:E$1463,'Simplified Buckets Sorted'!T53),"")</f>
        <v/>
      </c>
      <c r="X53" s="100">
        <f t="shared" si="10"/>
        <v>0</v>
      </c>
      <c r="Y53" s="31"/>
      <c r="Z53" s="31"/>
      <c r="AA53" s="31"/>
      <c r="AB53" s="31"/>
      <c r="AC53" s="31"/>
      <c r="AD53" s="102">
        <f t="shared" si="11"/>
        <v>0</v>
      </c>
      <c r="AE53" s="31"/>
      <c r="AF53" s="100">
        <f t="shared" si="12"/>
        <v>0</v>
      </c>
      <c r="AG53" s="31"/>
      <c r="AH53" s="46">
        <f t="shared" si="13"/>
        <v>1</v>
      </c>
      <c r="AI53" s="31">
        <f>IFERROR(VLOOKUP($D53,'NRCS Physical Effects'!$D$3:$BF$173,AI$3,FALSE),"")</f>
        <v>1</v>
      </c>
      <c r="AJ53" s="31">
        <f>IFERROR(VLOOKUP($D53,'NRCS Physical Effects'!$D$3:$BF$173,AJ$3,FALSE),"")</f>
        <v>0</v>
      </c>
      <c r="AK53" s="31">
        <f>IFERROR(VLOOKUP($D53,'NRCS Physical Effects'!$D$3:$BF$173,AK$3,FALSE),"")</f>
        <v>0</v>
      </c>
      <c r="AL53" s="31">
        <f>IFERROR(VLOOKUP($D53,'NRCS Physical Effects'!$D$3:$BF$173,AL$3,FALSE),"")</f>
        <v>0</v>
      </c>
      <c r="AM53" s="31">
        <f>IFERROR(VLOOKUP($D53,'NRCS Physical Effects'!$D$3:$BF$173,AM$3,FALSE),"")</f>
        <v>0</v>
      </c>
      <c r="AN53" s="31">
        <f>IFERROR(VLOOKUP($D53,'NRCS Physical Effects'!$D$3:$BF$173,AN$3,FALSE),"")</f>
        <v>0</v>
      </c>
      <c r="AO53" s="31">
        <f>IFERROR(VLOOKUP($D53,'NRCS Physical Effects'!$D$3:$BF$173,AO$3,FALSE),"")</f>
        <v>0</v>
      </c>
      <c r="AP53" s="31">
        <f>IFERROR(VLOOKUP($D53,'NRCS Physical Effects'!$D$3:$BF$173,AP$3,FALSE),"")</f>
        <v>0</v>
      </c>
      <c r="AQ53" s="72">
        <f>IFERROR(VLOOKUP($D53,'NRCS Physical Effects'!$D$3:$BF$173,AQ$3,FALSE),"")</f>
        <v>10</v>
      </c>
      <c r="AR53" s="31">
        <f>IFERROR(VLOOKUP($D53,'NRCS Physical Effects'!$D$3:$BF$173,AR$3,FALSE),"")</f>
        <v>2</v>
      </c>
      <c r="AS53" s="31">
        <f>IFERROR(VLOOKUP($D53,'NRCS Physical Effects'!$D$3:$BF$173,AS$3,FALSE),"")</f>
        <v>3</v>
      </c>
      <c r="AT53" s="31">
        <f>IFERROR(VLOOKUP($D53,'NRCS Physical Effects'!$D$3:$BF$173,AT$3,FALSE),"")</f>
        <v>5</v>
      </c>
      <c r="AU53" s="31">
        <f>IFERROR(VLOOKUP($D53,'NRCS Physical Effects'!$D$3:$BF$173,AU$3,FALSE),"")</f>
        <v>0</v>
      </c>
      <c r="AV53" s="31">
        <f>IFERROR(VLOOKUP($D53,'NRCS Physical Effects'!$D$3:$BF$173,AV$3,FALSE),"")</f>
        <v>0</v>
      </c>
      <c r="AW53" s="31">
        <f>IFERROR(VLOOKUP($D53,'NRCS Physical Effects'!$D$3:$BF$173,AW$3,FALSE),"")</f>
        <v>0</v>
      </c>
      <c r="AY53" s="39">
        <f t="shared" si="14"/>
        <v>1</v>
      </c>
      <c r="AZ53" s="39">
        <f t="shared" si="15"/>
        <v>0</v>
      </c>
      <c r="BA53" s="39">
        <f t="shared" si="8"/>
        <v>1</v>
      </c>
    </row>
    <row r="54" spans="1:53" x14ac:dyDescent="0.3">
      <c r="A54" s="80" t="s">
        <v>156</v>
      </c>
      <c r="B54" s="10" t="s">
        <v>515</v>
      </c>
      <c r="C54" s="40" t="s">
        <v>223</v>
      </c>
      <c r="D54" s="31">
        <v>376</v>
      </c>
      <c r="E54" s="116" t="str">
        <f>IFERROR(VLOOKUP(D54,'NRCS Practice Descriptions'!$B$2:$C$174,2,FALSE),"")</f>
        <v>Adjusting field operations and technologies to reduce particulate matter (PM) emissions from field operations.</v>
      </c>
      <c r="H54" s="31"/>
      <c r="I54" s="31"/>
      <c r="J54" s="31"/>
      <c r="K54" s="31"/>
      <c r="L54" s="31"/>
      <c r="M54" s="31"/>
      <c r="N54" s="31"/>
      <c r="O54" s="103">
        <f t="shared" si="9"/>
        <v>0</v>
      </c>
      <c r="P54" s="31"/>
      <c r="Q54" s="31"/>
      <c r="R54" s="31"/>
      <c r="S54" s="202" t="str">
        <f>IFERROR(VLOOKUP(D54,#REF!,17,FALSE),"")</f>
        <v/>
      </c>
      <c r="T54" s="120" t="str">
        <f>IFERROR(VLOOKUP(D54,'NRCS Practice Descriptions'!$B$2:$E$174,4,FALSE),"")</f>
        <v>Ac</v>
      </c>
      <c r="U54" s="31"/>
      <c r="V54" s="31"/>
      <c r="W54" s="202" t="str">
        <f>IFERROR(AVERAGEIFS('2021VTEQIPCostList'!F$2:F$1463,'2021VTEQIPCostList'!A$2:A$1463,'Simplified Buckets Sorted'!D54,'2021VTEQIPCostList'!E$2:E$1463,'Simplified Buckets Sorted'!T54),"")</f>
        <v/>
      </c>
      <c r="X54" s="100">
        <f t="shared" si="10"/>
        <v>0</v>
      </c>
      <c r="Y54" s="31"/>
      <c r="Z54" s="31"/>
      <c r="AA54" s="31"/>
      <c r="AB54" s="31"/>
      <c r="AC54" s="31"/>
      <c r="AD54" s="102">
        <f t="shared" si="11"/>
        <v>0</v>
      </c>
      <c r="AE54" s="31"/>
      <c r="AF54" s="100">
        <f t="shared" si="12"/>
        <v>0</v>
      </c>
      <c r="AG54" s="31"/>
      <c r="AH54" s="46">
        <f t="shared" si="13"/>
        <v>1</v>
      </c>
      <c r="AI54" s="31">
        <f>IFERROR(VLOOKUP($D54,'NRCS Physical Effects'!$D$3:$BF$173,AI$3,FALSE),"")</f>
        <v>1</v>
      </c>
      <c r="AJ54" s="31">
        <f>IFERROR(VLOOKUP($D54,'NRCS Physical Effects'!$D$3:$BF$173,AJ$3,FALSE),"")</f>
        <v>0</v>
      </c>
      <c r="AK54" s="31">
        <f>IFERROR(VLOOKUP($D54,'NRCS Physical Effects'!$D$3:$BF$173,AK$3,FALSE),"")</f>
        <v>0</v>
      </c>
      <c r="AL54" s="31">
        <f>IFERROR(VLOOKUP($D54,'NRCS Physical Effects'!$D$3:$BF$173,AL$3,FALSE),"")</f>
        <v>0</v>
      </c>
      <c r="AM54" s="31">
        <f>IFERROR(VLOOKUP($D54,'NRCS Physical Effects'!$D$3:$BF$173,AM$3,FALSE),"")</f>
        <v>0</v>
      </c>
      <c r="AN54" s="31">
        <f>IFERROR(VLOOKUP($D54,'NRCS Physical Effects'!$D$3:$BF$173,AN$3,FALSE),"")</f>
        <v>0</v>
      </c>
      <c r="AO54" s="31">
        <f>IFERROR(VLOOKUP($D54,'NRCS Physical Effects'!$D$3:$BF$173,AO$3,FALSE),"")</f>
        <v>0</v>
      </c>
      <c r="AP54" s="31">
        <f>IFERROR(VLOOKUP($D54,'NRCS Physical Effects'!$D$3:$BF$173,AP$3,FALSE),"")</f>
        <v>0</v>
      </c>
      <c r="AQ54" s="72">
        <f>IFERROR(VLOOKUP($D54,'NRCS Physical Effects'!$D$3:$BF$173,AQ$3,FALSE),"")</f>
        <v>12</v>
      </c>
      <c r="AR54" s="31">
        <f>IFERROR(VLOOKUP($D54,'NRCS Physical Effects'!$D$3:$BF$173,AR$3,FALSE),"")</f>
        <v>4</v>
      </c>
      <c r="AS54" s="31">
        <f>IFERROR(VLOOKUP($D54,'NRCS Physical Effects'!$D$3:$BF$173,AS$3,FALSE),"")</f>
        <v>0</v>
      </c>
      <c r="AT54" s="31">
        <f>IFERROR(VLOOKUP($D54,'NRCS Physical Effects'!$D$3:$BF$173,AT$3,FALSE),"")</f>
        <v>8</v>
      </c>
      <c r="AU54" s="31">
        <f>IFERROR(VLOOKUP($D54,'NRCS Physical Effects'!$D$3:$BF$173,AU$3,FALSE),"")</f>
        <v>0</v>
      </c>
      <c r="AV54" s="31">
        <f>IFERROR(VLOOKUP($D54,'NRCS Physical Effects'!$D$3:$BF$173,AV$3,FALSE),"")</f>
        <v>0</v>
      </c>
      <c r="AW54" s="31">
        <f>IFERROR(VLOOKUP($D54,'NRCS Physical Effects'!$D$3:$BF$173,AW$3,FALSE),"")</f>
        <v>0</v>
      </c>
      <c r="AY54" s="39">
        <f t="shared" si="14"/>
        <v>1</v>
      </c>
      <c r="AZ54" s="39">
        <f t="shared" si="15"/>
        <v>0</v>
      </c>
      <c r="BA54" s="39">
        <f t="shared" si="8"/>
        <v>1</v>
      </c>
    </row>
    <row r="55" spans="1:53" x14ac:dyDescent="0.3">
      <c r="A55" s="80" t="s">
        <v>509</v>
      </c>
      <c r="B55" s="10" t="s">
        <v>196</v>
      </c>
      <c r="C55" s="40" t="s">
        <v>226</v>
      </c>
      <c r="D55" s="31">
        <v>441</v>
      </c>
      <c r="E55" s="116" t="str">
        <f>IFERROR(VLOOKUP(D55,'NRCS Practice Descriptions'!$B$2:$C$174,2,FALSE),"")</f>
        <v>An irrigation system for frequent application of small quantities of water on or below the soil surface: as drops, tiny streams or miniature spray through emitters or applicators placed along a water delivery line.</v>
      </c>
      <c r="H55" s="31"/>
      <c r="I55" s="31"/>
      <c r="J55" s="31"/>
      <c r="K55" s="31"/>
      <c r="L55" s="31"/>
      <c r="M55" s="31"/>
      <c r="N55" s="31"/>
      <c r="O55" s="103">
        <f t="shared" si="9"/>
        <v>0</v>
      </c>
      <c r="P55" s="31"/>
      <c r="Q55" s="31"/>
      <c r="R55" s="31"/>
      <c r="S55" s="202" t="str">
        <f>IFERROR(VLOOKUP(D55,#REF!,17,FALSE),"")</f>
        <v/>
      </c>
      <c r="T55" s="120" t="str">
        <f>IFERROR(VLOOKUP(D55,'NRCS Practice Descriptions'!$B$2:$E$174,4,FALSE),"")</f>
        <v>Ft</v>
      </c>
      <c r="U55" s="31"/>
      <c r="V55" s="31"/>
      <c r="W55" s="202" t="str">
        <f>IFERROR(AVERAGEIFS('2021VTEQIPCostList'!F$2:F$1463,'2021VTEQIPCostList'!A$2:A$1463,'Simplified Buckets Sorted'!D55,'2021VTEQIPCostList'!E$2:E$1463,'Simplified Buckets Sorted'!T55),"")</f>
        <v/>
      </c>
      <c r="X55" s="100">
        <f t="shared" si="10"/>
        <v>0</v>
      </c>
      <c r="Y55" s="31"/>
      <c r="Z55" s="31"/>
      <c r="AA55" s="31"/>
      <c r="AB55" s="31"/>
      <c r="AC55" s="31"/>
      <c r="AD55" s="102">
        <f t="shared" si="11"/>
        <v>0</v>
      </c>
      <c r="AE55" s="31"/>
      <c r="AF55" s="100">
        <f t="shared" si="12"/>
        <v>0</v>
      </c>
      <c r="AG55" s="31"/>
      <c r="AH55" s="46">
        <f t="shared" si="13"/>
        <v>1</v>
      </c>
      <c r="AI55" s="31">
        <f>IFERROR(VLOOKUP($D55,'NRCS Physical Effects'!$D$3:$BF$173,AI$3,FALSE),"")</f>
        <v>1</v>
      </c>
      <c r="AJ55" s="31">
        <f>IFERROR(VLOOKUP($D55,'NRCS Physical Effects'!$D$3:$BF$173,AJ$3,FALSE),"")</f>
        <v>0</v>
      </c>
      <c r="AK55" s="31">
        <f>IFERROR(VLOOKUP($D55,'NRCS Physical Effects'!$D$3:$BF$173,AK$3,FALSE),"")</f>
        <v>0</v>
      </c>
      <c r="AL55" s="31">
        <f>IFERROR(VLOOKUP($D55,'NRCS Physical Effects'!$D$3:$BF$173,AL$3,FALSE),"")</f>
        <v>0</v>
      </c>
      <c r="AM55" s="31">
        <f>IFERROR(VLOOKUP($D55,'NRCS Physical Effects'!$D$3:$BF$173,AM$3,FALSE),"")</f>
        <v>2</v>
      </c>
      <c r="AN55" s="31">
        <f>IFERROR(VLOOKUP($D55,'NRCS Physical Effects'!$D$3:$BF$173,AN$3,FALSE),"")</f>
        <v>2</v>
      </c>
      <c r="AO55" s="31">
        <f>IFERROR(VLOOKUP($D55,'NRCS Physical Effects'!$D$3:$BF$173,AO$3,FALSE),"")</f>
        <v>0</v>
      </c>
      <c r="AP55" s="31">
        <f>IFERROR(VLOOKUP($D55,'NRCS Physical Effects'!$D$3:$BF$173,AP$3,FALSE),"")</f>
        <v>0</v>
      </c>
      <c r="AQ55" s="72">
        <f>IFERROR(VLOOKUP($D55,'NRCS Physical Effects'!$D$3:$BF$173,AQ$3,FALSE),"")</f>
        <v>39</v>
      </c>
      <c r="AR55" s="31">
        <f>IFERROR(VLOOKUP($D55,'NRCS Physical Effects'!$D$3:$BF$173,AR$3,FALSE),"")</f>
        <v>1</v>
      </c>
      <c r="AS55" s="31">
        <f>IFERROR(VLOOKUP($D55,'NRCS Physical Effects'!$D$3:$BF$173,AS$3,FALSE),"")</f>
        <v>26</v>
      </c>
      <c r="AT55" s="31">
        <f>IFERROR(VLOOKUP($D55,'NRCS Physical Effects'!$D$3:$BF$173,AT$3,FALSE),"")</f>
        <v>2</v>
      </c>
      <c r="AU55" s="31">
        <f>IFERROR(VLOOKUP($D55,'NRCS Physical Effects'!$D$3:$BF$173,AU$3,FALSE),"")</f>
        <v>3</v>
      </c>
      <c r="AV55" s="31">
        <f>IFERROR(VLOOKUP($D55,'NRCS Physical Effects'!$D$3:$BF$173,AV$3,FALSE),"")</f>
        <v>4</v>
      </c>
      <c r="AW55" s="31">
        <f>IFERROR(VLOOKUP($D55,'NRCS Physical Effects'!$D$3:$BF$173,AW$3,FALSE),"")</f>
        <v>3</v>
      </c>
      <c r="AY55" s="39">
        <f t="shared" si="14"/>
        <v>1</v>
      </c>
      <c r="AZ55" s="39">
        <f t="shared" si="15"/>
        <v>4</v>
      </c>
      <c r="BA55" s="39">
        <f t="shared" si="8"/>
        <v>3</v>
      </c>
    </row>
    <row r="56" spans="1:53" x14ac:dyDescent="0.3">
      <c r="A56" s="80" t="s">
        <v>509</v>
      </c>
      <c r="B56" s="10" t="s">
        <v>196</v>
      </c>
      <c r="C56" s="40" t="s">
        <v>227</v>
      </c>
      <c r="D56" s="31">
        <v>443</v>
      </c>
      <c r="E56" s="116" t="str">
        <f>IFERROR(VLOOKUP(D56,'NRCS Practice Descriptions'!$B$2:$C$174,2,FALSE),"")</f>
        <v>A system in which all necessary earthwork, multi-outlet pipelines, and water-control structures have been installed for distribution of water by surface means, such as furrows, borders, and contour levees, or by subsurface means through water table control</v>
      </c>
      <c r="H56" s="31"/>
      <c r="I56" s="31"/>
      <c r="J56" s="31"/>
      <c r="K56" s="31"/>
      <c r="L56" s="31"/>
      <c r="M56" s="31"/>
      <c r="N56" s="31"/>
      <c r="O56" s="103">
        <f t="shared" si="9"/>
        <v>0</v>
      </c>
      <c r="P56" s="31"/>
      <c r="Q56" s="31"/>
      <c r="R56" s="31"/>
      <c r="S56" s="202" t="str">
        <f>IFERROR(VLOOKUP(D56,#REF!,17,FALSE),"")</f>
        <v/>
      </c>
      <c r="T56" s="120" t="str">
        <f>IFERROR(VLOOKUP(D56,'NRCS Practice Descriptions'!$B$2:$E$174,4,FALSE),"")</f>
        <v>Ft</v>
      </c>
      <c r="U56" s="31"/>
      <c r="V56" s="31"/>
      <c r="W56" s="202" t="str">
        <f>IFERROR(AVERAGEIFS('2021VTEQIPCostList'!F$2:F$1463,'2021VTEQIPCostList'!A$2:A$1463,'Simplified Buckets Sorted'!D56,'2021VTEQIPCostList'!E$2:E$1463,'Simplified Buckets Sorted'!T56),"")</f>
        <v/>
      </c>
      <c r="X56" s="100">
        <f t="shared" si="10"/>
        <v>0</v>
      </c>
      <c r="Y56" s="31"/>
      <c r="Z56" s="31"/>
      <c r="AA56" s="31"/>
      <c r="AB56" s="31"/>
      <c r="AC56" s="31"/>
      <c r="AD56" s="102">
        <f t="shared" si="11"/>
        <v>0</v>
      </c>
      <c r="AE56" s="31"/>
      <c r="AF56" s="100">
        <f t="shared" si="12"/>
        <v>0</v>
      </c>
      <c r="AG56" s="31"/>
      <c r="AH56" s="46">
        <f t="shared" si="13"/>
        <v>1</v>
      </c>
      <c r="AI56" s="31">
        <f>IFERROR(VLOOKUP($D56,'NRCS Physical Effects'!$D$3:$BF$173,AI$3,FALSE),"")</f>
        <v>1</v>
      </c>
      <c r="AJ56" s="31">
        <f>IFERROR(VLOOKUP($D56,'NRCS Physical Effects'!$D$3:$BF$173,AJ$3,FALSE),"")</f>
        <v>0</v>
      </c>
      <c r="AK56" s="31">
        <f>IFERROR(VLOOKUP($D56,'NRCS Physical Effects'!$D$3:$BF$173,AK$3,FALSE),"")</f>
        <v>0</v>
      </c>
      <c r="AL56" s="31">
        <f>IFERROR(VLOOKUP($D56,'NRCS Physical Effects'!$D$3:$BF$173,AL$3,FALSE),"")</f>
        <v>0</v>
      </c>
      <c r="AM56" s="31">
        <f>IFERROR(VLOOKUP($D56,'NRCS Physical Effects'!$D$3:$BF$173,AM$3,FALSE),"")</f>
        <v>1</v>
      </c>
      <c r="AN56" s="31">
        <f>IFERROR(VLOOKUP($D56,'NRCS Physical Effects'!$D$3:$BF$173,AN$3,FALSE),"")</f>
        <v>1</v>
      </c>
      <c r="AO56" s="31">
        <f>IFERROR(VLOOKUP($D56,'NRCS Physical Effects'!$D$3:$BF$173,AO$3,FALSE),"")</f>
        <v>0</v>
      </c>
      <c r="AP56" s="31">
        <f>IFERROR(VLOOKUP($D56,'NRCS Physical Effects'!$D$3:$BF$173,AP$3,FALSE),"")</f>
        <v>0</v>
      </c>
      <c r="AQ56" s="72">
        <f>IFERROR(VLOOKUP($D56,'NRCS Physical Effects'!$D$3:$BF$173,AQ$3,FALSE),"")</f>
        <v>23</v>
      </c>
      <c r="AR56" s="31">
        <f>IFERROR(VLOOKUP($D56,'NRCS Physical Effects'!$D$3:$BF$173,AR$3,FALSE),"")</f>
        <v>-2</v>
      </c>
      <c r="AS56" s="31">
        <f>IFERROR(VLOOKUP($D56,'NRCS Physical Effects'!$D$3:$BF$173,AS$3,FALSE),"")</f>
        <v>15</v>
      </c>
      <c r="AT56" s="31">
        <f>IFERROR(VLOOKUP($D56,'NRCS Physical Effects'!$D$3:$BF$173,AT$3,FALSE),"")</f>
        <v>2</v>
      </c>
      <c r="AU56" s="31">
        <f>IFERROR(VLOOKUP($D56,'NRCS Physical Effects'!$D$3:$BF$173,AU$3,FALSE),"")</f>
        <v>3</v>
      </c>
      <c r="AV56" s="31">
        <f>IFERROR(VLOOKUP($D56,'NRCS Physical Effects'!$D$3:$BF$173,AV$3,FALSE),"")</f>
        <v>4</v>
      </c>
      <c r="AW56" s="31">
        <f>IFERROR(VLOOKUP($D56,'NRCS Physical Effects'!$D$3:$BF$173,AW$3,FALSE),"")</f>
        <v>1</v>
      </c>
      <c r="AY56" s="39">
        <f t="shared" si="14"/>
        <v>1</v>
      </c>
      <c r="AZ56" s="39">
        <f t="shared" si="15"/>
        <v>2</v>
      </c>
      <c r="BA56" s="39">
        <f t="shared" si="8"/>
        <v>2</v>
      </c>
    </row>
    <row r="57" spans="1:53" x14ac:dyDescent="0.3">
      <c r="A57" s="80" t="s">
        <v>509</v>
      </c>
      <c r="B57" s="10" t="s">
        <v>196</v>
      </c>
      <c r="C57" s="93" t="s">
        <v>229</v>
      </c>
      <c r="D57" s="31">
        <v>442</v>
      </c>
      <c r="E57" s="116" t="str">
        <f>IFERROR(VLOOKUP(D57,'NRCS Practice Descriptions'!$B$2:$C$174,2,FALSE),"")</f>
        <v>An irrigation system in which all necessary equipment and facilities are installed for efficiently applying water by means of nozzles operated under pressure.</v>
      </c>
      <c r="H57" s="31"/>
      <c r="I57" s="31"/>
      <c r="J57" s="31"/>
      <c r="K57" s="31"/>
      <c r="L57" s="31"/>
      <c r="M57" s="31"/>
      <c r="N57" s="31"/>
      <c r="O57" s="103">
        <f t="shared" si="9"/>
        <v>0</v>
      </c>
      <c r="P57" s="31"/>
      <c r="Q57" s="31"/>
      <c r="R57" s="31"/>
      <c r="S57" s="202" t="str">
        <f>IFERROR(VLOOKUP(D57,#REF!,17,FALSE),"")</f>
        <v/>
      </c>
      <c r="T57" s="120" t="str">
        <f>IFERROR(VLOOKUP(D57,'NRCS Practice Descriptions'!$B$2:$E$174,4,FALSE),"")</f>
        <v>Ft</v>
      </c>
      <c r="U57" s="31"/>
      <c r="V57" s="31"/>
      <c r="W57" s="202" t="str">
        <f>IFERROR(AVERAGEIFS('2021VTEQIPCostList'!F$2:F$1463,'2021VTEQIPCostList'!A$2:A$1463,'Simplified Buckets Sorted'!D57,'2021VTEQIPCostList'!E$2:E$1463,'Simplified Buckets Sorted'!T57),"")</f>
        <v/>
      </c>
      <c r="X57" s="100">
        <f t="shared" si="10"/>
        <v>0</v>
      </c>
      <c r="Y57" s="31"/>
      <c r="Z57" s="31"/>
      <c r="AA57" s="31"/>
      <c r="AB57" s="31"/>
      <c r="AC57" s="31"/>
      <c r="AD57" s="102">
        <f t="shared" si="11"/>
        <v>0</v>
      </c>
      <c r="AE57" s="31"/>
      <c r="AF57" s="100">
        <f t="shared" si="12"/>
        <v>0</v>
      </c>
      <c r="AG57" s="31"/>
      <c r="AH57" s="46">
        <f t="shared" si="13"/>
        <v>1</v>
      </c>
      <c r="AI57" s="31">
        <f>IFERROR(VLOOKUP($D57,'NRCS Physical Effects'!$D$3:$BF$173,AI$3,FALSE),"")</f>
        <v>1</v>
      </c>
      <c r="AJ57" s="31">
        <f>IFERROR(VLOOKUP($D57,'NRCS Physical Effects'!$D$3:$BF$173,AJ$3,FALSE),"")</f>
        <v>0</v>
      </c>
      <c r="AK57" s="31">
        <f>IFERROR(VLOOKUP($D57,'NRCS Physical Effects'!$D$3:$BF$173,AK$3,FALSE),"")</f>
        <v>0</v>
      </c>
      <c r="AL57" s="31">
        <f>IFERROR(VLOOKUP($D57,'NRCS Physical Effects'!$D$3:$BF$173,AL$3,FALSE),"")</f>
        <v>0</v>
      </c>
      <c r="AM57" s="31">
        <f>IFERROR(VLOOKUP($D57,'NRCS Physical Effects'!$D$3:$BF$173,AM$3,FALSE),"")</f>
        <v>2</v>
      </c>
      <c r="AN57" s="31">
        <f>IFERROR(VLOOKUP($D57,'NRCS Physical Effects'!$D$3:$BF$173,AN$3,FALSE),"")</f>
        <v>2</v>
      </c>
      <c r="AO57" s="31">
        <f>IFERROR(VLOOKUP($D57,'NRCS Physical Effects'!$D$3:$BF$173,AO$3,FALSE),"")</f>
        <v>0</v>
      </c>
      <c r="AP57" s="31">
        <f>IFERROR(VLOOKUP($D57,'NRCS Physical Effects'!$D$3:$BF$173,AP$3,FALSE),"")</f>
        <v>0</v>
      </c>
      <c r="AQ57" s="72">
        <f>IFERROR(VLOOKUP($D57,'NRCS Physical Effects'!$D$3:$BF$173,AQ$3,FALSE),"")</f>
        <v>42</v>
      </c>
      <c r="AR57" s="31">
        <f>IFERROR(VLOOKUP($D57,'NRCS Physical Effects'!$D$3:$BF$173,AR$3,FALSE),"")</f>
        <v>3</v>
      </c>
      <c r="AS57" s="31">
        <f>IFERROR(VLOOKUP($D57,'NRCS Physical Effects'!$D$3:$BF$173,AS$3,FALSE),"")</f>
        <v>25</v>
      </c>
      <c r="AT57" s="31">
        <f>IFERROR(VLOOKUP($D57,'NRCS Physical Effects'!$D$3:$BF$173,AT$3,FALSE),"")</f>
        <v>4</v>
      </c>
      <c r="AU57" s="31">
        <f>IFERROR(VLOOKUP($D57,'NRCS Physical Effects'!$D$3:$BF$173,AU$3,FALSE),"")</f>
        <v>3</v>
      </c>
      <c r="AV57" s="31">
        <f>IFERROR(VLOOKUP($D57,'NRCS Physical Effects'!$D$3:$BF$173,AV$3,FALSE),"")</f>
        <v>4</v>
      </c>
      <c r="AW57" s="31">
        <f>IFERROR(VLOOKUP($D57,'NRCS Physical Effects'!$D$3:$BF$173,AW$3,FALSE),"")</f>
        <v>3</v>
      </c>
      <c r="AY57" s="39">
        <f t="shared" si="14"/>
        <v>1</v>
      </c>
      <c r="AZ57" s="39">
        <f t="shared" si="15"/>
        <v>4</v>
      </c>
      <c r="BA57" s="39">
        <f t="shared" si="8"/>
        <v>3</v>
      </c>
    </row>
    <row r="58" spans="1:53" x14ac:dyDescent="0.3">
      <c r="A58" s="80" t="s">
        <v>44</v>
      </c>
      <c r="B58" s="80" t="s">
        <v>510</v>
      </c>
      <c r="C58" s="40" t="s">
        <v>222</v>
      </c>
      <c r="D58" s="31">
        <v>382</v>
      </c>
      <c r="E58" s="116" t="str">
        <f>IFERROR(VLOOKUP(D58,'NRCS Practice Descriptions'!$B$2:$C$174,2,FALSE),"")</f>
        <v>A constructed barrier to animals or people.</v>
      </c>
      <c r="H58" s="31"/>
      <c r="I58" s="31"/>
      <c r="O58" s="103">
        <f t="shared" si="9"/>
        <v>0</v>
      </c>
      <c r="S58" s="202" t="str">
        <f>IFERROR(VLOOKUP(D58,#REF!,17,FALSE),"")</f>
        <v/>
      </c>
      <c r="T58" s="120" t="str">
        <f>IFERROR(VLOOKUP(D58,'NRCS Practice Descriptions'!$B$2:$E$174,4,FALSE),"")</f>
        <v>Ft</v>
      </c>
      <c r="W58" s="202">
        <f>IFERROR(AVERAGEIFS('2021VTEQIPCostList'!F$2:F$1463,'2021VTEQIPCostList'!A$2:A$1463,'Simplified Buckets Sorted'!D58,'2021VTEQIPCostList'!E$2:E$1463,'Simplified Buckets Sorted'!T58),"")</f>
        <v>4.2433333333333341</v>
      </c>
      <c r="X58" s="100">
        <f t="shared" si="10"/>
        <v>0</v>
      </c>
      <c r="AB58" s="31"/>
      <c r="AC58" s="31"/>
      <c r="AD58" s="102">
        <f t="shared" si="11"/>
        <v>0</v>
      </c>
      <c r="AE58" s="31"/>
      <c r="AF58" s="100">
        <f t="shared" si="12"/>
        <v>0</v>
      </c>
      <c r="AG58" s="31"/>
      <c r="AH58" s="46">
        <f t="shared" si="13"/>
        <v>1</v>
      </c>
      <c r="AI58" s="31">
        <f>IFERROR(VLOOKUP($D58,'NRCS Physical Effects'!$D$3:$BF$173,AI$3,FALSE),"")</f>
        <v>1</v>
      </c>
      <c r="AJ58" s="31">
        <f>IFERROR(VLOOKUP($D58,'NRCS Physical Effects'!$D$3:$BF$173,AJ$3,FALSE),"")</f>
        <v>0</v>
      </c>
      <c r="AK58" s="31">
        <f>IFERROR(VLOOKUP($D58,'NRCS Physical Effects'!$D$3:$BF$173,AK$3,FALSE),"")</f>
        <v>1</v>
      </c>
      <c r="AL58" s="31">
        <f>IFERROR(VLOOKUP($D58,'NRCS Physical Effects'!$D$3:$BF$173,AL$3,FALSE),"")</f>
        <v>1</v>
      </c>
      <c r="AM58" s="31">
        <f>IFERROR(VLOOKUP($D58,'NRCS Physical Effects'!$D$3:$BF$173,AM$3,FALSE),"")</f>
        <v>0</v>
      </c>
      <c r="AN58" s="31">
        <f>IFERROR(VLOOKUP($D58,'NRCS Physical Effects'!$D$3:$BF$173,AN$3,FALSE),"")</f>
        <v>0</v>
      </c>
      <c r="AO58" s="31">
        <f>IFERROR(VLOOKUP($D58,'NRCS Physical Effects'!$D$3:$BF$173,AO$3,FALSE),"")</f>
        <v>1</v>
      </c>
      <c r="AP58" s="31">
        <f>IFERROR(VLOOKUP($D58,'NRCS Physical Effects'!$D$3:$BF$173,AP$3,FALSE),"")</f>
        <v>0</v>
      </c>
      <c r="AQ58" s="72">
        <f>IFERROR(VLOOKUP($D58,'NRCS Physical Effects'!$D$3:$BF$173,AQ$3,FALSE),"")</f>
        <v>13</v>
      </c>
      <c r="AR58" s="31">
        <f>IFERROR(VLOOKUP($D58,'NRCS Physical Effects'!$D$3:$BF$173,AR$3,FALSE),"")</f>
        <v>4</v>
      </c>
      <c r="AS58" s="31">
        <f>IFERROR(VLOOKUP($D58,'NRCS Physical Effects'!$D$3:$BF$173,AS$3,FALSE),"")</f>
        <v>2</v>
      </c>
      <c r="AT58" s="31">
        <f>IFERROR(VLOOKUP($D58,'NRCS Physical Effects'!$D$3:$BF$173,AT$3,FALSE),"")</f>
        <v>1</v>
      </c>
      <c r="AU58" s="31">
        <f>IFERROR(VLOOKUP($D58,'NRCS Physical Effects'!$D$3:$BF$173,AU$3,FALSE),"")</f>
        <v>2</v>
      </c>
      <c r="AV58" s="31">
        <f>IFERROR(VLOOKUP($D58,'NRCS Physical Effects'!$D$3:$BF$173,AV$3,FALSE),"")</f>
        <v>4</v>
      </c>
      <c r="AW58" s="31">
        <f>IFERROR(VLOOKUP($D58,'NRCS Physical Effects'!$D$3:$BF$173,AW$3,FALSE),"")</f>
        <v>0</v>
      </c>
      <c r="AY58" s="39">
        <f t="shared" si="14"/>
        <v>1</v>
      </c>
      <c r="AZ58" s="39">
        <f t="shared" si="15"/>
        <v>3</v>
      </c>
      <c r="BA58" s="39">
        <f t="shared" si="8"/>
        <v>2.5</v>
      </c>
    </row>
    <row r="59" spans="1:53" x14ac:dyDescent="0.3">
      <c r="A59" s="80" t="s">
        <v>513</v>
      </c>
      <c r="B59" s="80" t="s">
        <v>178</v>
      </c>
      <c r="C59" s="40" t="s">
        <v>225</v>
      </c>
      <c r="D59" s="31">
        <v>315</v>
      </c>
      <c r="E59" s="116" t="str">
        <f>IFERROR(VLOOKUP(D59,'NRCS Practice Descriptions'!$B$2:$C$174,2,FALSE),"")</f>
        <v>The removal or control of herbaceous weeds including invasive, noxious and prohibited plants.</v>
      </c>
      <c r="H59" s="31"/>
      <c r="I59" s="31"/>
      <c r="J59" s="31"/>
      <c r="K59" s="31"/>
      <c r="L59" s="31"/>
      <c r="M59" s="31"/>
      <c r="N59" s="31"/>
      <c r="O59" s="103">
        <f t="shared" si="9"/>
        <v>0</v>
      </c>
      <c r="P59" s="31"/>
      <c r="Q59" s="31"/>
      <c r="R59" s="31"/>
      <c r="S59" s="202" t="str">
        <f>IFERROR(VLOOKUP(D59,#REF!,17,FALSE),"")</f>
        <v/>
      </c>
      <c r="T59" s="120" t="str">
        <f>IFERROR(VLOOKUP(D59,'NRCS Practice Descriptions'!$B$2:$E$174,4,FALSE),"")</f>
        <v>Ft</v>
      </c>
      <c r="U59" s="31"/>
      <c r="V59" s="31"/>
      <c r="W59" s="202" t="str">
        <f>IFERROR(AVERAGEIFS('2021VTEQIPCostList'!F$2:F$1463,'2021VTEQIPCostList'!A$2:A$1463,'Simplified Buckets Sorted'!D59,'2021VTEQIPCostList'!E$2:E$1463,'Simplified Buckets Sorted'!T59),"")</f>
        <v/>
      </c>
      <c r="X59" s="100">
        <f t="shared" si="10"/>
        <v>0</v>
      </c>
      <c r="Y59" s="31"/>
      <c r="Z59" s="31"/>
      <c r="AA59" s="31"/>
      <c r="AB59" s="31"/>
      <c r="AC59" s="31"/>
      <c r="AD59" s="102">
        <f t="shared" si="11"/>
        <v>0</v>
      </c>
      <c r="AE59" s="31"/>
      <c r="AF59" s="100">
        <f t="shared" si="12"/>
        <v>0</v>
      </c>
      <c r="AG59" s="31"/>
      <c r="AH59" s="46">
        <f t="shared" si="13"/>
        <v>1</v>
      </c>
      <c r="AI59" s="31">
        <f>IFERROR(VLOOKUP($D59,'NRCS Physical Effects'!$D$3:$BF$173,AI$3,FALSE),"")</f>
        <v>1</v>
      </c>
      <c r="AJ59" s="31">
        <f>IFERROR(VLOOKUP($D59,'NRCS Physical Effects'!$D$3:$BF$173,AJ$3,FALSE),"")</f>
        <v>0</v>
      </c>
      <c r="AK59" s="31">
        <f>IFERROR(VLOOKUP($D59,'NRCS Physical Effects'!$D$3:$BF$173,AK$3,FALSE),"")</f>
        <v>1</v>
      </c>
      <c r="AL59" s="31">
        <f>IFERROR(VLOOKUP($D59,'NRCS Physical Effects'!$D$3:$BF$173,AL$3,FALSE),"")</f>
        <v>1</v>
      </c>
      <c r="AM59" s="31">
        <f>IFERROR(VLOOKUP($D59,'NRCS Physical Effects'!$D$3:$BF$173,AM$3,FALSE),"")</f>
        <v>0</v>
      </c>
      <c r="AN59" s="31">
        <f>IFERROR(VLOOKUP($D59,'NRCS Physical Effects'!$D$3:$BF$173,AN$3,FALSE),"")</f>
        <v>0</v>
      </c>
      <c r="AO59" s="31">
        <f>IFERROR(VLOOKUP($D59,'NRCS Physical Effects'!$D$3:$BF$173,AO$3,FALSE),"")</f>
        <v>1</v>
      </c>
      <c r="AP59" s="31">
        <f>IFERROR(VLOOKUP($D59,'NRCS Physical Effects'!$D$3:$BF$173,AP$3,FALSE),"")</f>
        <v>0</v>
      </c>
      <c r="AQ59" s="72">
        <f>IFERROR(VLOOKUP($D59,'NRCS Physical Effects'!$D$3:$BF$173,AQ$3,FALSE),"")</f>
        <v>39</v>
      </c>
      <c r="AR59" s="31">
        <f>IFERROR(VLOOKUP($D59,'NRCS Physical Effects'!$D$3:$BF$173,AR$3,FALSE),"")</f>
        <v>18</v>
      </c>
      <c r="AS59" s="31">
        <f>IFERROR(VLOOKUP($D59,'NRCS Physical Effects'!$D$3:$BF$173,AS$3,FALSE),"")</f>
        <v>4</v>
      </c>
      <c r="AT59" s="31">
        <f>IFERROR(VLOOKUP($D59,'NRCS Physical Effects'!$D$3:$BF$173,AT$3,FALSE),"")</f>
        <v>1</v>
      </c>
      <c r="AU59" s="31">
        <f>IFERROR(VLOOKUP($D59,'NRCS Physical Effects'!$D$3:$BF$173,AU$3,FALSE),"")</f>
        <v>11</v>
      </c>
      <c r="AV59" s="31">
        <f>IFERROR(VLOOKUP($D59,'NRCS Physical Effects'!$D$3:$BF$173,AV$3,FALSE),"")</f>
        <v>5</v>
      </c>
      <c r="AW59" s="31">
        <f>IFERROR(VLOOKUP($D59,'NRCS Physical Effects'!$D$3:$BF$173,AW$3,FALSE),"")</f>
        <v>0</v>
      </c>
      <c r="AY59" s="39">
        <f t="shared" si="14"/>
        <v>1</v>
      </c>
      <c r="AZ59" s="39">
        <f t="shared" si="15"/>
        <v>3</v>
      </c>
      <c r="BA59" s="39">
        <f t="shared" si="8"/>
        <v>2.5</v>
      </c>
    </row>
    <row r="60" spans="1:53" x14ac:dyDescent="0.3">
      <c r="A60" s="80" t="s">
        <v>513</v>
      </c>
      <c r="B60" s="80" t="s">
        <v>178</v>
      </c>
      <c r="C60" s="40" t="s">
        <v>232</v>
      </c>
      <c r="D60" s="31">
        <v>601</v>
      </c>
      <c r="E60" s="116" t="str">
        <f>IFERROR(VLOOKUP(D60,'NRCS Practice Descriptions'!$B$2:$C$174,2,FALSE),"")</f>
        <v>Permanent strips of stiff, dense vegetation established along the general contour of slopes or across concentrated flow areas.</v>
      </c>
      <c r="H60" s="31"/>
      <c r="I60" s="31"/>
      <c r="J60" s="31"/>
      <c r="K60" s="31"/>
      <c r="L60" s="31"/>
      <c r="M60" s="31"/>
      <c r="N60" s="31"/>
      <c r="O60" s="103">
        <f t="shared" si="9"/>
        <v>0</v>
      </c>
      <c r="P60" s="31"/>
      <c r="Q60" s="31"/>
      <c r="R60" s="31"/>
      <c r="S60" s="202" t="str">
        <f>IFERROR(VLOOKUP(D60,#REF!,17,FALSE),"")</f>
        <v/>
      </c>
      <c r="T60" s="120" t="str">
        <f>IFERROR(VLOOKUP(D60,'NRCS Practice Descriptions'!$B$2:$E$174,4,FALSE),"")</f>
        <v>Ac</v>
      </c>
      <c r="U60" s="31"/>
      <c r="V60" s="31"/>
      <c r="W60" s="202" t="str">
        <f>IFERROR(AVERAGEIFS('2021VTEQIPCostList'!F$2:F$1463,'2021VTEQIPCostList'!A$2:A$1463,'Simplified Buckets Sorted'!D60,'2021VTEQIPCostList'!E$2:E$1463,'Simplified Buckets Sorted'!T60),"")</f>
        <v/>
      </c>
      <c r="X60" s="100">
        <f t="shared" si="10"/>
        <v>0</v>
      </c>
      <c r="Y60" s="31"/>
      <c r="Z60" s="31"/>
      <c r="AA60" s="31"/>
      <c r="AB60" s="31"/>
      <c r="AC60" s="31"/>
      <c r="AD60" s="102">
        <f t="shared" si="11"/>
        <v>0</v>
      </c>
      <c r="AE60" s="31"/>
      <c r="AF60" s="100">
        <f t="shared" si="12"/>
        <v>0</v>
      </c>
      <c r="AG60" s="31"/>
      <c r="AH60" s="46">
        <f t="shared" si="13"/>
        <v>1</v>
      </c>
      <c r="AI60" s="31">
        <f>IFERROR(VLOOKUP($D60,'NRCS Physical Effects'!$D$3:$BF$173,AI$3,FALSE),"")</f>
        <v>1</v>
      </c>
      <c r="AJ60" s="31">
        <f>IFERROR(VLOOKUP($D60,'NRCS Physical Effects'!$D$3:$BF$173,AJ$3,FALSE),"")</f>
        <v>0</v>
      </c>
      <c r="AK60" s="31">
        <f>IFERROR(VLOOKUP($D60,'NRCS Physical Effects'!$D$3:$BF$173,AK$3,FALSE),"")</f>
        <v>1</v>
      </c>
      <c r="AL60" s="31">
        <f>IFERROR(VLOOKUP($D60,'NRCS Physical Effects'!$D$3:$BF$173,AL$3,FALSE),"")</f>
        <v>0</v>
      </c>
      <c r="AM60" s="31">
        <f>IFERROR(VLOOKUP($D60,'NRCS Physical Effects'!$D$3:$BF$173,AM$3,FALSE),"")</f>
        <v>2</v>
      </c>
      <c r="AN60" s="31">
        <f>IFERROR(VLOOKUP($D60,'NRCS Physical Effects'!$D$3:$BF$173,AN$3,FALSE),"")</f>
        <v>0</v>
      </c>
      <c r="AO60" s="31">
        <f>IFERROR(VLOOKUP($D60,'NRCS Physical Effects'!$D$3:$BF$173,AO$3,FALSE),"")</f>
        <v>1</v>
      </c>
      <c r="AP60" s="31">
        <f>IFERROR(VLOOKUP($D60,'NRCS Physical Effects'!$D$3:$BF$173,AP$3,FALSE),"")</f>
        <v>1</v>
      </c>
      <c r="AQ60" s="72">
        <f>IFERROR(VLOOKUP($D60,'NRCS Physical Effects'!$D$3:$BF$173,AQ$3,FALSE),"")</f>
        <v>25</v>
      </c>
      <c r="AR60" s="31">
        <f>IFERROR(VLOOKUP($D60,'NRCS Physical Effects'!$D$3:$BF$173,AR$3,FALSE),"")</f>
        <v>5</v>
      </c>
      <c r="AS60" s="31">
        <f>IFERROR(VLOOKUP($D60,'NRCS Physical Effects'!$D$3:$BF$173,AS$3,FALSE),"")</f>
        <v>8</v>
      </c>
      <c r="AT60" s="31">
        <f>IFERROR(VLOOKUP($D60,'NRCS Physical Effects'!$D$3:$BF$173,AT$3,FALSE),"")</f>
        <v>8</v>
      </c>
      <c r="AU60" s="31">
        <f>IFERROR(VLOOKUP($D60,'NRCS Physical Effects'!$D$3:$BF$173,AU$3,FALSE),"")</f>
        <v>2</v>
      </c>
      <c r="AV60" s="31">
        <f>IFERROR(VLOOKUP($D60,'NRCS Physical Effects'!$D$3:$BF$173,AV$3,FALSE),"")</f>
        <v>2</v>
      </c>
      <c r="AW60" s="31">
        <f>IFERROR(VLOOKUP($D60,'NRCS Physical Effects'!$D$3:$BF$173,AW$3,FALSE),"")</f>
        <v>0</v>
      </c>
      <c r="AY60" s="39">
        <f t="shared" si="14"/>
        <v>1</v>
      </c>
      <c r="AZ60" s="39">
        <f t="shared" si="15"/>
        <v>5</v>
      </c>
      <c r="BA60" s="39">
        <f t="shared" si="8"/>
        <v>3.5</v>
      </c>
    </row>
    <row r="61" spans="1:53" x14ac:dyDescent="0.3">
      <c r="A61" s="80" t="s">
        <v>513</v>
      </c>
      <c r="B61" s="90" t="s">
        <v>516</v>
      </c>
      <c r="C61" s="40" t="s">
        <v>220</v>
      </c>
      <c r="D61" s="31">
        <v>656</v>
      </c>
      <c r="E61" s="116" t="str">
        <f>IFERROR(VLOOKUP(D61,'NRCS Practice Descriptions'!$B$2:$C$174,2,FALSE),"")</f>
        <v>An artificial ecosystem with hydrophytic vegetation for water treatment.</v>
      </c>
      <c r="H61" s="31"/>
      <c r="I61" s="31"/>
      <c r="J61" s="31"/>
      <c r="K61" s="31"/>
      <c r="L61" s="31"/>
      <c r="M61" s="31"/>
      <c r="N61" s="31"/>
      <c r="O61" s="103">
        <f t="shared" si="9"/>
        <v>0</v>
      </c>
      <c r="P61" s="31"/>
      <c r="Q61" s="31"/>
      <c r="R61" s="31"/>
      <c r="S61" s="202" t="str">
        <f>IFERROR(VLOOKUP(D61,#REF!,17,FALSE),"")</f>
        <v/>
      </c>
      <c r="T61" s="120" t="str">
        <f>IFERROR(VLOOKUP(D61,'NRCS Practice Descriptions'!$B$2:$E$174,4,FALSE),"")</f>
        <v>Ac</v>
      </c>
      <c r="U61" s="31"/>
      <c r="V61" s="31"/>
      <c r="W61" s="202">
        <f>IFERROR(AVERAGEIFS('2021VTEQIPCostList'!F$2:F$1463,'2021VTEQIPCostList'!A$2:A$1463,'Simplified Buckets Sorted'!D61,'2021VTEQIPCostList'!E$2:E$1463,'Simplified Buckets Sorted'!T61),"")</f>
        <v>9098.5524999999998</v>
      </c>
      <c r="X61" s="100">
        <f t="shared" si="10"/>
        <v>0</v>
      </c>
      <c r="Y61" s="31"/>
      <c r="Z61" s="31"/>
      <c r="AA61" s="31"/>
      <c r="AB61" s="31"/>
      <c r="AC61" s="31"/>
      <c r="AD61" s="102">
        <f t="shared" si="11"/>
        <v>0</v>
      </c>
      <c r="AE61" s="31"/>
      <c r="AF61" s="100">
        <f t="shared" si="12"/>
        <v>0</v>
      </c>
      <c r="AG61" s="31"/>
      <c r="AH61" s="46">
        <f t="shared" si="13"/>
        <v>1</v>
      </c>
      <c r="AI61" s="31">
        <f>IFERROR(VLOOKUP($D61,'NRCS Physical Effects'!$D$3:$BF$173,AI$3,FALSE),"")</f>
        <v>1</v>
      </c>
      <c r="AJ61" s="31">
        <f>IFERROR(VLOOKUP($D61,'NRCS Physical Effects'!$D$3:$BF$173,AJ$3,FALSE),"")</f>
        <v>0</v>
      </c>
      <c r="AK61" s="31">
        <f>IFERROR(VLOOKUP($D61,'NRCS Physical Effects'!$D$3:$BF$173,AK$3,FALSE),"")</f>
        <v>0</v>
      </c>
      <c r="AL61" s="31">
        <f>IFERROR(VLOOKUP($D61,'NRCS Physical Effects'!$D$3:$BF$173,AL$3,FALSE),"")</f>
        <v>0</v>
      </c>
      <c r="AM61" s="31">
        <f>IFERROR(VLOOKUP($D61,'NRCS Physical Effects'!$D$3:$BF$173,AM$3,FALSE),"")</f>
        <v>4</v>
      </c>
      <c r="AN61" s="31">
        <f>IFERROR(VLOOKUP($D61,'NRCS Physical Effects'!$D$3:$BF$173,AN$3,FALSE),"")</f>
        <v>2</v>
      </c>
      <c r="AO61" s="31">
        <f>IFERROR(VLOOKUP($D61,'NRCS Physical Effects'!$D$3:$BF$173,AO$3,FALSE),"")</f>
        <v>0</v>
      </c>
      <c r="AP61" s="31">
        <f>IFERROR(VLOOKUP($D61,'NRCS Physical Effects'!$D$3:$BF$173,AP$3,FALSE),"")</f>
        <v>0</v>
      </c>
      <c r="AQ61" s="72">
        <f>IFERROR(VLOOKUP($D61,'NRCS Physical Effects'!$D$3:$BF$173,AQ$3,FALSE),"")</f>
        <v>30</v>
      </c>
      <c r="AR61" s="31">
        <f>IFERROR(VLOOKUP($D61,'NRCS Physical Effects'!$D$3:$BF$173,AR$3,FALSE),"")</f>
        <v>0</v>
      </c>
      <c r="AS61" s="31">
        <f>IFERROR(VLOOKUP($D61,'NRCS Physical Effects'!$D$3:$BF$173,AS$3,FALSE),"")</f>
        <v>28</v>
      </c>
      <c r="AT61" s="31">
        <f>IFERROR(VLOOKUP($D61,'NRCS Physical Effects'!$D$3:$BF$173,AT$3,FALSE),"")</f>
        <v>0</v>
      </c>
      <c r="AU61" s="31">
        <f>IFERROR(VLOOKUP($D61,'NRCS Physical Effects'!$D$3:$BF$173,AU$3,FALSE),"")</f>
        <v>2</v>
      </c>
      <c r="AV61" s="31">
        <f>IFERROR(VLOOKUP($D61,'NRCS Physical Effects'!$D$3:$BF$173,AV$3,FALSE),"")</f>
        <v>0</v>
      </c>
      <c r="AW61" s="31">
        <f>IFERROR(VLOOKUP($D61,'NRCS Physical Effects'!$D$3:$BF$173,AW$3,FALSE),"")</f>
        <v>0</v>
      </c>
      <c r="AY61" s="39">
        <f t="shared" si="14"/>
        <v>1</v>
      </c>
      <c r="AZ61" s="39">
        <f t="shared" si="15"/>
        <v>6</v>
      </c>
      <c r="BA61" s="39">
        <f t="shared" si="8"/>
        <v>4</v>
      </c>
    </row>
    <row r="62" spans="1:53" x14ac:dyDescent="0.3">
      <c r="A62" s="80" t="s">
        <v>513</v>
      </c>
      <c r="B62" s="90" t="s">
        <v>516</v>
      </c>
      <c r="C62" s="40" t="s">
        <v>239</v>
      </c>
      <c r="D62" s="31">
        <v>644</v>
      </c>
      <c r="E62" s="116" t="str">
        <f>IFERROR(VLOOKUP(D62,'NRCS Practice Descriptions'!$B$2:$C$174,2,FALSE),"")</f>
        <v>Retaining, developing or managing wetland habitat for wetland wildlife.</v>
      </c>
      <c r="O62" s="103">
        <f t="shared" si="9"/>
        <v>0</v>
      </c>
      <c r="S62" s="202" t="str">
        <f>IFERROR(VLOOKUP(D62,#REF!,17,FALSE),"")</f>
        <v/>
      </c>
      <c r="T62" s="120" t="str">
        <f>IFERROR(VLOOKUP(D62,'NRCS Practice Descriptions'!$B$2:$E$174,4,FALSE),"")</f>
        <v>No</v>
      </c>
      <c r="W62" s="202" t="str">
        <f>IFERROR(AVERAGEIFS('2021VTEQIPCostList'!F$2:F$1463,'2021VTEQIPCostList'!A$2:A$1463,'Simplified Buckets Sorted'!D62,'2021VTEQIPCostList'!E$2:E$1463,'Simplified Buckets Sorted'!T62),"")</f>
        <v/>
      </c>
      <c r="X62" s="100">
        <f t="shared" si="10"/>
        <v>0</v>
      </c>
      <c r="AD62" s="102">
        <f t="shared" si="11"/>
        <v>0</v>
      </c>
      <c r="AF62" s="100">
        <f t="shared" si="12"/>
        <v>0</v>
      </c>
      <c r="AH62" s="46">
        <f t="shared" si="13"/>
        <v>1</v>
      </c>
      <c r="AI62" s="31">
        <f>IFERROR(VLOOKUP($D62,'NRCS Physical Effects'!$D$3:$BF$173,AI$3,FALSE),"")</f>
        <v>1</v>
      </c>
      <c r="AJ62" s="31">
        <f>IFERROR(VLOOKUP($D62,'NRCS Physical Effects'!$D$3:$BF$173,AJ$3,FALSE),"")</f>
        <v>0</v>
      </c>
      <c r="AK62" s="31">
        <f>IFERROR(VLOOKUP($D62,'NRCS Physical Effects'!$D$3:$BF$173,AK$3,FALSE),"")</f>
        <v>0</v>
      </c>
      <c r="AL62" s="31">
        <f>IFERROR(VLOOKUP($D62,'NRCS Physical Effects'!$D$3:$BF$173,AL$3,FALSE),"")</f>
        <v>0</v>
      </c>
      <c r="AM62" s="31">
        <f>IFERROR(VLOOKUP($D62,'NRCS Physical Effects'!$D$3:$BF$173,AM$3,FALSE),"")</f>
        <v>0</v>
      </c>
      <c r="AN62" s="31">
        <f>IFERROR(VLOOKUP($D62,'NRCS Physical Effects'!$D$3:$BF$173,AN$3,FALSE),"")</f>
        <v>2</v>
      </c>
      <c r="AO62" s="31">
        <f>IFERROR(VLOOKUP($D62,'NRCS Physical Effects'!$D$3:$BF$173,AO$3,FALSE),"")</f>
        <v>5</v>
      </c>
      <c r="AP62" s="31">
        <f>IFERROR(VLOOKUP($D62,'NRCS Physical Effects'!$D$3:$BF$173,AP$3,FALSE),"")</f>
        <v>0</v>
      </c>
      <c r="AQ62" s="72">
        <f>IFERROR(VLOOKUP($D62,'NRCS Physical Effects'!$D$3:$BF$173,AQ$3,FALSE),"")</f>
        <v>25</v>
      </c>
      <c r="AR62" s="31">
        <f>IFERROR(VLOOKUP($D62,'NRCS Physical Effects'!$D$3:$BF$173,AR$3,FALSE),"")</f>
        <v>0</v>
      </c>
      <c r="AS62" s="31">
        <f>IFERROR(VLOOKUP($D62,'NRCS Physical Effects'!$D$3:$BF$173,AS$3,FALSE),"")</f>
        <v>6</v>
      </c>
      <c r="AT62" s="31">
        <f>IFERROR(VLOOKUP($D62,'NRCS Physical Effects'!$D$3:$BF$173,AT$3,FALSE),"")</f>
        <v>0</v>
      </c>
      <c r="AU62" s="31">
        <f>IFERROR(VLOOKUP($D62,'NRCS Physical Effects'!$D$3:$BF$173,AU$3,FALSE),"")</f>
        <v>12</v>
      </c>
      <c r="AV62" s="31">
        <f>IFERROR(VLOOKUP($D62,'NRCS Physical Effects'!$D$3:$BF$173,AV$3,FALSE),"")</f>
        <v>7</v>
      </c>
      <c r="AW62" s="31">
        <f>IFERROR(VLOOKUP($D62,'NRCS Physical Effects'!$D$3:$BF$173,AW$3,FALSE),"")</f>
        <v>0</v>
      </c>
      <c r="AY62" s="39">
        <f t="shared" si="14"/>
        <v>1</v>
      </c>
      <c r="AZ62" s="39">
        <f t="shared" si="15"/>
        <v>7</v>
      </c>
      <c r="BA62" s="39">
        <f t="shared" si="8"/>
        <v>4.5</v>
      </c>
    </row>
    <row r="63" spans="1:53" x14ac:dyDescent="0.3">
      <c r="A63" s="80" t="s">
        <v>513</v>
      </c>
      <c r="B63" s="90" t="s">
        <v>516</v>
      </c>
      <c r="C63" s="40" t="s">
        <v>230</v>
      </c>
      <c r="D63" s="31">
        <v>580</v>
      </c>
      <c r="E63" s="116" t="str">
        <f>IFERROR(VLOOKUP(D63,'NRCS Practice Descriptions'!$B$2:$C$174,2,FALSE),"")</f>
        <v>Treatment(s) used to stabilize and protect banks of streams or constructed channels, and shorelines of lakes, reservoirs, or estuaries.</v>
      </c>
      <c r="O63" s="103">
        <f t="shared" si="9"/>
        <v>0</v>
      </c>
      <c r="S63" s="202" t="str">
        <f>IFERROR(VLOOKUP(D63,#REF!,17,FALSE),"")</f>
        <v/>
      </c>
      <c r="T63" s="120" t="str">
        <f>IFERROR(VLOOKUP(D63,'NRCS Practice Descriptions'!$B$2:$E$174,4,FALSE),"")</f>
        <v>Ft</v>
      </c>
      <c r="W63" s="202" t="str">
        <f>IFERROR(AVERAGEIFS('2021VTEQIPCostList'!F$2:F$1463,'2021VTEQIPCostList'!A$2:A$1463,'Simplified Buckets Sorted'!D63,'2021VTEQIPCostList'!E$2:E$1463,'Simplified Buckets Sorted'!T63),"")</f>
        <v/>
      </c>
      <c r="X63" s="100">
        <f t="shared" si="10"/>
        <v>0</v>
      </c>
      <c r="AD63" s="102">
        <f t="shared" si="11"/>
        <v>0</v>
      </c>
      <c r="AF63" s="100">
        <f t="shared" si="12"/>
        <v>0</v>
      </c>
      <c r="AH63" s="46">
        <f t="shared" si="13"/>
        <v>1</v>
      </c>
      <c r="AI63" s="31">
        <f>IFERROR(VLOOKUP($D63,'NRCS Physical Effects'!$D$3:$BF$173,AI$3,FALSE),"")</f>
        <v>1</v>
      </c>
      <c r="AJ63" s="31">
        <f>IFERROR(VLOOKUP($D63,'NRCS Physical Effects'!$D$3:$BF$173,AJ$3,FALSE),"")</f>
        <v>0</v>
      </c>
      <c r="AK63" s="31">
        <f>IFERROR(VLOOKUP($D63,'NRCS Physical Effects'!$D$3:$BF$173,AK$3,FALSE),"")</f>
        <v>0</v>
      </c>
      <c r="AL63" s="31">
        <f>IFERROR(VLOOKUP($D63,'NRCS Physical Effects'!$D$3:$BF$173,AL$3,FALSE),"")</f>
        <v>2</v>
      </c>
      <c r="AM63" s="31">
        <f>IFERROR(VLOOKUP($D63,'NRCS Physical Effects'!$D$3:$BF$173,AM$3,FALSE),"")</f>
        <v>1</v>
      </c>
      <c r="AN63" s="31">
        <f>IFERROR(VLOOKUP($D63,'NRCS Physical Effects'!$D$3:$BF$173,AN$3,FALSE),"")</f>
        <v>0</v>
      </c>
      <c r="AO63" s="31">
        <f>IFERROR(VLOOKUP($D63,'NRCS Physical Effects'!$D$3:$BF$173,AO$3,FALSE),"")</f>
        <v>2</v>
      </c>
      <c r="AP63" s="31">
        <f>IFERROR(VLOOKUP($D63,'NRCS Physical Effects'!$D$3:$BF$173,AP$3,FALSE),"")</f>
        <v>2</v>
      </c>
      <c r="AQ63" s="72">
        <f>IFERROR(VLOOKUP($D63,'NRCS Physical Effects'!$D$3:$BF$173,AQ$3,FALSE),"")</f>
        <v>29</v>
      </c>
      <c r="AR63" s="31">
        <f>IFERROR(VLOOKUP($D63,'NRCS Physical Effects'!$D$3:$BF$173,AR$3,FALSE),"")</f>
        <v>6</v>
      </c>
      <c r="AS63" s="31">
        <f>IFERROR(VLOOKUP($D63,'NRCS Physical Effects'!$D$3:$BF$173,AS$3,FALSE),"")</f>
        <v>5</v>
      </c>
      <c r="AT63" s="31">
        <f>IFERROR(VLOOKUP($D63,'NRCS Physical Effects'!$D$3:$BF$173,AT$3,FALSE),"")</f>
        <v>1</v>
      </c>
      <c r="AU63" s="31">
        <f>IFERROR(VLOOKUP($D63,'NRCS Physical Effects'!$D$3:$BF$173,AU$3,FALSE),"")</f>
        <v>12</v>
      </c>
      <c r="AV63" s="31">
        <f>IFERROR(VLOOKUP($D63,'NRCS Physical Effects'!$D$3:$BF$173,AV$3,FALSE),"")</f>
        <v>5</v>
      </c>
      <c r="AW63" s="31">
        <f>IFERROR(VLOOKUP($D63,'NRCS Physical Effects'!$D$3:$BF$173,AW$3,FALSE),"")</f>
        <v>0</v>
      </c>
      <c r="AY63" s="39">
        <f t="shared" si="14"/>
        <v>1</v>
      </c>
      <c r="AZ63" s="39">
        <f t="shared" si="15"/>
        <v>7</v>
      </c>
      <c r="BA63" s="39">
        <f t="shared" si="8"/>
        <v>4.5</v>
      </c>
    </row>
    <row r="64" spans="1:53" ht="14.4" customHeight="1" x14ac:dyDescent="0.3">
      <c r="A64" s="80" t="s">
        <v>513</v>
      </c>
      <c r="B64" s="90" t="s">
        <v>516</v>
      </c>
      <c r="C64" s="40" t="s">
        <v>231</v>
      </c>
      <c r="D64" s="31">
        <v>395</v>
      </c>
      <c r="E64" s="116" t="str">
        <f>IFERROR(VLOOKUP(D64,'NRCS Practice Descriptions'!$B$2:$C$174,2,FALSE),"")</f>
        <v>Maintain, improve or restore physical, chemical and biological functions of a stream, and its associated riparian zone, necessary for meeting the life history requirements of desired aquatic species.</v>
      </c>
      <c r="O64" s="103">
        <f t="shared" si="9"/>
        <v>0</v>
      </c>
      <c r="S64" s="202" t="str">
        <f>IFERROR(VLOOKUP(D64,#REF!,17,FALSE),"")</f>
        <v/>
      </c>
      <c r="T64" s="120" t="str">
        <f>IFERROR(VLOOKUP(D64,'NRCS Practice Descriptions'!$B$2:$E$174,4,FALSE),"")</f>
        <v>Ac</v>
      </c>
      <c r="W64" s="202">
        <f>IFERROR(AVERAGEIFS('2021VTEQIPCostList'!F$2:F$1463,'2021VTEQIPCostList'!A$2:A$1463,'Simplified Buckets Sorted'!D64,'2021VTEQIPCostList'!E$2:E$1463,'Simplified Buckets Sorted'!T64),"")</f>
        <v>82146.205714285708</v>
      </c>
      <c r="X64" s="100">
        <f t="shared" si="10"/>
        <v>0</v>
      </c>
      <c r="AD64" s="102">
        <f t="shared" si="11"/>
        <v>0</v>
      </c>
      <c r="AF64" s="100">
        <f t="shared" si="12"/>
        <v>0</v>
      </c>
      <c r="AH64" s="46">
        <f t="shared" si="13"/>
        <v>1</v>
      </c>
      <c r="AI64" s="31">
        <f>IFERROR(VLOOKUP($D64,'NRCS Physical Effects'!$D$3:$BF$173,AI$3,FALSE),"")</f>
        <v>1</v>
      </c>
      <c r="AJ64" s="31">
        <f>IFERROR(VLOOKUP($D64,'NRCS Physical Effects'!$D$3:$BF$173,AJ$3,FALSE),"")</f>
        <v>0</v>
      </c>
      <c r="AK64" s="31">
        <f>IFERROR(VLOOKUP($D64,'NRCS Physical Effects'!$D$3:$BF$173,AK$3,FALSE),"")</f>
        <v>0</v>
      </c>
      <c r="AL64" s="31">
        <f>IFERROR(VLOOKUP($D64,'NRCS Physical Effects'!$D$3:$BF$173,AL$3,FALSE),"")</f>
        <v>0</v>
      </c>
      <c r="AM64" s="31">
        <f>IFERROR(VLOOKUP($D64,'NRCS Physical Effects'!$D$3:$BF$173,AM$3,FALSE),"")</f>
        <v>0</v>
      </c>
      <c r="AN64" s="31">
        <f>IFERROR(VLOOKUP($D64,'NRCS Physical Effects'!$D$3:$BF$173,AN$3,FALSE),"")</f>
        <v>0</v>
      </c>
      <c r="AO64" s="31">
        <f>IFERROR(VLOOKUP($D64,'NRCS Physical Effects'!$D$3:$BF$173,AO$3,FALSE),"")</f>
        <v>1</v>
      </c>
      <c r="AP64" s="31">
        <f>IFERROR(VLOOKUP($D64,'NRCS Physical Effects'!$D$3:$BF$173,AP$3,FALSE),"")</f>
        <v>2</v>
      </c>
      <c r="AQ64" s="72">
        <f>IFERROR(VLOOKUP($D64,'NRCS Physical Effects'!$D$3:$BF$173,AQ$3,FALSE),"")</f>
        <v>25</v>
      </c>
      <c r="AR64" s="31">
        <f>IFERROR(VLOOKUP($D64,'NRCS Physical Effects'!$D$3:$BF$173,AR$3,FALSE),"")</f>
        <v>5</v>
      </c>
      <c r="AS64" s="31">
        <f>IFERROR(VLOOKUP($D64,'NRCS Physical Effects'!$D$3:$BF$173,AS$3,FALSE),"")</f>
        <v>4</v>
      </c>
      <c r="AT64" s="31">
        <f>IFERROR(VLOOKUP($D64,'NRCS Physical Effects'!$D$3:$BF$173,AT$3,FALSE),"")</f>
        <v>1</v>
      </c>
      <c r="AU64" s="31">
        <f>IFERROR(VLOOKUP($D64,'NRCS Physical Effects'!$D$3:$BF$173,AU$3,FALSE),"")</f>
        <v>12</v>
      </c>
      <c r="AV64" s="31">
        <f>IFERROR(VLOOKUP($D64,'NRCS Physical Effects'!$D$3:$BF$173,AV$3,FALSE),"")</f>
        <v>3</v>
      </c>
      <c r="AW64" s="31">
        <f>IFERROR(VLOOKUP($D64,'NRCS Physical Effects'!$D$3:$BF$173,AW$3,FALSE),"")</f>
        <v>0</v>
      </c>
      <c r="AY64" s="39">
        <f t="shared" si="14"/>
        <v>1</v>
      </c>
      <c r="AZ64" s="39">
        <f t="shared" si="15"/>
        <v>3</v>
      </c>
      <c r="BA64" s="39">
        <f t="shared" si="8"/>
        <v>2.5</v>
      </c>
    </row>
    <row r="65" spans="1:53" x14ac:dyDescent="0.3">
      <c r="A65" s="80" t="s">
        <v>509</v>
      </c>
      <c r="B65" s="80" t="s">
        <v>61</v>
      </c>
      <c r="C65" s="40" t="s">
        <v>87</v>
      </c>
      <c r="D65" s="31">
        <v>484</v>
      </c>
      <c r="E65" s="116" t="str">
        <f>IFERROR(VLOOKUP(D65,'NRCS Practice Descriptions'!$B$2:$C$174,2,FALSE),"")</f>
        <v>Applying plant residues or other suitable materials produced off site, to the land surface</v>
      </c>
      <c r="H65" s="31"/>
      <c r="I65" s="31"/>
      <c r="J65" s="31"/>
      <c r="K65" s="31"/>
      <c r="L65" s="31"/>
      <c r="M65" s="31"/>
      <c r="N65" s="31"/>
      <c r="O65" s="103">
        <f t="shared" si="9"/>
        <v>0</v>
      </c>
      <c r="P65" s="31"/>
      <c r="Q65" s="31"/>
      <c r="R65" s="31"/>
      <c r="S65" s="202" t="str">
        <f>IFERROR(VLOOKUP(D65,#REF!,17,FALSE),"")</f>
        <v/>
      </c>
      <c r="T65" s="120" t="str">
        <f>IFERROR(VLOOKUP(D65,'NRCS Practice Descriptions'!$B$2:$E$174,4,FALSE),"")</f>
        <v>No</v>
      </c>
      <c r="U65" s="31"/>
      <c r="V65" s="31"/>
      <c r="W65" s="202">
        <f>IFERROR(AVERAGEIFS('2021VTEQIPCostList'!F$2:F$1463,'2021VTEQIPCostList'!A$2:A$1463,'Simplified Buckets Sorted'!D65,'2021VTEQIPCostList'!E$2:E$1463,'Simplified Buckets Sorted'!T65),"")</f>
        <v>0.54</v>
      </c>
      <c r="X65" s="100">
        <f t="shared" si="10"/>
        <v>0</v>
      </c>
      <c r="Y65" s="31"/>
      <c r="Z65" s="31"/>
      <c r="AA65" s="31"/>
      <c r="AB65" s="31"/>
      <c r="AC65" s="31"/>
      <c r="AD65" s="102">
        <f t="shared" si="11"/>
        <v>0</v>
      </c>
      <c r="AE65" s="31"/>
      <c r="AF65" s="100">
        <f t="shared" si="12"/>
        <v>0</v>
      </c>
      <c r="AG65" s="31"/>
      <c r="AH65" s="46">
        <f t="shared" si="13"/>
        <v>1</v>
      </c>
      <c r="AI65" s="31">
        <f>IFERROR(VLOOKUP($D65,'NRCS Physical Effects'!$D$3:$BF$173,AI$3,FALSE),"")</f>
        <v>0</v>
      </c>
      <c r="AJ65" s="31">
        <f>IFERROR(VLOOKUP($D65,'NRCS Physical Effects'!$D$3:$BF$173,AJ$3,FALSE),"")</f>
        <v>1</v>
      </c>
      <c r="AK65" s="31">
        <f>IFERROR(VLOOKUP($D65,'NRCS Physical Effects'!$D$3:$BF$173,AK$3,FALSE),"")</f>
        <v>1</v>
      </c>
      <c r="AL65" s="31">
        <f>IFERROR(VLOOKUP($D65,'NRCS Physical Effects'!$D$3:$BF$173,AL$3,FALSE),"")</f>
        <v>1</v>
      </c>
      <c r="AM65" s="31">
        <f>IFERROR(VLOOKUP($D65,'NRCS Physical Effects'!$D$3:$BF$173,AM$3,FALSE),"")</f>
        <v>2</v>
      </c>
      <c r="AN65" s="31">
        <f>IFERROR(VLOOKUP($D65,'NRCS Physical Effects'!$D$3:$BF$173,AN$3,FALSE),"")</f>
        <v>1</v>
      </c>
      <c r="AO65" s="31">
        <f>IFERROR(VLOOKUP($D65,'NRCS Physical Effects'!$D$3:$BF$173,AO$3,FALSE),"")</f>
        <v>1</v>
      </c>
      <c r="AP65" s="31">
        <f>IFERROR(VLOOKUP($D65,'NRCS Physical Effects'!$D$3:$BF$173,AP$3,FALSE),"")</f>
        <v>0</v>
      </c>
      <c r="AQ65" s="72">
        <f>IFERROR(VLOOKUP($D65,'NRCS Physical Effects'!$D$3:$BF$173,AQ$3,FALSE),"")</f>
        <v>33</v>
      </c>
      <c r="AR65" s="31">
        <f>IFERROR(VLOOKUP($D65,'NRCS Physical Effects'!$D$3:$BF$173,AR$3,FALSE),"")</f>
        <v>12</v>
      </c>
      <c r="AS65" s="31">
        <f>IFERROR(VLOOKUP($D65,'NRCS Physical Effects'!$D$3:$BF$173,AS$3,FALSE),"")</f>
        <v>11</v>
      </c>
      <c r="AT65" s="31">
        <f>IFERROR(VLOOKUP($D65,'NRCS Physical Effects'!$D$3:$BF$173,AT$3,FALSE),"")</f>
        <v>2</v>
      </c>
      <c r="AU65" s="31">
        <f>IFERROR(VLOOKUP($D65,'NRCS Physical Effects'!$D$3:$BF$173,AU$3,FALSE),"")</f>
        <v>4</v>
      </c>
      <c r="AV65" s="31">
        <f>IFERROR(VLOOKUP($D65,'NRCS Physical Effects'!$D$3:$BF$173,AV$3,FALSE),"")</f>
        <v>1</v>
      </c>
      <c r="AW65" s="31">
        <f>IFERROR(VLOOKUP($D65,'NRCS Physical Effects'!$D$3:$BF$173,AW$3,FALSE),"")</f>
        <v>3</v>
      </c>
      <c r="AY65" s="39">
        <f t="shared" si="14"/>
        <v>1</v>
      </c>
      <c r="AZ65" s="39">
        <f t="shared" si="15"/>
        <v>6</v>
      </c>
      <c r="BA65" s="39">
        <f t="shared" si="8"/>
        <v>4</v>
      </c>
    </row>
    <row r="66" spans="1:53" x14ac:dyDescent="0.3">
      <c r="A66" s="80" t="s">
        <v>509</v>
      </c>
      <c r="B66" s="80" t="s">
        <v>61</v>
      </c>
      <c r="C66" s="93" t="s">
        <v>256</v>
      </c>
      <c r="D66" s="31">
        <v>333</v>
      </c>
      <c r="E66" s="116" t="str">
        <f>IFERROR(VLOOKUP(D66,'NRCS Practice Descriptions'!$B$2:$C$174,2,FALSE),"")</f>
        <v>Using gypsum- (calcium sulfate dihydrate) derived products to change the physical and/or chemical properties of soil.</v>
      </c>
      <c r="H66" s="31"/>
      <c r="I66" s="31"/>
      <c r="J66" s="31"/>
      <c r="K66" s="31"/>
      <c r="L66" s="31"/>
      <c r="M66" s="31"/>
      <c r="N66" s="31"/>
      <c r="O66" s="103">
        <f t="shared" si="9"/>
        <v>0</v>
      </c>
      <c r="P66" s="31"/>
      <c r="Q66" s="31"/>
      <c r="R66" s="31"/>
      <c r="S66" s="202" t="str">
        <f>IFERROR(VLOOKUP(D66,#REF!,17,FALSE),"")</f>
        <v/>
      </c>
      <c r="T66" s="120" t="str">
        <f>IFERROR(VLOOKUP(D66,'NRCS Practice Descriptions'!$B$2:$E$174,4,FALSE),"")</f>
        <v>Ac</v>
      </c>
      <c r="U66" s="31"/>
      <c r="V66" s="31"/>
      <c r="W66" s="202">
        <f>IFERROR(AVERAGEIFS('2021VTEQIPCostList'!F$2:F$1463,'2021VTEQIPCostList'!A$2:A$1463,'Simplified Buckets Sorted'!D66,'2021VTEQIPCostList'!E$2:E$1463,'Simplified Buckets Sorted'!T66),"")</f>
        <v>33.952500000000001</v>
      </c>
      <c r="X66" s="100">
        <f t="shared" si="10"/>
        <v>0</v>
      </c>
      <c r="Y66" s="31"/>
      <c r="Z66" s="31"/>
      <c r="AA66" s="31"/>
      <c r="AB66" s="31"/>
      <c r="AC66" s="31"/>
      <c r="AD66" s="102">
        <f t="shared" si="11"/>
        <v>0</v>
      </c>
      <c r="AE66" s="31"/>
      <c r="AF66" s="100">
        <f t="shared" si="12"/>
        <v>0</v>
      </c>
      <c r="AG66" s="31"/>
      <c r="AH66" s="46">
        <f t="shared" si="13"/>
        <v>1</v>
      </c>
      <c r="AI66" s="31">
        <f>IFERROR(VLOOKUP($D66,'NRCS Physical Effects'!$D$3:$BF$173,AI$3,FALSE),"")</f>
        <v>0</v>
      </c>
      <c r="AJ66" s="31">
        <f>IFERROR(VLOOKUP($D66,'NRCS Physical Effects'!$D$3:$BF$173,AJ$3,FALSE),"")</f>
        <v>1</v>
      </c>
      <c r="AK66" s="31">
        <f>IFERROR(VLOOKUP($D66,'NRCS Physical Effects'!$D$3:$BF$173,AK$3,FALSE),"")</f>
        <v>0</v>
      </c>
      <c r="AL66" s="31">
        <f>IFERROR(VLOOKUP($D66,'NRCS Physical Effects'!$D$3:$BF$173,AL$3,FALSE),"")</f>
        <v>1</v>
      </c>
      <c r="AM66" s="31">
        <f>IFERROR(VLOOKUP($D66,'NRCS Physical Effects'!$D$3:$BF$173,AM$3,FALSE),"")</f>
        <v>1</v>
      </c>
      <c r="AN66" s="31">
        <f>IFERROR(VLOOKUP($D66,'NRCS Physical Effects'!$D$3:$BF$173,AN$3,FALSE),"")</f>
        <v>1</v>
      </c>
      <c r="AO66" s="31">
        <f>IFERROR(VLOOKUP($D66,'NRCS Physical Effects'!$D$3:$BF$173,AO$3,FALSE),"")</f>
        <v>0</v>
      </c>
      <c r="AP66" s="31">
        <f>IFERROR(VLOOKUP($D66,'NRCS Physical Effects'!$D$3:$BF$173,AP$3,FALSE),"")</f>
        <v>0</v>
      </c>
      <c r="AQ66" s="72">
        <f>IFERROR(VLOOKUP($D66,'NRCS Physical Effects'!$D$3:$BF$173,AQ$3,FALSE),"")</f>
        <v>10</v>
      </c>
      <c r="AR66" s="31">
        <f>IFERROR(VLOOKUP($D66,'NRCS Physical Effects'!$D$3:$BF$173,AR$3,FALSE),"")</f>
        <v>5</v>
      </c>
      <c r="AS66" s="31">
        <f>IFERROR(VLOOKUP($D66,'NRCS Physical Effects'!$D$3:$BF$173,AS$3,FALSE),"")</f>
        <v>4</v>
      </c>
      <c r="AT66" s="31">
        <f>IFERROR(VLOOKUP($D66,'NRCS Physical Effects'!$D$3:$BF$173,AT$3,FALSE),"")</f>
        <v>0</v>
      </c>
      <c r="AU66" s="31">
        <f>IFERROR(VLOOKUP($D66,'NRCS Physical Effects'!$D$3:$BF$173,AU$3,FALSE),"")</f>
        <v>1</v>
      </c>
      <c r="AV66" s="31">
        <f>IFERROR(VLOOKUP($D66,'NRCS Physical Effects'!$D$3:$BF$173,AV$3,FALSE),"")</f>
        <v>0</v>
      </c>
      <c r="AW66" s="31">
        <f>IFERROR(VLOOKUP($D66,'NRCS Physical Effects'!$D$3:$BF$173,AW$3,FALSE),"")</f>
        <v>0</v>
      </c>
      <c r="AY66" s="39">
        <f t="shared" si="14"/>
        <v>1</v>
      </c>
      <c r="AZ66" s="39">
        <f t="shared" si="15"/>
        <v>3</v>
      </c>
      <c r="BA66" s="39">
        <f t="shared" si="8"/>
        <v>2.5</v>
      </c>
    </row>
    <row r="67" spans="1:53" x14ac:dyDescent="0.3">
      <c r="A67" s="80" t="s">
        <v>44</v>
      </c>
      <c r="B67" s="80" t="s">
        <v>510</v>
      </c>
      <c r="C67" s="40" t="s">
        <v>268</v>
      </c>
      <c r="D67" s="31">
        <v>511</v>
      </c>
      <c r="E67" s="116" t="str">
        <f>IFERROR(VLOOKUP(D67,'NRCS Practice Descriptions'!$B$2:$C$174,2,FALSE),"")</f>
        <v>The timely cutting and removal or forages from the field as hay, green-chop, or ensilage.</v>
      </c>
      <c r="H67" s="31"/>
      <c r="I67" s="31"/>
      <c r="O67" s="103">
        <f t="shared" si="9"/>
        <v>0</v>
      </c>
      <c r="S67" s="202" t="str">
        <f>IFERROR(VLOOKUP(D67,#REF!,17,FALSE),"")</f>
        <v/>
      </c>
      <c r="T67" s="120" t="str">
        <f>IFERROR(VLOOKUP(D67,'NRCS Practice Descriptions'!$B$2:$E$174,4,FALSE),"")</f>
        <v>Ac</v>
      </c>
      <c r="W67" s="202">
        <f>IFERROR(AVERAGEIFS('2021VTEQIPCostList'!F$2:F$1463,'2021VTEQIPCostList'!A$2:A$1463,'Simplified Buckets Sorted'!D67,'2021VTEQIPCostList'!E$2:E$1463,'Simplified Buckets Sorted'!T67),"")</f>
        <v>15.173333333333332</v>
      </c>
      <c r="X67" s="100">
        <f t="shared" si="10"/>
        <v>0</v>
      </c>
      <c r="AB67" s="31"/>
      <c r="AC67" s="31"/>
      <c r="AD67" s="102">
        <f t="shared" si="11"/>
        <v>0</v>
      </c>
      <c r="AE67" s="31"/>
      <c r="AF67" s="100">
        <f t="shared" si="12"/>
        <v>0</v>
      </c>
      <c r="AG67" s="31"/>
      <c r="AH67" s="46">
        <f t="shared" si="13"/>
        <v>1</v>
      </c>
      <c r="AI67" s="31">
        <f>IFERROR(VLOOKUP($D67,'NRCS Physical Effects'!$D$3:$BF$173,AI$3,FALSE),"")</f>
        <v>0</v>
      </c>
      <c r="AJ67" s="31">
        <f>IFERROR(VLOOKUP($D67,'NRCS Physical Effects'!$D$3:$BF$173,AJ$3,FALSE),"")</f>
        <v>1</v>
      </c>
      <c r="AK67" s="31">
        <f>IFERROR(VLOOKUP($D67,'NRCS Physical Effects'!$D$3:$BF$173,AK$3,FALSE),"")</f>
        <v>1</v>
      </c>
      <c r="AL67" s="31">
        <f>IFERROR(VLOOKUP($D67,'NRCS Physical Effects'!$D$3:$BF$173,AL$3,FALSE),"")</f>
        <v>1</v>
      </c>
      <c r="AM67" s="31">
        <f>IFERROR(VLOOKUP($D67,'NRCS Physical Effects'!$D$3:$BF$173,AM$3,FALSE),"")</f>
        <v>1</v>
      </c>
      <c r="AN67" s="31">
        <f>IFERROR(VLOOKUP($D67,'NRCS Physical Effects'!$D$3:$BF$173,AN$3,FALSE),"")</f>
        <v>0</v>
      </c>
      <c r="AO67" s="31">
        <f>IFERROR(VLOOKUP($D67,'NRCS Physical Effects'!$D$3:$BF$173,AO$3,FALSE),"")</f>
        <v>1</v>
      </c>
      <c r="AP67" s="31">
        <f>IFERROR(VLOOKUP($D67,'NRCS Physical Effects'!$D$3:$BF$173,AP$3,FALSE),"")</f>
        <v>0</v>
      </c>
      <c r="AQ67" s="72">
        <f>IFERROR(VLOOKUP($D67,'NRCS Physical Effects'!$D$3:$BF$173,AQ$3,FALSE),"")</f>
        <v>23</v>
      </c>
      <c r="AR67" s="31">
        <f>IFERROR(VLOOKUP($D67,'NRCS Physical Effects'!$D$3:$BF$173,AR$3,FALSE),"")</f>
        <v>8</v>
      </c>
      <c r="AS67" s="31">
        <f>IFERROR(VLOOKUP($D67,'NRCS Physical Effects'!$D$3:$BF$173,AS$3,FALSE),"")</f>
        <v>9</v>
      </c>
      <c r="AT67" s="31">
        <f>IFERROR(VLOOKUP($D67,'NRCS Physical Effects'!$D$3:$BF$173,AT$3,FALSE),"")</f>
        <v>0</v>
      </c>
      <c r="AU67" s="31">
        <f>IFERROR(VLOOKUP($D67,'NRCS Physical Effects'!$D$3:$BF$173,AU$3,FALSE),"")</f>
        <v>2</v>
      </c>
      <c r="AV67" s="31">
        <f>IFERROR(VLOOKUP($D67,'NRCS Physical Effects'!$D$3:$BF$173,AV$3,FALSE),"")</f>
        <v>3</v>
      </c>
      <c r="AW67" s="31">
        <f>IFERROR(VLOOKUP($D67,'NRCS Physical Effects'!$D$3:$BF$173,AW$3,FALSE),"")</f>
        <v>1</v>
      </c>
      <c r="AY67" s="39">
        <f t="shared" si="14"/>
        <v>1</v>
      </c>
      <c r="AZ67" s="39">
        <f t="shared" si="15"/>
        <v>4</v>
      </c>
      <c r="BA67" s="39">
        <f t="shared" si="8"/>
        <v>3</v>
      </c>
    </row>
    <row r="68" spans="1:53" x14ac:dyDescent="0.3">
      <c r="A68" s="80" t="s">
        <v>156</v>
      </c>
      <c r="B68" s="10" t="s">
        <v>515</v>
      </c>
      <c r="C68" s="40" t="s">
        <v>246</v>
      </c>
      <c r="D68" s="31">
        <v>670</v>
      </c>
      <c r="E68" s="116" t="str">
        <f>IFERROR(VLOOKUP(D68,'NRCS Practice Descriptions'!$B$2:$C$174,2,FALSE),"")</f>
        <v xml:space="preserve">Complete replacement or retrofitting of one or more components of an existing agricultural lighting system. </v>
      </c>
      <c r="H68" s="31"/>
      <c r="I68" s="31"/>
      <c r="J68" s="31"/>
      <c r="K68" s="31"/>
      <c r="L68" s="31"/>
      <c r="M68" s="31"/>
      <c r="N68" s="31"/>
      <c r="O68" s="103">
        <f t="shared" si="9"/>
        <v>0</v>
      </c>
      <c r="P68" s="31"/>
      <c r="Q68" s="31"/>
      <c r="R68" s="31"/>
      <c r="S68" s="202" t="str">
        <f>IFERROR(VLOOKUP(D68,#REF!,17,FALSE),"")</f>
        <v/>
      </c>
      <c r="T68" s="120" t="str">
        <f>IFERROR(VLOOKUP(D68,'NRCS Practice Descriptions'!$B$2:$E$174,4,FALSE),"")</f>
        <v>No</v>
      </c>
      <c r="U68" s="31"/>
      <c r="V68" s="31"/>
      <c r="W68" s="202">
        <f>IFERROR(AVERAGEIFS('2021VTEQIPCostList'!F$2:F$1463,'2021VTEQIPCostList'!A$2:A$1463,'Simplified Buckets Sorted'!D68,'2021VTEQIPCostList'!E$2:E$1463,'Simplified Buckets Sorted'!T68),"")</f>
        <v>132.73599999999999</v>
      </c>
      <c r="X68" s="100">
        <f t="shared" si="10"/>
        <v>0</v>
      </c>
      <c r="Y68" s="31"/>
      <c r="Z68" s="31"/>
      <c r="AA68" s="31"/>
      <c r="AB68" s="31"/>
      <c r="AC68" s="31"/>
      <c r="AD68" s="102">
        <f t="shared" si="11"/>
        <v>0</v>
      </c>
      <c r="AE68" s="31"/>
      <c r="AF68" s="100">
        <f t="shared" si="12"/>
        <v>0</v>
      </c>
      <c r="AG68" s="31"/>
      <c r="AH68" s="46">
        <f t="shared" si="13"/>
        <v>0</v>
      </c>
      <c r="AI68" s="31">
        <f>IFERROR(VLOOKUP($D68,'NRCS Physical Effects'!$D$3:$BF$173,AI$3,FALSE),"")</f>
        <v>0</v>
      </c>
      <c r="AJ68" s="31">
        <f>IFERROR(VLOOKUP($D68,'NRCS Physical Effects'!$D$3:$BF$173,AJ$3,FALSE),"")</f>
        <v>0</v>
      </c>
      <c r="AK68" s="31">
        <f>IFERROR(VLOOKUP($D68,'NRCS Physical Effects'!$D$3:$BF$173,AK$3,FALSE),"")</f>
        <v>0</v>
      </c>
      <c r="AL68" s="31">
        <f>IFERROR(VLOOKUP($D68,'NRCS Physical Effects'!$D$3:$BF$173,AL$3,FALSE),"")</f>
        <v>0</v>
      </c>
      <c r="AM68" s="31">
        <f>IFERROR(VLOOKUP($D68,'NRCS Physical Effects'!$D$3:$BF$173,AM$3,FALSE),"")</f>
        <v>0</v>
      </c>
      <c r="AN68" s="31">
        <f>IFERROR(VLOOKUP($D68,'NRCS Physical Effects'!$D$3:$BF$173,AN$3,FALSE),"")</f>
        <v>0</v>
      </c>
      <c r="AO68" s="31">
        <f>IFERROR(VLOOKUP($D68,'NRCS Physical Effects'!$D$3:$BF$173,AO$3,FALSE),"")</f>
        <v>0</v>
      </c>
      <c r="AP68" s="31">
        <f>IFERROR(VLOOKUP($D68,'NRCS Physical Effects'!$D$3:$BF$173,AP$3,FALSE),"")</f>
        <v>0</v>
      </c>
      <c r="AQ68" s="72">
        <f>IFERROR(VLOOKUP($D68,'NRCS Physical Effects'!$D$3:$BF$173,AQ$3,FALSE),"")</f>
        <v>5</v>
      </c>
      <c r="AR68" s="31">
        <f>IFERROR(VLOOKUP($D68,'NRCS Physical Effects'!$D$3:$BF$173,AR$3,FALSE),"")</f>
        <v>0</v>
      </c>
      <c r="AS68" s="31">
        <f>IFERROR(VLOOKUP($D68,'NRCS Physical Effects'!$D$3:$BF$173,AS$3,FALSE),"")</f>
        <v>0</v>
      </c>
      <c r="AT68" s="31">
        <f>IFERROR(VLOOKUP($D68,'NRCS Physical Effects'!$D$3:$BF$173,AT$3,FALSE),"")</f>
        <v>0</v>
      </c>
      <c r="AU68" s="31">
        <f>IFERROR(VLOOKUP($D68,'NRCS Physical Effects'!$D$3:$BF$173,AU$3,FALSE),"")</f>
        <v>0</v>
      </c>
      <c r="AV68" s="31">
        <f>IFERROR(VLOOKUP($D68,'NRCS Physical Effects'!$D$3:$BF$173,AV$3,FALSE),"")</f>
        <v>0</v>
      </c>
      <c r="AW68" s="31">
        <f>IFERROR(VLOOKUP($D68,'NRCS Physical Effects'!$D$3:$BF$173,AW$3,FALSE),"")</f>
        <v>5</v>
      </c>
      <c r="AY68" s="39">
        <f t="shared" si="14"/>
        <v>0</v>
      </c>
      <c r="AZ68" s="39">
        <f t="shared" si="15"/>
        <v>0</v>
      </c>
      <c r="BA68" s="39">
        <f t="shared" ref="BA68:BA79" si="16">(AY68*$AY$3)+(AZ68*$AZ$3)</f>
        <v>0</v>
      </c>
    </row>
    <row r="69" spans="1:53" x14ac:dyDescent="0.3">
      <c r="A69" s="80" t="s">
        <v>509</v>
      </c>
      <c r="B69" s="10" t="s">
        <v>196</v>
      </c>
      <c r="C69" s="93" t="s">
        <v>245</v>
      </c>
      <c r="D69" s="31">
        <v>558</v>
      </c>
      <c r="E69" s="116" t="str">
        <f>IFERROR(VLOOKUP(D69,'NRCS Practice Descriptions'!$B$2:$C$174,2,FALSE),"")</f>
        <v>Structures that collect, control, and transport precipitation from roofs.</v>
      </c>
      <c r="H69" s="31"/>
      <c r="I69" s="31"/>
      <c r="J69" s="31"/>
      <c r="K69" s="31"/>
      <c r="L69" s="31"/>
      <c r="M69" s="31"/>
      <c r="N69" s="31"/>
      <c r="O69" s="103">
        <f t="shared" ref="O69:O79" si="17">SUM(G69:N69)</f>
        <v>0</v>
      </c>
      <c r="P69" s="31"/>
      <c r="Q69" s="31"/>
      <c r="R69" s="31"/>
      <c r="S69" s="202" t="str">
        <f>IFERROR(VLOOKUP(D69,#REF!,17,FALSE),"")</f>
        <v/>
      </c>
      <c r="T69" s="120" t="str">
        <f>IFERROR(VLOOKUP(D69,'NRCS Practice Descriptions'!$B$2:$E$174,4,FALSE),"")</f>
        <v>Ac</v>
      </c>
      <c r="U69" s="31"/>
      <c r="V69" s="31"/>
      <c r="W69" s="202" t="str">
        <f>IFERROR(AVERAGEIFS('2021VTEQIPCostList'!F$2:F$1463,'2021VTEQIPCostList'!A$2:A$1463,'Simplified Buckets Sorted'!D69,'2021VTEQIPCostList'!E$2:E$1463,'Simplified Buckets Sorted'!T69),"")</f>
        <v/>
      </c>
      <c r="X69" s="100">
        <f t="shared" ref="X69:X79" si="18">Q69+V69</f>
        <v>0</v>
      </c>
      <c r="Y69" s="31"/>
      <c r="Z69" s="31"/>
      <c r="AA69" s="31"/>
      <c r="AB69" s="31"/>
      <c r="AC69" s="31"/>
      <c r="AD69" s="102">
        <f t="shared" ref="AD69:AD79" si="19">SUM(Z69:AC69)</f>
        <v>0</v>
      </c>
      <c r="AE69" s="31"/>
      <c r="AF69" s="100">
        <f t="shared" ref="AF69:AF79" si="20">O69+AD69+X69</f>
        <v>0</v>
      </c>
      <c r="AG69" s="31"/>
      <c r="AH69" s="46">
        <f t="shared" ref="AH69:AH79" si="21">IFERROR(AJ69+AI69,"")</f>
        <v>0</v>
      </c>
      <c r="AI69" s="31">
        <f>IFERROR(VLOOKUP($D69,'NRCS Physical Effects'!$D$3:$BF$173,AI$3,FALSE),"")</f>
        <v>0</v>
      </c>
      <c r="AJ69" s="31">
        <f>IFERROR(VLOOKUP($D69,'NRCS Physical Effects'!$D$3:$BF$173,AJ$3,FALSE),"")</f>
        <v>0</v>
      </c>
      <c r="AK69" s="31">
        <f>IFERROR(VLOOKUP($D69,'NRCS Physical Effects'!$D$3:$BF$173,AK$3,FALSE),"")</f>
        <v>0</v>
      </c>
      <c r="AL69" s="31">
        <f>IFERROR(VLOOKUP($D69,'NRCS Physical Effects'!$D$3:$BF$173,AL$3,FALSE),"")</f>
        <v>0</v>
      </c>
      <c r="AM69" s="31">
        <f>IFERROR(VLOOKUP($D69,'NRCS Physical Effects'!$D$3:$BF$173,AM$3,FALSE),"")</f>
        <v>2</v>
      </c>
      <c r="AN69" s="31">
        <f>IFERROR(VLOOKUP($D69,'NRCS Physical Effects'!$D$3:$BF$173,AN$3,FALSE),"")</f>
        <v>-1</v>
      </c>
      <c r="AO69" s="31">
        <f>IFERROR(VLOOKUP($D69,'NRCS Physical Effects'!$D$3:$BF$173,AO$3,FALSE),"")</f>
        <v>0</v>
      </c>
      <c r="AP69" s="31">
        <f>IFERROR(VLOOKUP($D69,'NRCS Physical Effects'!$D$3:$BF$173,AP$3,FALSE),"")</f>
        <v>0</v>
      </c>
      <c r="AQ69" s="72">
        <f>IFERROR(VLOOKUP($D69,'NRCS Physical Effects'!$D$3:$BF$173,AQ$3,FALSE),"")</f>
        <v>21</v>
      </c>
      <c r="AR69" s="31">
        <f>IFERROR(VLOOKUP($D69,'NRCS Physical Effects'!$D$3:$BF$173,AR$3,FALSE),"")</f>
        <v>6</v>
      </c>
      <c r="AS69" s="31">
        <f>IFERROR(VLOOKUP($D69,'NRCS Physical Effects'!$D$3:$BF$173,AS$3,FALSE),"")</f>
        <v>13</v>
      </c>
      <c r="AT69" s="31">
        <f>IFERROR(VLOOKUP($D69,'NRCS Physical Effects'!$D$3:$BF$173,AT$3,FALSE),"")</f>
        <v>0</v>
      </c>
      <c r="AU69" s="31">
        <f>IFERROR(VLOOKUP($D69,'NRCS Physical Effects'!$D$3:$BF$173,AU$3,FALSE),"")</f>
        <v>0</v>
      </c>
      <c r="AV69" s="31">
        <f>IFERROR(VLOOKUP($D69,'NRCS Physical Effects'!$D$3:$BF$173,AV$3,FALSE),"")</f>
        <v>2</v>
      </c>
      <c r="AW69" s="31">
        <f>IFERROR(VLOOKUP($D69,'NRCS Physical Effects'!$D$3:$BF$173,AW$3,FALSE),"")</f>
        <v>0</v>
      </c>
      <c r="AY69" s="39">
        <f t="shared" ref="AY69:AY79" si="22">AH69</f>
        <v>0</v>
      </c>
      <c r="AZ69" s="39">
        <f t="shared" ref="AZ69:AZ79" si="23">SUM(AK69:AP69)</f>
        <v>1</v>
      </c>
      <c r="BA69" s="39">
        <f t="shared" si="16"/>
        <v>0.5</v>
      </c>
    </row>
    <row r="70" spans="1:53" x14ac:dyDescent="0.3">
      <c r="A70" s="80" t="s">
        <v>513</v>
      </c>
      <c r="B70" s="90" t="s">
        <v>516</v>
      </c>
      <c r="C70" s="40" t="s">
        <v>242</v>
      </c>
      <c r="D70" s="31">
        <v>420</v>
      </c>
      <c r="E70" s="116" t="str">
        <f>IFERROR(VLOOKUP(D70,'NRCS Practice Descriptions'!$B$2:$C$174,2,FALSE),"")</f>
        <v/>
      </c>
      <c r="O70" s="103">
        <f t="shared" si="17"/>
        <v>0</v>
      </c>
      <c r="S70" s="202" t="str">
        <f>IFERROR(VLOOKUP(D70,#REF!,17,FALSE),"")</f>
        <v/>
      </c>
      <c r="T70" s="120" t="str">
        <f>IFERROR(VLOOKUP(D70,'NRCS Practice Descriptions'!$B$2:$E$174,4,FALSE),"")</f>
        <v/>
      </c>
      <c r="W70" s="202" t="str">
        <f>IFERROR(AVERAGEIFS('2021VTEQIPCostList'!F$2:F$1463,'2021VTEQIPCostList'!A$2:A$1463,'Simplified Buckets Sorted'!D70,'2021VTEQIPCostList'!E$2:E$1463,'Simplified Buckets Sorted'!T70),"")</f>
        <v/>
      </c>
      <c r="X70" s="100">
        <f t="shared" si="18"/>
        <v>0</v>
      </c>
      <c r="AD70" s="102">
        <f t="shared" si="19"/>
        <v>0</v>
      </c>
      <c r="AF70" s="100">
        <f t="shared" si="20"/>
        <v>0</v>
      </c>
      <c r="AH70" s="46">
        <f t="shared" si="21"/>
        <v>0</v>
      </c>
      <c r="AI70" s="31">
        <f>IFERROR(VLOOKUP($D70,'NRCS Physical Effects'!$D$3:$BF$173,AI$3,FALSE),"")</f>
        <v>0</v>
      </c>
      <c r="AJ70" s="31">
        <f>IFERROR(VLOOKUP($D70,'NRCS Physical Effects'!$D$3:$BF$173,AJ$3,FALSE),"")</f>
        <v>0</v>
      </c>
      <c r="AK70" s="31">
        <f>IFERROR(VLOOKUP($D70,'NRCS Physical Effects'!$D$3:$BF$173,AK$3,FALSE),"")</f>
        <v>1</v>
      </c>
      <c r="AL70" s="31">
        <f>IFERROR(VLOOKUP($D70,'NRCS Physical Effects'!$D$3:$BF$173,AL$3,FALSE),"")</f>
        <v>1</v>
      </c>
      <c r="AM70" s="31">
        <f>IFERROR(VLOOKUP($D70,'NRCS Physical Effects'!$D$3:$BF$173,AM$3,FALSE),"")</f>
        <v>1</v>
      </c>
      <c r="AN70" s="31">
        <f>IFERROR(VLOOKUP($D70,'NRCS Physical Effects'!$D$3:$BF$173,AN$3,FALSE),"")</f>
        <v>0</v>
      </c>
      <c r="AO70" s="31">
        <f>IFERROR(VLOOKUP($D70,'NRCS Physical Effects'!$D$3:$BF$173,AO$3,FALSE),"")</f>
        <v>5</v>
      </c>
      <c r="AP70" s="31">
        <f>IFERROR(VLOOKUP($D70,'NRCS Physical Effects'!$D$3:$BF$173,AP$3,FALSE),"")</f>
        <v>2</v>
      </c>
      <c r="AQ70" s="72">
        <f>IFERROR(VLOOKUP($D70,'NRCS Physical Effects'!$D$3:$BF$173,AQ$3,FALSE),"")</f>
        <v>22</v>
      </c>
      <c r="AR70" s="31">
        <f>IFERROR(VLOOKUP($D70,'NRCS Physical Effects'!$D$3:$BF$173,AR$3,FALSE),"")</f>
        <v>4</v>
      </c>
      <c r="AS70" s="31">
        <f>IFERROR(VLOOKUP($D70,'NRCS Physical Effects'!$D$3:$BF$173,AS$3,FALSE),"")</f>
        <v>8</v>
      </c>
      <c r="AT70" s="31">
        <f>IFERROR(VLOOKUP($D70,'NRCS Physical Effects'!$D$3:$BF$173,AT$3,FALSE),"")</f>
        <v>0</v>
      </c>
      <c r="AU70" s="31">
        <f>IFERROR(VLOOKUP($D70,'NRCS Physical Effects'!$D$3:$BF$173,AU$3,FALSE),"")</f>
        <v>3</v>
      </c>
      <c r="AV70" s="31">
        <f>IFERROR(VLOOKUP($D70,'NRCS Physical Effects'!$D$3:$BF$173,AV$3,FALSE),"")</f>
        <v>7</v>
      </c>
      <c r="AW70" s="31">
        <f>IFERROR(VLOOKUP($D70,'NRCS Physical Effects'!$D$3:$BF$173,AW$3,FALSE),"")</f>
        <v>0</v>
      </c>
      <c r="AY70" s="39">
        <f t="shared" si="22"/>
        <v>0</v>
      </c>
      <c r="AZ70" s="39">
        <f t="shared" si="23"/>
        <v>10</v>
      </c>
      <c r="BA70" s="39">
        <f t="shared" si="16"/>
        <v>5</v>
      </c>
    </row>
    <row r="71" spans="1:53" x14ac:dyDescent="0.3">
      <c r="A71" s="80" t="s">
        <v>513</v>
      </c>
      <c r="B71" s="90" t="s">
        <v>516</v>
      </c>
      <c r="C71" s="40" t="s">
        <v>244</v>
      </c>
      <c r="D71" s="31">
        <v>604</v>
      </c>
      <c r="E71" s="116" t="str">
        <f>IFERROR(VLOOKUP(D71,'NRCS Practice Descriptions'!$B$2:$C$174,2,FALSE),"")</f>
        <v>A subsurface, perforated distribution pipe is used to divert and spread drainage system discharge to a vegetated area to increase soil saturation.</v>
      </c>
      <c r="O71" s="103">
        <f t="shared" si="17"/>
        <v>0</v>
      </c>
      <c r="S71" s="202" t="str">
        <f>IFERROR(VLOOKUP(D71,#REF!,17,FALSE),"")</f>
        <v/>
      </c>
      <c r="T71" s="120" t="str">
        <f>IFERROR(VLOOKUP(D71,'NRCS Practice Descriptions'!$B$2:$E$174,4,FALSE),"")</f>
        <v>Ft</v>
      </c>
      <c r="W71" s="202">
        <f>IFERROR(AVERAGEIFS('2021VTEQIPCostList'!F$2:F$1463,'2021VTEQIPCostList'!A$2:A$1463,'Simplified Buckets Sorted'!D71,'2021VTEQIPCostList'!E$2:E$1463,'Simplified Buckets Sorted'!T71),"")</f>
        <v>5.6950000000000003</v>
      </c>
      <c r="X71" s="100">
        <f t="shared" si="18"/>
        <v>0</v>
      </c>
      <c r="AD71" s="102">
        <f t="shared" si="19"/>
        <v>0</v>
      </c>
      <c r="AF71" s="100">
        <f t="shared" si="20"/>
        <v>0</v>
      </c>
      <c r="AH71" s="46">
        <f t="shared" si="21"/>
        <v>0</v>
      </c>
      <c r="AI71" s="31">
        <f>IFERROR(VLOOKUP($D71,'NRCS Physical Effects'!$D$3:$BF$173,AI$3,FALSE),"")</f>
        <v>0</v>
      </c>
      <c r="AJ71" s="31">
        <f>IFERROR(VLOOKUP($D71,'NRCS Physical Effects'!$D$3:$BF$173,AJ$3,FALSE),"")</f>
        <v>0</v>
      </c>
      <c r="AK71" s="31">
        <f>IFERROR(VLOOKUP($D71,'NRCS Physical Effects'!$D$3:$BF$173,AK$3,FALSE),"")</f>
        <v>0</v>
      </c>
      <c r="AL71" s="31">
        <f>IFERROR(VLOOKUP($D71,'NRCS Physical Effects'!$D$3:$BF$173,AL$3,FALSE),"")</f>
        <v>0</v>
      </c>
      <c r="AM71" s="31">
        <f>IFERROR(VLOOKUP($D71,'NRCS Physical Effects'!$D$3:$BF$173,AM$3,FALSE),"")</f>
        <v>5</v>
      </c>
      <c r="AN71" s="31">
        <f>IFERROR(VLOOKUP($D71,'NRCS Physical Effects'!$D$3:$BF$173,AN$3,FALSE),"")</f>
        <v>0</v>
      </c>
      <c r="AO71" s="31">
        <f>IFERROR(VLOOKUP($D71,'NRCS Physical Effects'!$D$3:$BF$173,AO$3,FALSE),"")</f>
        <v>0</v>
      </c>
      <c r="AP71" s="31">
        <f>IFERROR(VLOOKUP($D71,'NRCS Physical Effects'!$D$3:$BF$173,AP$3,FALSE),"")</f>
        <v>0</v>
      </c>
      <c r="AQ71" s="72">
        <f>IFERROR(VLOOKUP($D71,'NRCS Physical Effects'!$D$3:$BF$173,AQ$3,FALSE),"")</f>
        <v>5</v>
      </c>
      <c r="AR71" s="31">
        <f>IFERROR(VLOOKUP($D71,'NRCS Physical Effects'!$D$3:$BF$173,AR$3,FALSE),"")</f>
        <v>0</v>
      </c>
      <c r="AS71" s="31">
        <f>IFERROR(VLOOKUP($D71,'NRCS Physical Effects'!$D$3:$BF$173,AS$3,FALSE),"")</f>
        <v>5</v>
      </c>
      <c r="AT71" s="31">
        <f>IFERROR(VLOOKUP($D71,'NRCS Physical Effects'!$D$3:$BF$173,AT$3,FALSE),"")</f>
        <v>0</v>
      </c>
      <c r="AU71" s="31">
        <f>IFERROR(VLOOKUP($D71,'NRCS Physical Effects'!$D$3:$BF$173,AU$3,FALSE),"")</f>
        <v>0</v>
      </c>
      <c r="AV71" s="31">
        <f>IFERROR(VLOOKUP($D71,'NRCS Physical Effects'!$D$3:$BF$173,AV$3,FALSE),"")</f>
        <v>0</v>
      </c>
      <c r="AW71" s="31">
        <f>IFERROR(VLOOKUP($D71,'NRCS Physical Effects'!$D$3:$BF$173,AW$3,FALSE),"")</f>
        <v>0</v>
      </c>
      <c r="AY71" s="39">
        <f t="shared" si="22"/>
        <v>0</v>
      </c>
      <c r="AZ71" s="39">
        <f t="shared" si="23"/>
        <v>5</v>
      </c>
      <c r="BA71" s="39">
        <f t="shared" si="16"/>
        <v>2.5</v>
      </c>
    </row>
    <row r="72" spans="1:53" x14ac:dyDescent="0.3">
      <c r="A72" s="80"/>
      <c r="B72" s="81" t="s">
        <v>505</v>
      </c>
      <c r="C72" s="40" t="s">
        <v>252</v>
      </c>
      <c r="D72" s="31">
        <v>633</v>
      </c>
      <c r="E72" s="116" t="str">
        <f>IFERROR(VLOOKUP(D72,'NRCS Practice Descriptions'!$B$2:$C$174,2,FALSE),"")</f>
        <v>The use of the by-products of agricultural production or the agricultural use of non-agricultural by-products.</v>
      </c>
      <c r="O72" s="103">
        <f t="shared" si="17"/>
        <v>0</v>
      </c>
      <c r="S72" s="202" t="str">
        <f>IFERROR(VLOOKUP(D72,#REF!,17,FALSE),"")</f>
        <v/>
      </c>
      <c r="T72" s="120" t="str">
        <f>IFERROR(VLOOKUP(D72,'NRCS Practice Descriptions'!$B$2:$E$174,4,FALSE),"")</f>
        <v>Ft</v>
      </c>
      <c r="W72" s="202" t="str">
        <f>IFERROR(AVERAGEIFS('2021VTEQIPCostList'!F$2:F$1463,'2021VTEQIPCostList'!A$2:A$1463,'Simplified Buckets Sorted'!D72,'2021VTEQIPCostList'!E$2:E$1463,'Simplified Buckets Sorted'!T72),"")</f>
        <v/>
      </c>
      <c r="X72" s="100">
        <f t="shared" si="18"/>
        <v>0</v>
      </c>
      <c r="AD72" s="102">
        <f t="shared" si="19"/>
        <v>0</v>
      </c>
      <c r="AF72" s="100">
        <f t="shared" si="20"/>
        <v>0</v>
      </c>
      <c r="AH72" s="46">
        <f t="shared" si="21"/>
        <v>0</v>
      </c>
      <c r="AI72" s="31">
        <f>IFERROR(VLOOKUP($D72,'NRCS Physical Effects'!$D$3:$BF$173,AI$3,FALSE),"")</f>
        <v>-1</v>
      </c>
      <c r="AJ72" s="31">
        <f>IFERROR(VLOOKUP($D72,'NRCS Physical Effects'!$D$3:$BF$173,AJ$3,FALSE),"")</f>
        <v>1</v>
      </c>
      <c r="AK72" s="31">
        <f>IFERROR(VLOOKUP($D72,'NRCS Physical Effects'!$D$3:$BF$173,AK$3,FALSE),"")</f>
        <v>0</v>
      </c>
      <c r="AL72" s="31">
        <f>IFERROR(VLOOKUP($D72,'NRCS Physical Effects'!$D$3:$BF$173,AL$3,FALSE),"")</f>
        <v>0</v>
      </c>
      <c r="AM72" s="31">
        <f>IFERROR(VLOOKUP($D72,'NRCS Physical Effects'!$D$3:$BF$173,AM$3,FALSE),"")</f>
        <v>2</v>
      </c>
      <c r="AN72" s="31">
        <f>IFERROR(VLOOKUP($D72,'NRCS Physical Effects'!$D$3:$BF$173,AN$3,FALSE),"")</f>
        <v>0</v>
      </c>
      <c r="AO72" s="31">
        <f>IFERROR(VLOOKUP($D72,'NRCS Physical Effects'!$D$3:$BF$173,AO$3,FALSE),"")</f>
        <v>0</v>
      </c>
      <c r="AP72" s="31">
        <f>IFERROR(VLOOKUP($D72,'NRCS Physical Effects'!$D$3:$BF$173,AP$3,FALSE),"")</f>
        <v>0</v>
      </c>
      <c r="AQ72" s="72">
        <f>IFERROR(VLOOKUP($D72,'NRCS Physical Effects'!$D$3:$BF$173,AQ$3,FALSE),"")</f>
        <v>13</v>
      </c>
      <c r="AR72" s="31">
        <f>IFERROR(VLOOKUP($D72,'NRCS Physical Effects'!$D$3:$BF$173,AR$3,FALSE),"")</f>
        <v>1</v>
      </c>
      <c r="AS72" s="31">
        <f>IFERROR(VLOOKUP($D72,'NRCS Physical Effects'!$D$3:$BF$173,AS$3,FALSE),"")</f>
        <v>12</v>
      </c>
      <c r="AT72" s="31">
        <f>IFERROR(VLOOKUP($D72,'NRCS Physical Effects'!$D$3:$BF$173,AT$3,FALSE),"")</f>
        <v>-5</v>
      </c>
      <c r="AU72" s="31">
        <f>IFERROR(VLOOKUP($D72,'NRCS Physical Effects'!$D$3:$BF$173,AU$3,FALSE),"")</f>
        <v>4</v>
      </c>
      <c r="AV72" s="31">
        <f>IFERROR(VLOOKUP($D72,'NRCS Physical Effects'!$D$3:$BF$173,AV$3,FALSE),"")</f>
        <v>1</v>
      </c>
      <c r="AW72" s="31">
        <f>IFERROR(VLOOKUP($D72,'NRCS Physical Effects'!$D$3:$BF$173,AW$3,FALSE),"")</f>
        <v>0</v>
      </c>
      <c r="AY72" s="39">
        <f t="shared" si="22"/>
        <v>0</v>
      </c>
      <c r="AZ72" s="39">
        <f t="shared" si="23"/>
        <v>2</v>
      </c>
      <c r="BA72" s="39">
        <f t="shared" si="16"/>
        <v>1</v>
      </c>
    </row>
    <row r="73" spans="1:53" x14ac:dyDescent="0.3">
      <c r="A73" s="80"/>
      <c r="B73" s="81" t="s">
        <v>505</v>
      </c>
      <c r="C73" s="40" t="s">
        <v>253</v>
      </c>
      <c r="D73" s="31">
        <v>313</v>
      </c>
      <c r="E73" s="116" t="str">
        <f>IFERROR(VLOOKUP(D73,'NRCS Practice Descriptions'!$B$2:$C$174,2,FALSE),"")</f>
        <v>A waste storage impoundment made by constructing an embankment and/or excavating a pit or dugout, or by fabricating a structure.</v>
      </c>
      <c r="O73" s="103">
        <f t="shared" si="17"/>
        <v>0</v>
      </c>
      <c r="S73" s="202" t="str">
        <f>IFERROR(VLOOKUP(D73,#REF!,17,FALSE),"")</f>
        <v/>
      </c>
      <c r="T73" s="120" t="str">
        <f>IFERROR(VLOOKUP(D73,'NRCS Practice Descriptions'!$B$2:$E$174,4,FALSE),"")</f>
        <v>Ft</v>
      </c>
      <c r="W73" s="202" t="str">
        <f>IFERROR(AVERAGEIFS('2021VTEQIPCostList'!F$2:F$1463,'2021VTEQIPCostList'!A$2:A$1463,'Simplified Buckets Sorted'!D73,'2021VTEQIPCostList'!E$2:E$1463,'Simplified Buckets Sorted'!T73),"")</f>
        <v/>
      </c>
      <c r="X73" s="100">
        <f t="shared" si="18"/>
        <v>0</v>
      </c>
      <c r="AD73" s="102">
        <f t="shared" si="19"/>
        <v>0</v>
      </c>
      <c r="AF73" s="100">
        <f t="shared" si="20"/>
        <v>0</v>
      </c>
      <c r="AH73" s="46">
        <f t="shared" si="21"/>
        <v>0</v>
      </c>
      <c r="AI73" s="31">
        <f>IFERROR(VLOOKUP($D73,'NRCS Physical Effects'!$D$3:$BF$173,AI$3,FALSE),"")</f>
        <v>-1</v>
      </c>
      <c r="AJ73" s="31">
        <f>IFERROR(VLOOKUP($D73,'NRCS Physical Effects'!$D$3:$BF$173,AJ$3,FALSE),"")</f>
        <v>1</v>
      </c>
      <c r="AK73" s="31">
        <f>IFERROR(VLOOKUP($D73,'NRCS Physical Effects'!$D$3:$BF$173,AK$3,FALSE),"")</f>
        <v>0</v>
      </c>
      <c r="AL73" s="31">
        <f>IFERROR(VLOOKUP($D73,'NRCS Physical Effects'!$D$3:$BF$173,AL$3,FALSE),"")</f>
        <v>0</v>
      </c>
      <c r="AM73" s="31">
        <f>IFERROR(VLOOKUP($D73,'NRCS Physical Effects'!$D$3:$BF$173,AM$3,FALSE),"")</f>
        <v>4</v>
      </c>
      <c r="AN73" s="31">
        <f>IFERROR(VLOOKUP($D73,'NRCS Physical Effects'!$D$3:$BF$173,AN$3,FALSE),"")</f>
        <v>0</v>
      </c>
      <c r="AO73" s="31">
        <f>IFERROR(VLOOKUP($D73,'NRCS Physical Effects'!$D$3:$BF$173,AO$3,FALSE),"")</f>
        <v>0</v>
      </c>
      <c r="AP73" s="31">
        <f>IFERROR(VLOOKUP($D73,'NRCS Physical Effects'!$D$3:$BF$173,AP$3,FALSE),"")</f>
        <v>0</v>
      </c>
      <c r="AQ73" s="72">
        <f>IFERROR(VLOOKUP($D73,'NRCS Physical Effects'!$D$3:$BF$173,AQ$3,FALSE),"")</f>
        <v>14</v>
      </c>
      <c r="AR73" s="31">
        <f>IFERROR(VLOOKUP($D73,'NRCS Physical Effects'!$D$3:$BF$173,AR$3,FALSE),"")</f>
        <v>3</v>
      </c>
      <c r="AS73" s="31">
        <f>IFERROR(VLOOKUP($D73,'NRCS Physical Effects'!$D$3:$BF$173,AS$3,FALSE),"")</f>
        <v>15</v>
      </c>
      <c r="AT73" s="31">
        <f>IFERROR(VLOOKUP($D73,'NRCS Physical Effects'!$D$3:$BF$173,AT$3,FALSE),"")</f>
        <v>-6</v>
      </c>
      <c r="AU73" s="31">
        <f>IFERROR(VLOOKUP($D73,'NRCS Physical Effects'!$D$3:$BF$173,AU$3,FALSE),"")</f>
        <v>2</v>
      </c>
      <c r="AV73" s="31">
        <f>IFERROR(VLOOKUP($D73,'NRCS Physical Effects'!$D$3:$BF$173,AV$3,FALSE),"")</f>
        <v>0</v>
      </c>
      <c r="AW73" s="31">
        <f>IFERROR(VLOOKUP($D73,'NRCS Physical Effects'!$D$3:$BF$173,AW$3,FALSE),"")</f>
        <v>0</v>
      </c>
      <c r="AY73" s="39">
        <f t="shared" si="22"/>
        <v>0</v>
      </c>
      <c r="AZ73" s="39">
        <f t="shared" si="23"/>
        <v>4</v>
      </c>
      <c r="BA73" s="39">
        <f t="shared" si="16"/>
        <v>2</v>
      </c>
    </row>
    <row r="74" spans="1:53" ht="14.4" customHeight="1" x14ac:dyDescent="0.3">
      <c r="A74" s="80"/>
      <c r="B74" s="81" t="s">
        <v>505</v>
      </c>
      <c r="C74" s="40" t="s">
        <v>263</v>
      </c>
      <c r="D74" s="31">
        <v>318</v>
      </c>
      <c r="E74" s="116" t="str">
        <f>IFERROR(VLOOKUP(D74,'NRCS Practice Descriptions'!$B$2:$C$174,2,FALSE),"")</f>
        <v>Temporary, non-structural measures used to store solid or semi-solid, organic agricultural waste or manure (stackable livestock and poultry manure, bedding, litter, spilled feed, or soil mixed with manure) on a short-term basis between collection and utilization.</v>
      </c>
      <c r="O74" s="103">
        <f t="shared" si="17"/>
        <v>0</v>
      </c>
      <c r="S74" s="202" t="str">
        <f>IFERROR(VLOOKUP(D74,#REF!,17,FALSE),"")</f>
        <v/>
      </c>
      <c r="T74" s="120" t="str">
        <f>IFERROR(VLOOKUP(D74,'NRCS Practice Descriptions'!$B$2:$E$174,4,FALSE),"")</f>
        <v>No</v>
      </c>
      <c r="W74" s="202" t="str">
        <f>IFERROR(AVERAGEIFS('2021VTEQIPCostList'!F$2:F$1463,'2021VTEQIPCostList'!A$2:A$1463,'Simplified Buckets Sorted'!D74,'2021VTEQIPCostList'!E$2:E$1463,'Simplified Buckets Sorted'!T74),"")</f>
        <v/>
      </c>
      <c r="X74" s="100">
        <f t="shared" si="18"/>
        <v>0</v>
      </c>
      <c r="AD74" s="102">
        <f t="shared" si="19"/>
        <v>0</v>
      </c>
      <c r="AF74" s="100">
        <f t="shared" si="20"/>
        <v>0</v>
      </c>
      <c r="AH74" s="46">
        <f t="shared" si="21"/>
        <v>0</v>
      </c>
      <c r="AI74" s="31">
        <f>IFERROR(VLOOKUP($D74,'NRCS Physical Effects'!$D$3:$BF$173,AI$3,FALSE),"")</f>
        <v>-1</v>
      </c>
      <c r="AJ74" s="31">
        <f>IFERROR(VLOOKUP($D74,'NRCS Physical Effects'!$D$3:$BF$173,AJ$3,FALSE),"")</f>
        <v>1</v>
      </c>
      <c r="AK74" s="31">
        <f>IFERROR(VLOOKUP($D74,'NRCS Physical Effects'!$D$3:$BF$173,AK$3,FALSE),"")</f>
        <v>0</v>
      </c>
      <c r="AL74" s="31">
        <f>IFERROR(VLOOKUP($D74,'NRCS Physical Effects'!$D$3:$BF$173,AL$3,FALSE),"")</f>
        <v>0</v>
      </c>
      <c r="AM74" s="31">
        <f>IFERROR(VLOOKUP($D74,'NRCS Physical Effects'!$D$3:$BF$173,AM$3,FALSE),"")</f>
        <v>4</v>
      </c>
      <c r="AN74" s="31">
        <f>IFERROR(VLOOKUP($D74,'NRCS Physical Effects'!$D$3:$BF$173,AN$3,FALSE),"")</f>
        <v>0</v>
      </c>
      <c r="AO74" s="31">
        <f>IFERROR(VLOOKUP($D74,'NRCS Physical Effects'!$D$3:$BF$173,AO$3,FALSE),"")</f>
        <v>0</v>
      </c>
      <c r="AP74" s="31">
        <f>IFERROR(VLOOKUP($D74,'NRCS Physical Effects'!$D$3:$BF$173,AP$3,FALSE),"")</f>
        <v>0</v>
      </c>
      <c r="AQ74" s="72">
        <f>IFERROR(VLOOKUP($D74,'NRCS Physical Effects'!$D$3:$BF$173,AQ$3,FALSE),"")</f>
        <v>12</v>
      </c>
      <c r="AR74" s="31">
        <f>IFERROR(VLOOKUP($D74,'NRCS Physical Effects'!$D$3:$BF$173,AR$3,FALSE),"")</f>
        <v>2</v>
      </c>
      <c r="AS74" s="31">
        <f>IFERROR(VLOOKUP($D74,'NRCS Physical Effects'!$D$3:$BF$173,AS$3,FALSE),"")</f>
        <v>14</v>
      </c>
      <c r="AT74" s="31">
        <f>IFERROR(VLOOKUP($D74,'NRCS Physical Effects'!$D$3:$BF$173,AT$3,FALSE),"")</f>
        <v>-6</v>
      </c>
      <c r="AU74" s="31">
        <f>IFERROR(VLOOKUP($D74,'NRCS Physical Effects'!$D$3:$BF$173,AU$3,FALSE),"")</f>
        <v>2</v>
      </c>
      <c r="AV74" s="31">
        <f>IFERROR(VLOOKUP($D74,'NRCS Physical Effects'!$D$3:$BF$173,AV$3,FALSE),"")</f>
        <v>0</v>
      </c>
      <c r="AW74" s="31">
        <f>IFERROR(VLOOKUP($D74,'NRCS Physical Effects'!$D$3:$BF$173,AW$3,FALSE),"")</f>
        <v>0</v>
      </c>
      <c r="AY74" s="39">
        <f t="shared" si="22"/>
        <v>0</v>
      </c>
      <c r="AZ74" s="39">
        <f t="shared" si="23"/>
        <v>4</v>
      </c>
      <c r="BA74" s="39">
        <f t="shared" si="16"/>
        <v>2</v>
      </c>
    </row>
    <row r="75" spans="1:53" x14ac:dyDescent="0.3">
      <c r="A75" s="80"/>
      <c r="B75" s="81" t="s">
        <v>505</v>
      </c>
      <c r="C75" s="40" t="s">
        <v>250</v>
      </c>
      <c r="D75" s="31">
        <v>605</v>
      </c>
      <c r="E75" s="116" t="str">
        <f>IFERROR(VLOOKUP(D75,'NRCS Practice Descriptions'!$B$2:$C$174,2,FALSE),"")</f>
        <v>A structure containing a carbon source, installed to reduce the concentration of nitrate nitrogen in subsurface agricultural drainage flow via enhanced denitrification.</v>
      </c>
      <c r="O75" s="103">
        <f t="shared" si="17"/>
        <v>0</v>
      </c>
      <c r="S75" s="202" t="str">
        <f>IFERROR(VLOOKUP(D75,#REF!,17,FALSE),"")</f>
        <v/>
      </c>
      <c r="T75" s="120" t="str">
        <f>IFERROR(VLOOKUP(D75,'NRCS Practice Descriptions'!$B$2:$E$174,4,FALSE),"")</f>
        <v>No</v>
      </c>
      <c r="W75" s="202" t="str">
        <f>IFERROR(AVERAGEIFS('2021VTEQIPCostList'!F$2:F$1463,'2021VTEQIPCostList'!A$2:A$1463,'Simplified Buckets Sorted'!D75,'2021VTEQIPCostList'!E$2:E$1463,'Simplified Buckets Sorted'!T75),"")</f>
        <v/>
      </c>
      <c r="X75" s="100">
        <f t="shared" si="18"/>
        <v>0</v>
      </c>
      <c r="AD75" s="102">
        <f t="shared" si="19"/>
        <v>0</v>
      </c>
      <c r="AF75" s="100">
        <f t="shared" si="20"/>
        <v>0</v>
      </c>
      <c r="AH75" s="46">
        <f t="shared" si="21"/>
        <v>-1</v>
      </c>
      <c r="AI75" s="31">
        <f>IFERROR(VLOOKUP($D75,'NRCS Physical Effects'!$D$3:$BF$173,AI$3,FALSE),"")</f>
        <v>-1</v>
      </c>
      <c r="AJ75" s="31">
        <f>IFERROR(VLOOKUP($D75,'NRCS Physical Effects'!$D$3:$BF$173,AJ$3,FALSE),"")</f>
        <v>0</v>
      </c>
      <c r="AK75" s="31">
        <f>IFERROR(VLOOKUP($D75,'NRCS Physical Effects'!$D$3:$BF$173,AK$3,FALSE),"")</f>
        <v>0</v>
      </c>
      <c r="AL75" s="31">
        <f>IFERROR(VLOOKUP($D75,'NRCS Physical Effects'!$D$3:$BF$173,AL$3,FALSE),"")</f>
        <v>0</v>
      </c>
      <c r="AM75" s="31">
        <f>IFERROR(VLOOKUP($D75,'NRCS Physical Effects'!$D$3:$BF$173,AM$3,FALSE),"")</f>
        <v>3</v>
      </c>
      <c r="AN75" s="31">
        <f>IFERROR(VLOOKUP($D75,'NRCS Physical Effects'!$D$3:$BF$173,AN$3,FALSE),"")</f>
        <v>0</v>
      </c>
      <c r="AO75" s="31">
        <f>IFERROR(VLOOKUP($D75,'NRCS Physical Effects'!$D$3:$BF$173,AO$3,FALSE),"")</f>
        <v>0</v>
      </c>
      <c r="AP75" s="31">
        <f>IFERROR(VLOOKUP($D75,'NRCS Physical Effects'!$D$3:$BF$173,AP$3,FALSE),"")</f>
        <v>0</v>
      </c>
      <c r="AQ75" s="72">
        <f>IFERROR(VLOOKUP($D75,'NRCS Physical Effects'!$D$3:$BF$173,AQ$3,FALSE),"")</f>
        <v>3</v>
      </c>
      <c r="AR75" s="31">
        <f>IFERROR(VLOOKUP($D75,'NRCS Physical Effects'!$D$3:$BF$173,AR$3,FALSE),"")</f>
        <v>0</v>
      </c>
      <c r="AS75" s="31">
        <f>IFERROR(VLOOKUP($D75,'NRCS Physical Effects'!$D$3:$BF$173,AS$3,FALSE),"")</f>
        <v>4</v>
      </c>
      <c r="AT75" s="31">
        <f>IFERROR(VLOOKUP($D75,'NRCS Physical Effects'!$D$3:$BF$173,AT$3,FALSE),"")</f>
        <v>-1</v>
      </c>
      <c r="AU75" s="31">
        <f>IFERROR(VLOOKUP($D75,'NRCS Physical Effects'!$D$3:$BF$173,AU$3,FALSE),"")</f>
        <v>0</v>
      </c>
      <c r="AV75" s="31">
        <f>IFERROR(VLOOKUP($D75,'NRCS Physical Effects'!$D$3:$BF$173,AV$3,FALSE),"")</f>
        <v>0</v>
      </c>
      <c r="AW75" s="31">
        <f>IFERROR(VLOOKUP($D75,'NRCS Physical Effects'!$D$3:$BF$173,AW$3,FALSE),"")</f>
        <v>0</v>
      </c>
      <c r="AY75" s="39">
        <f t="shared" si="22"/>
        <v>-1</v>
      </c>
      <c r="AZ75" s="39">
        <f t="shared" si="23"/>
        <v>3</v>
      </c>
      <c r="BA75" s="39">
        <f t="shared" si="16"/>
        <v>0.5</v>
      </c>
    </row>
    <row r="76" spans="1:53" x14ac:dyDescent="0.3">
      <c r="A76" s="80" t="s">
        <v>509</v>
      </c>
      <c r="B76" s="10" t="s">
        <v>196</v>
      </c>
      <c r="C76" s="93" t="s">
        <v>518</v>
      </c>
      <c r="D76" s="31">
        <v>606</v>
      </c>
      <c r="E76" s="116" t="str">
        <f>IFERROR(VLOOKUP(D76,'NRCS Practice Descriptions'!$B$2:$C$174,2,FALSE),"")</f>
        <v>A conduit installed beneath the ground surface to collect and/or convey excess water.</v>
      </c>
      <c r="I76" s="31"/>
      <c r="J76" s="31"/>
      <c r="K76" s="31"/>
      <c r="L76" s="31"/>
      <c r="M76" s="31"/>
      <c r="N76" s="31"/>
      <c r="O76" s="103">
        <f t="shared" si="17"/>
        <v>0</v>
      </c>
      <c r="P76" s="31"/>
      <c r="Q76" s="31"/>
      <c r="R76" s="31"/>
      <c r="S76" s="202" t="str">
        <f>IFERROR(VLOOKUP(D76,#REF!,17,FALSE),"")</f>
        <v/>
      </c>
      <c r="T76" s="120" t="str">
        <f>IFERROR(VLOOKUP(D76,'NRCS Practice Descriptions'!$B$2:$E$174,4,FALSE),"")</f>
        <v>Ft</v>
      </c>
      <c r="U76" s="31"/>
      <c r="V76" s="31"/>
      <c r="W76" s="202">
        <f>IFERROR(AVERAGEIFS('2021VTEQIPCostList'!F$2:F$1463,'2021VTEQIPCostList'!A$2:A$1463,'Simplified Buckets Sorted'!D76,'2021VTEQIPCostList'!E$2:E$1463,'Simplified Buckets Sorted'!T76),"")</f>
        <v>7.8200000000000012</v>
      </c>
      <c r="X76" s="100">
        <f t="shared" si="18"/>
        <v>0</v>
      </c>
      <c r="Y76" s="31"/>
      <c r="Z76" s="31"/>
      <c r="AA76" s="31"/>
      <c r="AB76" s="31"/>
      <c r="AC76" s="31"/>
      <c r="AD76" s="102">
        <f t="shared" si="19"/>
        <v>0</v>
      </c>
      <c r="AE76" s="31"/>
      <c r="AF76" s="100">
        <f t="shared" si="20"/>
        <v>0</v>
      </c>
      <c r="AG76" s="31"/>
      <c r="AH76" s="46">
        <f t="shared" si="21"/>
        <v>-2</v>
      </c>
      <c r="AI76" s="31">
        <f>IFERROR(VLOOKUP($D76,'NRCS Physical Effects'!$D$3:$BF$173,AI$3,FALSE),"")</f>
        <v>0</v>
      </c>
      <c r="AJ76" s="31">
        <f>IFERROR(VLOOKUP($D76,'NRCS Physical Effects'!$D$3:$BF$173,AJ$3,FALSE),"")</f>
        <v>-2</v>
      </c>
      <c r="AK76" s="31">
        <f>IFERROR(VLOOKUP($D76,'NRCS Physical Effects'!$D$3:$BF$173,AK$3,FALSE),"")</f>
        <v>0</v>
      </c>
      <c r="AL76" s="31">
        <f>IFERROR(VLOOKUP($D76,'NRCS Physical Effects'!$D$3:$BF$173,AL$3,FALSE),"")</f>
        <v>0</v>
      </c>
      <c r="AM76" s="31">
        <f>IFERROR(VLOOKUP($D76,'NRCS Physical Effects'!$D$3:$BF$173,AM$3,FALSE),"")</f>
        <v>-2</v>
      </c>
      <c r="AN76" s="31">
        <f>IFERROR(VLOOKUP($D76,'NRCS Physical Effects'!$D$3:$BF$173,AN$3,FALSE),"")</f>
        <v>4</v>
      </c>
      <c r="AO76" s="31">
        <f>IFERROR(VLOOKUP($D76,'NRCS Physical Effects'!$D$3:$BF$173,AO$3,FALSE),"")</f>
        <v>0</v>
      </c>
      <c r="AP76" s="31">
        <f>IFERROR(VLOOKUP($D76,'NRCS Physical Effects'!$D$3:$BF$173,AP$3,FALSE),"")</f>
        <v>0</v>
      </c>
      <c r="AQ76" s="72">
        <f>IFERROR(VLOOKUP($D76,'NRCS Physical Effects'!$D$3:$BF$173,AQ$3,FALSE),"")</f>
        <v>37</v>
      </c>
      <c r="AR76" s="31">
        <f>IFERROR(VLOOKUP($D76,'NRCS Physical Effects'!$D$3:$BF$173,AR$3,FALSE),"")</f>
        <v>9</v>
      </c>
      <c r="AS76" s="31">
        <f>IFERROR(VLOOKUP($D76,'NRCS Physical Effects'!$D$3:$BF$173,AS$3,FALSE),"")</f>
        <v>22</v>
      </c>
      <c r="AT76" s="31">
        <f>IFERROR(VLOOKUP($D76,'NRCS Physical Effects'!$D$3:$BF$173,AT$3,FALSE),"")</f>
        <v>0</v>
      </c>
      <c r="AU76" s="31">
        <f>IFERROR(VLOOKUP($D76,'NRCS Physical Effects'!$D$3:$BF$173,AU$3,FALSE),"")</f>
        <v>2</v>
      </c>
      <c r="AV76" s="31">
        <f>IFERROR(VLOOKUP($D76,'NRCS Physical Effects'!$D$3:$BF$173,AV$3,FALSE),"")</f>
        <v>4</v>
      </c>
      <c r="AW76" s="31">
        <f>IFERROR(VLOOKUP($D76,'NRCS Physical Effects'!$D$3:$BF$173,AW$3,FALSE),"")</f>
        <v>0</v>
      </c>
      <c r="AY76" s="39">
        <f t="shared" si="22"/>
        <v>-2</v>
      </c>
      <c r="AZ76" s="39">
        <f t="shared" si="23"/>
        <v>2</v>
      </c>
      <c r="BA76" s="39">
        <f t="shared" si="16"/>
        <v>-1</v>
      </c>
    </row>
    <row r="77" spans="1:53" x14ac:dyDescent="0.3">
      <c r="A77" s="80"/>
      <c r="B77" s="81" t="s">
        <v>505</v>
      </c>
      <c r="C77" s="40" t="s">
        <v>254</v>
      </c>
      <c r="D77" s="31">
        <v>359</v>
      </c>
      <c r="E77" s="116" t="str">
        <f>IFERROR(VLOOKUP(D77,'NRCS Practice Descriptions'!$B$2:$C$174,2,FALSE),"")</f>
        <v>A waste treatment impoundment made by constructing an embankment and/or excavating a pit or dugout.</v>
      </c>
      <c r="O77" s="103">
        <f t="shared" si="17"/>
        <v>0</v>
      </c>
      <c r="S77" s="202" t="str">
        <f>IFERROR(VLOOKUP(D77,#REF!,17,FALSE),"")</f>
        <v/>
      </c>
      <c r="T77" s="120" t="str">
        <f>IFERROR(VLOOKUP(D77,'NRCS Practice Descriptions'!$B$2:$E$174,4,FALSE),"")</f>
        <v>Ac</v>
      </c>
      <c r="W77" s="202" t="str">
        <f>IFERROR(AVERAGEIFS('2021VTEQIPCostList'!F$2:F$1463,'2021VTEQIPCostList'!A$2:A$1463,'Simplified Buckets Sorted'!D77,'2021VTEQIPCostList'!E$2:E$1463,'Simplified Buckets Sorted'!T77),"")</f>
        <v/>
      </c>
      <c r="X77" s="100">
        <f t="shared" si="18"/>
        <v>0</v>
      </c>
      <c r="AD77" s="102">
        <f t="shared" si="19"/>
        <v>0</v>
      </c>
      <c r="AF77" s="100">
        <f t="shared" si="20"/>
        <v>0</v>
      </c>
      <c r="AH77" s="46">
        <f t="shared" si="21"/>
        <v>-2</v>
      </c>
      <c r="AI77" s="31">
        <f>IFERROR(VLOOKUP($D77,'NRCS Physical Effects'!$D$3:$BF$173,AI$3,FALSE),"")</f>
        <v>-3</v>
      </c>
      <c r="AJ77" s="31">
        <f>IFERROR(VLOOKUP($D77,'NRCS Physical Effects'!$D$3:$BF$173,AJ$3,FALSE),"")</f>
        <v>1</v>
      </c>
      <c r="AK77" s="31">
        <f>IFERROR(VLOOKUP($D77,'NRCS Physical Effects'!$D$3:$BF$173,AK$3,FALSE),"")</f>
        <v>0</v>
      </c>
      <c r="AL77" s="31">
        <f>IFERROR(VLOOKUP($D77,'NRCS Physical Effects'!$D$3:$BF$173,AL$3,FALSE),"")</f>
        <v>0</v>
      </c>
      <c r="AM77" s="31">
        <f>IFERROR(VLOOKUP($D77,'NRCS Physical Effects'!$D$3:$BF$173,AM$3,FALSE),"")</f>
        <v>4</v>
      </c>
      <c r="AN77" s="31">
        <f>IFERROR(VLOOKUP($D77,'NRCS Physical Effects'!$D$3:$BF$173,AN$3,FALSE),"")</f>
        <v>0</v>
      </c>
      <c r="AO77" s="31">
        <f>IFERROR(VLOOKUP($D77,'NRCS Physical Effects'!$D$3:$BF$173,AO$3,FALSE),"")</f>
        <v>0</v>
      </c>
      <c r="AP77" s="31">
        <f>IFERROR(VLOOKUP($D77,'NRCS Physical Effects'!$D$3:$BF$173,AP$3,FALSE),"")</f>
        <v>0</v>
      </c>
      <c r="AQ77" s="72">
        <f>IFERROR(VLOOKUP($D77,'NRCS Physical Effects'!$D$3:$BF$173,AQ$3,FALSE),"")</f>
        <v>16</v>
      </c>
      <c r="AR77" s="31">
        <f>IFERROR(VLOOKUP($D77,'NRCS Physical Effects'!$D$3:$BF$173,AR$3,FALSE),"")</f>
        <v>2</v>
      </c>
      <c r="AS77" s="31">
        <f>IFERROR(VLOOKUP($D77,'NRCS Physical Effects'!$D$3:$BF$173,AS$3,FALSE),"")</f>
        <v>17</v>
      </c>
      <c r="AT77" s="31">
        <f>IFERROR(VLOOKUP($D77,'NRCS Physical Effects'!$D$3:$BF$173,AT$3,FALSE),"")</f>
        <v>-5</v>
      </c>
      <c r="AU77" s="31">
        <f>IFERROR(VLOOKUP($D77,'NRCS Physical Effects'!$D$3:$BF$173,AU$3,FALSE),"")</f>
        <v>2</v>
      </c>
      <c r="AV77" s="31">
        <f>IFERROR(VLOOKUP($D77,'NRCS Physical Effects'!$D$3:$BF$173,AV$3,FALSE),"")</f>
        <v>0</v>
      </c>
      <c r="AW77" s="31">
        <f>IFERROR(VLOOKUP($D77,'NRCS Physical Effects'!$D$3:$BF$173,AW$3,FALSE),"")</f>
        <v>0</v>
      </c>
      <c r="AY77" s="39">
        <f t="shared" si="22"/>
        <v>-2</v>
      </c>
      <c r="AZ77" s="39">
        <f t="shared" si="23"/>
        <v>4</v>
      </c>
      <c r="BA77" s="39">
        <f t="shared" si="16"/>
        <v>0</v>
      </c>
    </row>
    <row r="78" spans="1:53" x14ac:dyDescent="0.3">
      <c r="A78" s="80"/>
      <c r="B78" s="81" t="s">
        <v>505</v>
      </c>
      <c r="C78" s="40" t="s">
        <v>251</v>
      </c>
      <c r="D78" s="31">
        <v>460</v>
      </c>
      <c r="E78" s="116" t="str">
        <f>IFERROR(VLOOKUP(D78,'NRCS Practice Descriptions'!$B$2:$C$174,2,FALSE),"")</f>
        <v>Removing trees, stumps, and other vegetation from wooded areas to achieve a conservation objective.</v>
      </c>
      <c r="O78" s="103">
        <f t="shared" si="17"/>
        <v>0</v>
      </c>
      <c r="S78" s="202" t="str">
        <f>IFERROR(VLOOKUP(D78,#REF!,17,FALSE),"")</f>
        <v/>
      </c>
      <c r="T78" s="120" t="str">
        <f>IFERROR(VLOOKUP(D78,'NRCS Practice Descriptions'!$B$2:$E$174,4,FALSE),"")</f>
        <v>Ft</v>
      </c>
      <c r="W78" s="202" t="str">
        <f>IFERROR(AVERAGEIFS('2021VTEQIPCostList'!F$2:F$1463,'2021VTEQIPCostList'!A$2:A$1463,'Simplified Buckets Sorted'!D78,'2021VTEQIPCostList'!E$2:E$1463,'Simplified Buckets Sorted'!T78),"")</f>
        <v/>
      </c>
      <c r="X78" s="100">
        <f t="shared" si="18"/>
        <v>0</v>
      </c>
      <c r="AD78" s="102">
        <f t="shared" si="19"/>
        <v>0</v>
      </c>
      <c r="AF78" s="100">
        <f t="shared" si="20"/>
        <v>0</v>
      </c>
      <c r="AH78" s="46">
        <f t="shared" si="21"/>
        <v>-4</v>
      </c>
      <c r="AI78" s="31">
        <f>IFERROR(VLOOKUP($D78,'NRCS Physical Effects'!$D$3:$BF$173,AI$3,FALSE),"")</f>
        <v>-1</v>
      </c>
      <c r="AJ78" s="31">
        <f>IFERROR(VLOOKUP($D78,'NRCS Physical Effects'!$D$3:$BF$173,AJ$3,FALSE),"")</f>
        <v>-3</v>
      </c>
      <c r="AK78" s="31">
        <f>IFERROR(VLOOKUP($D78,'NRCS Physical Effects'!$D$3:$BF$173,AK$3,FALSE),"")</f>
        <v>-3</v>
      </c>
      <c r="AL78" s="31">
        <f>IFERROR(VLOOKUP($D78,'NRCS Physical Effects'!$D$3:$BF$173,AL$3,FALSE),"")</f>
        <v>-4</v>
      </c>
      <c r="AM78" s="31">
        <f>IFERROR(VLOOKUP($D78,'NRCS Physical Effects'!$D$3:$BF$173,AM$3,FALSE),"")</f>
        <v>-1</v>
      </c>
      <c r="AN78" s="31">
        <f>IFERROR(VLOOKUP($D78,'NRCS Physical Effects'!$D$3:$BF$173,AN$3,FALSE),"")</f>
        <v>-1</v>
      </c>
      <c r="AO78" s="31">
        <f>IFERROR(VLOOKUP($D78,'NRCS Physical Effects'!$D$3:$BF$173,AO$3,FALSE),"")</f>
        <v>-2</v>
      </c>
      <c r="AP78" s="31">
        <f>IFERROR(VLOOKUP($D78,'NRCS Physical Effects'!$D$3:$BF$173,AP$3,FALSE),"")</f>
        <v>-1</v>
      </c>
      <c r="AQ78" s="72">
        <f>IFERROR(VLOOKUP($D78,'NRCS Physical Effects'!$D$3:$BF$173,AQ$3,FALSE),"")</f>
        <v>-22</v>
      </c>
      <c r="AR78" s="31">
        <f>IFERROR(VLOOKUP($D78,'NRCS Physical Effects'!$D$3:$BF$173,AR$3,FALSE),"")</f>
        <v>-11</v>
      </c>
      <c r="AS78" s="31">
        <f>IFERROR(VLOOKUP($D78,'NRCS Physical Effects'!$D$3:$BF$173,AS$3,FALSE),"")</f>
        <v>-9</v>
      </c>
      <c r="AT78" s="31">
        <f>IFERROR(VLOOKUP($D78,'NRCS Physical Effects'!$D$3:$BF$173,AT$3,FALSE),"")</f>
        <v>-2</v>
      </c>
      <c r="AU78" s="31">
        <f>IFERROR(VLOOKUP($D78,'NRCS Physical Effects'!$D$3:$BF$173,AU$3,FALSE),"")</f>
        <v>4</v>
      </c>
      <c r="AV78" s="31">
        <f>IFERROR(VLOOKUP($D78,'NRCS Physical Effects'!$D$3:$BF$173,AV$3,FALSE),"")</f>
        <v>-5</v>
      </c>
      <c r="AW78" s="31">
        <f>IFERROR(VLOOKUP($D78,'NRCS Physical Effects'!$D$3:$BF$173,AW$3,FALSE),"")</f>
        <v>1</v>
      </c>
      <c r="AY78" s="39">
        <f t="shared" si="22"/>
        <v>-4</v>
      </c>
      <c r="AZ78" s="39">
        <f t="shared" si="23"/>
        <v>-12</v>
      </c>
      <c r="BA78" s="39">
        <f t="shared" si="16"/>
        <v>-10</v>
      </c>
    </row>
    <row r="79" spans="1:53" x14ac:dyDescent="0.3">
      <c r="A79" s="80"/>
      <c r="B79" s="81" t="s">
        <v>505</v>
      </c>
      <c r="C79" s="40" t="s">
        <v>249</v>
      </c>
      <c r="D79" s="31">
        <v>324</v>
      </c>
      <c r="E79" s="116" t="str">
        <f>IFERROR(VLOOKUP(D79,'NRCS Practice Descriptions'!$B$2:$C$174,2,FALSE),"")</f>
        <v>Performing tillage operations below the normal tillage depth to modify adverse physical or chemical properties of a soil.</v>
      </c>
      <c r="O79" s="103">
        <f t="shared" si="17"/>
        <v>0</v>
      </c>
      <c r="S79" s="202" t="str">
        <f>IFERROR(VLOOKUP(D79,#REF!,17,FALSE),"")</f>
        <v/>
      </c>
      <c r="T79" s="120" t="str">
        <f>IFERROR(VLOOKUP(D79,'NRCS Practice Descriptions'!$B$2:$E$174,4,FALSE),"")</f>
        <v>Ac</v>
      </c>
      <c r="W79" s="202" t="str">
        <f>IFERROR(AVERAGEIFS('2021VTEQIPCostList'!F$2:F$1463,'2021VTEQIPCostList'!A$2:A$1463,'Simplified Buckets Sorted'!D79,'2021VTEQIPCostList'!E$2:E$1463,'Simplified Buckets Sorted'!T79),"")</f>
        <v/>
      </c>
      <c r="X79" s="100">
        <f t="shared" si="18"/>
        <v>0</v>
      </c>
      <c r="AD79" s="102">
        <f t="shared" si="19"/>
        <v>0</v>
      </c>
      <c r="AF79" s="100">
        <f t="shared" si="20"/>
        <v>0</v>
      </c>
      <c r="AH79" s="46">
        <f t="shared" si="21"/>
        <v>-5</v>
      </c>
      <c r="AI79" s="31">
        <f>IFERROR(VLOOKUP($D79,'NRCS Physical Effects'!$D$3:$BF$173,AI$3,FALSE),"")</f>
        <v>-1</v>
      </c>
      <c r="AJ79" s="31">
        <f>IFERROR(VLOOKUP($D79,'NRCS Physical Effects'!$D$3:$BF$173,AJ$3,FALSE),"")</f>
        <v>-4</v>
      </c>
      <c r="AK79" s="31">
        <f>IFERROR(VLOOKUP($D79,'NRCS Physical Effects'!$D$3:$BF$173,AK$3,FALSE),"")</f>
        <v>1</v>
      </c>
      <c r="AL79" s="31">
        <f>IFERROR(VLOOKUP($D79,'NRCS Physical Effects'!$D$3:$BF$173,AL$3,FALSE),"")</f>
        <v>1</v>
      </c>
      <c r="AM79" s="31">
        <f>IFERROR(VLOOKUP($D79,'NRCS Physical Effects'!$D$3:$BF$173,AM$3,FALSE),"")</f>
        <v>1</v>
      </c>
      <c r="AN79" s="31">
        <f>IFERROR(VLOOKUP($D79,'NRCS Physical Effects'!$D$3:$BF$173,AN$3,FALSE),"")</f>
        <v>0</v>
      </c>
      <c r="AO79" s="31">
        <f>IFERROR(VLOOKUP($D79,'NRCS Physical Effects'!$D$3:$BF$173,AO$3,FALSE),"")</f>
        <v>0</v>
      </c>
      <c r="AP79" s="31">
        <f>IFERROR(VLOOKUP($D79,'NRCS Physical Effects'!$D$3:$BF$173,AP$3,FALSE),"")</f>
        <v>0</v>
      </c>
      <c r="AQ79" s="72">
        <f>IFERROR(VLOOKUP($D79,'NRCS Physical Effects'!$D$3:$BF$173,AQ$3,FALSE),"")</f>
        <v>8</v>
      </c>
      <c r="AR79" s="31">
        <f>IFERROR(VLOOKUP($D79,'NRCS Physical Effects'!$D$3:$BF$173,AR$3,FALSE),"")</f>
        <v>5</v>
      </c>
      <c r="AS79" s="31">
        <f>IFERROR(VLOOKUP($D79,'NRCS Physical Effects'!$D$3:$BF$173,AS$3,FALSE),"")</f>
        <v>4</v>
      </c>
      <c r="AT79" s="31">
        <f>IFERROR(VLOOKUP($D79,'NRCS Physical Effects'!$D$3:$BF$173,AT$3,FALSE),"")</f>
        <v>-5</v>
      </c>
      <c r="AU79" s="31">
        <f>IFERROR(VLOOKUP($D79,'NRCS Physical Effects'!$D$3:$BF$173,AU$3,FALSE),"")</f>
        <v>2</v>
      </c>
      <c r="AV79" s="31">
        <f>IFERROR(VLOOKUP($D79,'NRCS Physical Effects'!$D$3:$BF$173,AV$3,FALSE),"")</f>
        <v>2</v>
      </c>
      <c r="AW79" s="31">
        <f>IFERROR(VLOOKUP($D79,'NRCS Physical Effects'!$D$3:$BF$173,AW$3,FALSE),"")</f>
        <v>0</v>
      </c>
      <c r="AY79" s="39">
        <f t="shared" si="22"/>
        <v>-5</v>
      </c>
      <c r="AZ79" s="39">
        <f t="shared" si="23"/>
        <v>3</v>
      </c>
      <c r="BA79" s="39">
        <f t="shared" si="16"/>
        <v>-3.5</v>
      </c>
    </row>
    <row r="80" spans="1:53" x14ac:dyDescent="0.3">
      <c r="A80" s="80"/>
      <c r="B80" s="81"/>
      <c r="E80" s="116" t="str">
        <f>IFERROR(VLOOKUP(D80,'NRCS Practice Descriptions'!$B$2:$C$174,2,FALSE),"")</f>
        <v/>
      </c>
      <c r="O80" s="103">
        <f t="shared" ref="O80:O114" si="24">SUM(G80:N80)</f>
        <v>0</v>
      </c>
      <c r="S80" s="202" t="str">
        <f>IFERROR(VLOOKUP(D80,#REF!,17,FALSE),"")</f>
        <v/>
      </c>
      <c r="T80" s="120" t="str">
        <f>IFERROR(VLOOKUP(D80,'NRCS Practice Descriptions'!$B$2:$E$174,4,FALSE),"")</f>
        <v/>
      </c>
      <c r="W80" s="202" t="str">
        <f>IFERROR(AVERAGEIFS('2021VTEQIPCostList'!F$2:F$1463,'2021VTEQIPCostList'!A$2:A$1463,'Simplified Buckets Sorted'!D80,'2021VTEQIPCostList'!E$2:E$1463,'Simplified Buckets Sorted'!T80),"")</f>
        <v/>
      </c>
      <c r="X80" s="100">
        <f t="shared" ref="X80:X114" si="25">Q80+V80</f>
        <v>0</v>
      </c>
      <c r="AD80" s="102">
        <f t="shared" ref="AD80:AD114" si="26">SUM(Z80:AC80)</f>
        <v>0</v>
      </c>
      <c r="AF80" s="100">
        <f t="shared" ref="AF80:AF113" si="27">O80+AD80+X80</f>
        <v>0</v>
      </c>
      <c r="AH80" s="46"/>
      <c r="AL80" s="31" t="str">
        <f>IFERROR(VLOOKUP($D80,'NRCS Physical Effects'!$D$3:$BF$173,AL$3,FALSE),"")</f>
        <v/>
      </c>
      <c r="AQ80" s="72"/>
    </row>
    <row r="81" spans="1:49" x14ac:dyDescent="0.3">
      <c r="A81" s="80" t="s">
        <v>156</v>
      </c>
      <c r="B81" s="80" t="s">
        <v>173</v>
      </c>
      <c r="C81" s="40" t="s">
        <v>175</v>
      </c>
      <c r="E81" s="116" t="str">
        <f>IFERROR(VLOOKUP(D81,'NRCS Practice Descriptions'!$B$2:$C$174,2,FALSE),"")</f>
        <v/>
      </c>
      <c r="H81" s="31"/>
      <c r="I81" s="31"/>
      <c r="J81" s="31"/>
      <c r="K81" s="31"/>
      <c r="L81" s="31"/>
      <c r="M81" s="31"/>
      <c r="N81" s="31"/>
      <c r="O81" s="103">
        <f t="shared" si="24"/>
        <v>0</v>
      </c>
      <c r="P81" s="31"/>
      <c r="Q81" s="31"/>
      <c r="R81" s="31"/>
      <c r="S81" s="202" t="str">
        <f>IFERROR(VLOOKUP(D81,#REF!,17,FALSE),"")</f>
        <v/>
      </c>
      <c r="T81" s="120" t="str">
        <f>IFERROR(VLOOKUP(D81,'NRCS Practice Descriptions'!$B$2:$E$174,4,FALSE),"")</f>
        <v/>
      </c>
      <c r="U81" s="31"/>
      <c r="V81" s="31"/>
      <c r="W81" s="202" t="str">
        <f>IFERROR(AVERAGEIFS('2021VTEQIPCostList'!F$2:F$1463,'2021VTEQIPCostList'!A$2:A$1463,'Simplified Buckets Sorted'!D81,'2021VTEQIPCostList'!E$2:E$1463,'Simplified Buckets Sorted'!T81),"")</f>
        <v/>
      </c>
      <c r="X81" s="100">
        <f t="shared" si="25"/>
        <v>0</v>
      </c>
      <c r="Y81" s="31"/>
      <c r="Z81" s="31"/>
      <c r="AA81" s="31"/>
      <c r="AB81" s="31"/>
      <c r="AC81" s="31"/>
      <c r="AD81" s="102">
        <f t="shared" si="26"/>
        <v>0</v>
      </c>
      <c r="AE81" s="31"/>
      <c r="AF81" s="100">
        <f t="shared" si="27"/>
        <v>0</v>
      </c>
      <c r="AG81" s="31"/>
      <c r="AH81" s="46"/>
      <c r="AI81" s="31" t="str">
        <f>IFERROR(VLOOKUP($D81,'NRCS Physical Effects'!$D$3:$BF$173,AI$3,FALSE),"")</f>
        <v/>
      </c>
      <c r="AJ81" s="31" t="str">
        <f>IFERROR(VLOOKUP($D81,'NRCS Physical Effects'!$D$3:$BF$173,AJ$3,FALSE),"")</f>
        <v/>
      </c>
      <c r="AK81" s="31" t="str">
        <f>IFERROR(VLOOKUP($D81,'NRCS Physical Effects'!$D$3:$BF$173,AK$3,FALSE),"")</f>
        <v/>
      </c>
      <c r="AL81" s="31" t="str">
        <f>IFERROR(VLOOKUP($D81,'NRCS Physical Effects'!$D$3:$BF$173,AL$3,FALSE),"")</f>
        <v/>
      </c>
      <c r="AM81" s="31" t="str">
        <f>IFERROR(VLOOKUP($D81,'NRCS Physical Effects'!$D$3:$BF$173,AM$3,FALSE),"")</f>
        <v/>
      </c>
      <c r="AN81" s="31" t="str">
        <f>IFERROR(VLOOKUP($D81,'NRCS Physical Effects'!$D$3:$BF$173,AN$3,FALSE),"")</f>
        <v/>
      </c>
      <c r="AO81" s="31" t="str">
        <f>IFERROR(VLOOKUP($D81,'NRCS Physical Effects'!$D$3:$BF$173,AO$3,FALSE),"")</f>
        <v/>
      </c>
      <c r="AP81" s="31" t="str">
        <f>IFERROR(VLOOKUP($D81,'NRCS Physical Effects'!$D$3:$BF$173,AP$3,FALSE),"")</f>
        <v/>
      </c>
      <c r="AQ81" s="72" t="str">
        <f>IFERROR(VLOOKUP($D81,'NRCS Physical Effects'!$D$3:$BF$173,AQ$3,FALSE),"")</f>
        <v/>
      </c>
      <c r="AR81" s="31" t="str">
        <f>IFERROR(VLOOKUP($D81,'NRCS Physical Effects'!$D$3:$BF$173,AR$3,FALSE),"")</f>
        <v/>
      </c>
      <c r="AS81" s="31" t="str">
        <f>IFERROR(VLOOKUP($D81,'NRCS Physical Effects'!$D$3:$BF$173,AS$3,FALSE),"")</f>
        <v/>
      </c>
      <c r="AT81" s="31" t="str">
        <f>IFERROR(VLOOKUP($D81,'NRCS Physical Effects'!$D$3:$BF$173,AT$3,FALSE),"")</f>
        <v/>
      </c>
      <c r="AU81" s="31" t="str">
        <f>IFERROR(VLOOKUP($D81,'NRCS Physical Effects'!$D$3:$BF$173,AU$3,FALSE),"")</f>
        <v/>
      </c>
      <c r="AV81" s="31" t="str">
        <f>IFERROR(VLOOKUP($D81,'NRCS Physical Effects'!$D$3:$BF$173,AV$3,FALSE),"")</f>
        <v/>
      </c>
      <c r="AW81" s="31" t="str">
        <f>IFERROR(VLOOKUP($D81,'NRCS Physical Effects'!$D$3:$BF$173,AW$3,FALSE),"")</f>
        <v/>
      </c>
    </row>
    <row r="82" spans="1:49" x14ac:dyDescent="0.3">
      <c r="A82" s="80" t="s">
        <v>156</v>
      </c>
      <c r="B82" s="80" t="s">
        <v>173</v>
      </c>
      <c r="C82" s="40" t="s">
        <v>176</v>
      </c>
      <c r="E82" s="116" t="str">
        <f>IFERROR(VLOOKUP(D82,'NRCS Practice Descriptions'!$B$2:$C$174,2,FALSE),"")</f>
        <v/>
      </c>
      <c r="H82" s="31"/>
      <c r="I82" s="31"/>
      <c r="J82" s="31"/>
      <c r="K82" s="31"/>
      <c r="L82" s="31"/>
      <c r="M82" s="31"/>
      <c r="N82" s="31"/>
      <c r="O82" s="103">
        <f t="shared" si="24"/>
        <v>0</v>
      </c>
      <c r="P82" s="31"/>
      <c r="Q82" s="31"/>
      <c r="R82" s="31"/>
      <c r="S82" s="202" t="str">
        <f>IFERROR(VLOOKUP(D82,#REF!,17,FALSE),"")</f>
        <v/>
      </c>
      <c r="T82" s="120" t="str">
        <f>IFERROR(VLOOKUP(D82,'NRCS Practice Descriptions'!$B$2:$E$174,4,FALSE),"")</f>
        <v/>
      </c>
      <c r="U82" s="31"/>
      <c r="V82" s="31"/>
      <c r="W82" s="202" t="str">
        <f>IFERROR(AVERAGEIFS('2021VTEQIPCostList'!F$2:F$1463,'2021VTEQIPCostList'!A$2:A$1463,'Simplified Buckets Sorted'!D82,'2021VTEQIPCostList'!E$2:E$1463,'Simplified Buckets Sorted'!T82),"")</f>
        <v/>
      </c>
      <c r="X82" s="100">
        <f t="shared" si="25"/>
        <v>0</v>
      </c>
      <c r="Y82" s="31"/>
      <c r="Z82" s="31"/>
      <c r="AA82" s="31"/>
      <c r="AB82" s="31"/>
      <c r="AC82" s="31"/>
      <c r="AD82" s="102">
        <f t="shared" si="26"/>
        <v>0</v>
      </c>
      <c r="AE82" s="31"/>
      <c r="AF82" s="100">
        <f t="shared" si="27"/>
        <v>0</v>
      </c>
      <c r="AG82" s="31"/>
      <c r="AH82" s="46"/>
      <c r="AI82" s="31" t="str">
        <f>IFERROR(VLOOKUP($D82,'NRCS Physical Effects'!$D$3:$BF$173,AI$3,FALSE),"")</f>
        <v/>
      </c>
      <c r="AJ82" s="31" t="str">
        <f>IFERROR(VLOOKUP($D82,'NRCS Physical Effects'!$D$3:$BF$173,AJ$3,FALSE),"")</f>
        <v/>
      </c>
      <c r="AK82" s="31" t="str">
        <f>IFERROR(VLOOKUP($D82,'NRCS Physical Effects'!$D$3:$BF$173,AK$3,FALSE),"")</f>
        <v/>
      </c>
      <c r="AL82" s="31" t="str">
        <f>IFERROR(VLOOKUP($D82,'NRCS Physical Effects'!$D$3:$BF$173,AL$3,FALSE),"")</f>
        <v/>
      </c>
      <c r="AM82" s="31" t="str">
        <f>IFERROR(VLOOKUP($D82,'NRCS Physical Effects'!$D$3:$BF$173,AM$3,FALSE),"")</f>
        <v/>
      </c>
      <c r="AN82" s="31" t="str">
        <f>IFERROR(VLOOKUP($D82,'NRCS Physical Effects'!$D$3:$BF$173,AN$3,FALSE),"")</f>
        <v/>
      </c>
      <c r="AO82" s="31" t="str">
        <f>IFERROR(VLOOKUP($D82,'NRCS Physical Effects'!$D$3:$BF$173,AO$3,FALSE),"")</f>
        <v/>
      </c>
      <c r="AP82" s="31" t="str">
        <f>IFERROR(VLOOKUP($D82,'NRCS Physical Effects'!$D$3:$BF$173,AP$3,FALSE),"")</f>
        <v/>
      </c>
      <c r="AQ82" s="72" t="str">
        <f>IFERROR(VLOOKUP($D82,'NRCS Physical Effects'!$D$3:$BF$173,AQ$3,FALSE),"")</f>
        <v/>
      </c>
      <c r="AR82" s="31" t="str">
        <f>IFERROR(VLOOKUP($D82,'NRCS Physical Effects'!$D$3:$BF$173,AR$3,FALSE),"")</f>
        <v/>
      </c>
      <c r="AS82" s="31" t="str">
        <f>IFERROR(VLOOKUP($D82,'NRCS Physical Effects'!$D$3:$BF$173,AS$3,FALSE),"")</f>
        <v/>
      </c>
      <c r="AT82" s="31" t="str">
        <f>IFERROR(VLOOKUP($D82,'NRCS Physical Effects'!$D$3:$BF$173,AT$3,FALSE),"")</f>
        <v/>
      </c>
      <c r="AU82" s="31" t="str">
        <f>IFERROR(VLOOKUP($D82,'NRCS Physical Effects'!$D$3:$BF$173,AU$3,FALSE),"")</f>
        <v/>
      </c>
      <c r="AV82" s="31" t="str">
        <f>IFERROR(VLOOKUP($D82,'NRCS Physical Effects'!$D$3:$BF$173,AV$3,FALSE),"")</f>
        <v/>
      </c>
      <c r="AW82" s="31" t="str">
        <f>IFERROR(VLOOKUP($D82,'NRCS Physical Effects'!$D$3:$BF$173,AW$3,FALSE),"")</f>
        <v/>
      </c>
    </row>
    <row r="83" spans="1:49" x14ac:dyDescent="0.3">
      <c r="A83" s="80" t="s">
        <v>156</v>
      </c>
      <c r="B83" s="80" t="s">
        <v>173</v>
      </c>
      <c r="C83" s="40" t="s">
        <v>179</v>
      </c>
      <c r="E83" s="116" t="str">
        <f>IFERROR(VLOOKUP(D83,'NRCS Practice Descriptions'!$B$2:$C$174,2,FALSE),"")</f>
        <v/>
      </c>
      <c r="H83" s="31"/>
      <c r="I83" s="31"/>
      <c r="J83" s="31"/>
      <c r="K83" s="31"/>
      <c r="L83" s="31"/>
      <c r="M83" s="31"/>
      <c r="N83" s="31"/>
      <c r="O83" s="103">
        <f t="shared" si="24"/>
        <v>0</v>
      </c>
      <c r="P83" s="31"/>
      <c r="Q83" s="31"/>
      <c r="R83" s="31"/>
      <c r="S83" s="202" t="str">
        <f>IFERROR(VLOOKUP(D83,#REF!,17,FALSE),"")</f>
        <v/>
      </c>
      <c r="T83" s="120" t="str">
        <f>IFERROR(VLOOKUP(D83,'NRCS Practice Descriptions'!$B$2:$E$174,4,FALSE),"")</f>
        <v/>
      </c>
      <c r="U83" s="31"/>
      <c r="V83" s="31"/>
      <c r="W83" s="202" t="str">
        <f>IFERROR(AVERAGEIFS('2021VTEQIPCostList'!F$2:F$1463,'2021VTEQIPCostList'!A$2:A$1463,'Simplified Buckets Sorted'!D83,'2021VTEQIPCostList'!E$2:E$1463,'Simplified Buckets Sorted'!T83),"")</f>
        <v/>
      </c>
      <c r="X83" s="100">
        <f t="shared" si="25"/>
        <v>0</v>
      </c>
      <c r="Y83" s="31"/>
      <c r="Z83" s="31"/>
      <c r="AA83" s="31"/>
      <c r="AB83" s="31"/>
      <c r="AC83" s="31"/>
      <c r="AD83" s="102">
        <f t="shared" si="26"/>
        <v>0</v>
      </c>
      <c r="AE83" s="31"/>
      <c r="AF83" s="100">
        <f t="shared" si="27"/>
        <v>0</v>
      </c>
      <c r="AG83" s="31"/>
      <c r="AH83" s="46"/>
      <c r="AI83" s="31" t="str">
        <f>IFERROR(VLOOKUP($D83,'NRCS Physical Effects'!$D$3:$BF$173,AI$3,FALSE),"")</f>
        <v/>
      </c>
      <c r="AJ83" s="31" t="str">
        <f>IFERROR(VLOOKUP($D83,'NRCS Physical Effects'!$D$3:$BF$173,AJ$3,FALSE),"")</f>
        <v/>
      </c>
      <c r="AK83" s="31" t="str">
        <f>IFERROR(VLOOKUP($D83,'NRCS Physical Effects'!$D$3:$BF$173,AK$3,FALSE),"")</f>
        <v/>
      </c>
      <c r="AL83" s="31" t="str">
        <f>IFERROR(VLOOKUP($D83,'NRCS Physical Effects'!$D$3:$BF$173,AL$3,FALSE),"")</f>
        <v/>
      </c>
      <c r="AM83" s="31" t="str">
        <f>IFERROR(VLOOKUP($D83,'NRCS Physical Effects'!$D$3:$BF$173,AM$3,FALSE),"")</f>
        <v/>
      </c>
      <c r="AN83" s="31" t="str">
        <f>IFERROR(VLOOKUP($D83,'NRCS Physical Effects'!$D$3:$BF$173,AN$3,FALSE),"")</f>
        <v/>
      </c>
      <c r="AO83" s="31" t="str">
        <f>IFERROR(VLOOKUP($D83,'NRCS Physical Effects'!$D$3:$BF$173,AO$3,FALSE),"")</f>
        <v/>
      </c>
      <c r="AP83" s="31" t="str">
        <f>IFERROR(VLOOKUP($D83,'NRCS Physical Effects'!$D$3:$BF$173,AP$3,FALSE),"")</f>
        <v/>
      </c>
      <c r="AQ83" s="72" t="str">
        <f>IFERROR(VLOOKUP($D83,'NRCS Physical Effects'!$D$3:$BF$173,AQ$3,FALSE),"")</f>
        <v/>
      </c>
      <c r="AR83" s="31" t="str">
        <f>IFERROR(VLOOKUP($D83,'NRCS Physical Effects'!$D$3:$BF$173,AR$3,FALSE),"")</f>
        <v/>
      </c>
      <c r="AS83" s="31" t="str">
        <f>IFERROR(VLOOKUP($D83,'NRCS Physical Effects'!$D$3:$BF$173,AS$3,FALSE),"")</f>
        <v/>
      </c>
      <c r="AT83" s="31" t="str">
        <f>IFERROR(VLOOKUP($D83,'NRCS Physical Effects'!$D$3:$BF$173,AT$3,FALSE),"")</f>
        <v/>
      </c>
      <c r="AU83" s="31" t="str">
        <f>IFERROR(VLOOKUP($D83,'NRCS Physical Effects'!$D$3:$BF$173,AU$3,FALSE),"")</f>
        <v/>
      </c>
      <c r="AV83" s="31" t="str">
        <f>IFERROR(VLOOKUP($D83,'NRCS Physical Effects'!$D$3:$BF$173,AV$3,FALSE),"")</f>
        <v/>
      </c>
      <c r="AW83" s="31" t="str">
        <f>IFERROR(VLOOKUP($D83,'NRCS Physical Effects'!$D$3:$BF$173,AW$3,FALSE),"")</f>
        <v/>
      </c>
    </row>
    <row r="84" spans="1:49" x14ac:dyDescent="0.3">
      <c r="A84" s="80" t="s">
        <v>156</v>
      </c>
      <c r="B84" s="80" t="s">
        <v>173</v>
      </c>
      <c r="C84" s="90" t="s">
        <v>261</v>
      </c>
      <c r="D84" s="31">
        <v>782</v>
      </c>
      <c r="E84" s="116" t="str">
        <f>IFERROR(VLOOKUP(D84,'NRCS Practice Descriptions'!$B$2:$C$174,2,FALSE),"")</f>
        <v/>
      </c>
      <c r="H84" s="31"/>
      <c r="I84" s="31"/>
      <c r="J84" s="31"/>
      <c r="K84" s="31"/>
      <c r="L84" s="31"/>
      <c r="M84" s="31"/>
      <c r="N84" s="31"/>
      <c r="O84" s="103">
        <f t="shared" si="24"/>
        <v>0</v>
      </c>
      <c r="P84" s="31"/>
      <c r="Q84" s="31"/>
      <c r="R84" s="31"/>
      <c r="S84" s="202" t="str">
        <f>IFERROR(VLOOKUP(D84,#REF!,17,FALSE),"")</f>
        <v/>
      </c>
      <c r="T84" s="120" t="str">
        <f>IFERROR(VLOOKUP(D84,'NRCS Practice Descriptions'!$B$2:$E$174,4,FALSE),"")</f>
        <v/>
      </c>
      <c r="U84" s="31"/>
      <c r="V84" s="31"/>
      <c r="W84" s="202" t="str">
        <f>IFERROR(AVERAGEIFS('2021VTEQIPCostList'!F$2:F$1463,'2021VTEQIPCostList'!A$2:A$1463,'Simplified Buckets Sorted'!D84,'2021VTEQIPCostList'!E$2:E$1463,'Simplified Buckets Sorted'!T84),"")</f>
        <v/>
      </c>
      <c r="X84" s="100">
        <f t="shared" si="25"/>
        <v>0</v>
      </c>
      <c r="Y84" s="31"/>
      <c r="Z84" s="31"/>
      <c r="AA84" s="31"/>
      <c r="AB84" s="31"/>
      <c r="AC84" s="31"/>
      <c r="AD84" s="102">
        <f t="shared" si="26"/>
        <v>0</v>
      </c>
      <c r="AE84" s="31"/>
      <c r="AF84" s="100">
        <f t="shared" si="27"/>
        <v>0</v>
      </c>
      <c r="AG84" s="31"/>
      <c r="AH84" s="46"/>
      <c r="AI84" s="31" t="str">
        <f>IFERROR(VLOOKUP($D84,'NRCS Physical Effects'!$D$3:$BF$173,AI$3,FALSE),"")</f>
        <v/>
      </c>
      <c r="AJ84" s="31" t="str">
        <f>IFERROR(VLOOKUP($D84,'NRCS Physical Effects'!$D$3:$BF$173,AJ$3,FALSE),"")</f>
        <v/>
      </c>
      <c r="AK84" s="31" t="str">
        <f>IFERROR(VLOOKUP($D84,'NRCS Physical Effects'!$D$3:$BF$173,AK$3,FALSE),"")</f>
        <v/>
      </c>
      <c r="AL84" s="31" t="str">
        <f>IFERROR(VLOOKUP($D84,'NRCS Physical Effects'!$D$3:$BF$173,AL$3,FALSE),"")</f>
        <v/>
      </c>
      <c r="AM84" s="31" t="str">
        <f>IFERROR(VLOOKUP($D84,'NRCS Physical Effects'!$D$3:$BF$173,AM$3,FALSE),"")</f>
        <v/>
      </c>
      <c r="AN84" s="31" t="str">
        <f>IFERROR(VLOOKUP($D84,'NRCS Physical Effects'!$D$3:$BF$173,AN$3,FALSE),"")</f>
        <v/>
      </c>
      <c r="AO84" s="31" t="str">
        <f>IFERROR(VLOOKUP($D84,'NRCS Physical Effects'!$D$3:$BF$173,AO$3,FALSE),"")</f>
        <v/>
      </c>
      <c r="AP84" s="31" t="str">
        <f>IFERROR(VLOOKUP($D84,'NRCS Physical Effects'!$D$3:$BF$173,AP$3,FALSE),"")</f>
        <v/>
      </c>
      <c r="AQ84" s="72" t="str">
        <f>IFERROR(VLOOKUP($D84,'NRCS Physical Effects'!$D$3:$BF$173,AQ$3,FALSE),"")</f>
        <v/>
      </c>
      <c r="AR84" s="31" t="str">
        <f>IFERROR(VLOOKUP($D84,'NRCS Physical Effects'!$D$3:$BF$173,AR$3,FALSE),"")</f>
        <v/>
      </c>
      <c r="AS84" s="31" t="str">
        <f>IFERROR(VLOOKUP($D84,'NRCS Physical Effects'!$D$3:$BF$173,AS$3,FALSE),"")</f>
        <v/>
      </c>
      <c r="AT84" s="31" t="str">
        <f>IFERROR(VLOOKUP($D84,'NRCS Physical Effects'!$D$3:$BF$173,AT$3,FALSE),"")</f>
        <v/>
      </c>
      <c r="AU84" s="31" t="str">
        <f>IFERROR(VLOOKUP($D84,'NRCS Physical Effects'!$D$3:$BF$173,AU$3,FALSE),"")</f>
        <v/>
      </c>
      <c r="AV84" s="31" t="str">
        <f>IFERROR(VLOOKUP($D84,'NRCS Physical Effects'!$D$3:$BF$173,AV$3,FALSE),"")</f>
        <v/>
      </c>
      <c r="AW84" s="31" t="str">
        <f>IFERROR(VLOOKUP($D84,'NRCS Physical Effects'!$D$3:$BF$173,AW$3,FALSE),"")</f>
        <v/>
      </c>
    </row>
    <row r="85" spans="1:49" ht="14.4" customHeight="1" x14ac:dyDescent="0.3">
      <c r="A85" s="80"/>
      <c r="B85" s="80"/>
      <c r="E85" s="116" t="str">
        <f>IFERROR(VLOOKUP(D85,'NRCS Practice Descriptions'!$B$2:$C$174,2,FALSE),"")</f>
        <v/>
      </c>
      <c r="H85" s="31"/>
      <c r="I85" s="31"/>
      <c r="J85" s="31"/>
      <c r="K85" s="31"/>
      <c r="L85" s="31"/>
      <c r="M85" s="31"/>
      <c r="N85" s="31"/>
      <c r="O85" s="103">
        <f t="shared" si="24"/>
        <v>0</v>
      </c>
      <c r="P85" s="31"/>
      <c r="Q85" s="31"/>
      <c r="R85" s="31"/>
      <c r="S85" s="202" t="str">
        <f>IFERROR(VLOOKUP(D85,#REF!,17,FALSE),"")</f>
        <v/>
      </c>
      <c r="T85" s="120" t="str">
        <f>IFERROR(VLOOKUP(D85,'NRCS Practice Descriptions'!$B$2:$E$174,4,FALSE),"")</f>
        <v/>
      </c>
      <c r="U85" s="31"/>
      <c r="V85" s="31"/>
      <c r="W85" s="202" t="str">
        <f>IFERROR(AVERAGEIFS('2021VTEQIPCostList'!F$2:F$1463,'2021VTEQIPCostList'!A$2:A$1463,'Simplified Buckets Sorted'!D85,'2021VTEQIPCostList'!E$2:E$1463,'Simplified Buckets Sorted'!T85),"")</f>
        <v/>
      </c>
      <c r="X85" s="100">
        <f t="shared" si="25"/>
        <v>0</v>
      </c>
      <c r="Y85" s="31"/>
      <c r="Z85" s="31"/>
      <c r="AA85" s="31"/>
      <c r="AB85" s="31"/>
      <c r="AC85" s="31"/>
      <c r="AD85" s="102">
        <f t="shared" si="26"/>
        <v>0</v>
      </c>
      <c r="AE85" s="31"/>
      <c r="AF85" s="100">
        <f t="shared" si="27"/>
        <v>0</v>
      </c>
      <c r="AG85" s="31"/>
      <c r="AH85" s="46"/>
      <c r="AI85" s="31" t="str">
        <f>IFERROR(VLOOKUP($D85,'NRCS Physical Effects'!$D$3:$BF$173,AI$3,FALSE),"")</f>
        <v/>
      </c>
      <c r="AJ85" s="31" t="str">
        <f>IFERROR(VLOOKUP($D85,'NRCS Physical Effects'!$D$3:$BF$173,AJ$3,FALSE),"")</f>
        <v/>
      </c>
      <c r="AK85" s="31" t="str">
        <f>IFERROR(VLOOKUP($D85,'NRCS Physical Effects'!$D$3:$BF$173,AK$3,FALSE),"")</f>
        <v/>
      </c>
      <c r="AL85" s="31" t="str">
        <f>IFERROR(VLOOKUP($D85,'NRCS Physical Effects'!$D$3:$BF$173,AL$3,FALSE),"")</f>
        <v/>
      </c>
      <c r="AM85" s="31" t="str">
        <f>IFERROR(VLOOKUP($D85,'NRCS Physical Effects'!$D$3:$BF$173,AM$3,FALSE),"")</f>
        <v/>
      </c>
      <c r="AN85" s="31" t="str">
        <f>IFERROR(VLOOKUP($D85,'NRCS Physical Effects'!$D$3:$BF$173,AN$3,FALSE),"")</f>
        <v/>
      </c>
      <c r="AO85" s="31" t="str">
        <f>IFERROR(VLOOKUP($D85,'NRCS Physical Effects'!$D$3:$BF$173,AO$3,FALSE),"")</f>
        <v/>
      </c>
      <c r="AP85" s="31" t="str">
        <f>IFERROR(VLOOKUP($D85,'NRCS Physical Effects'!$D$3:$BF$173,AP$3,FALSE),"")</f>
        <v/>
      </c>
      <c r="AQ85" s="72" t="str">
        <f>IFERROR(VLOOKUP($D85,'NRCS Physical Effects'!$D$3:$BF$173,AQ$3,FALSE),"")</f>
        <v/>
      </c>
      <c r="AR85" s="31" t="str">
        <f>IFERROR(VLOOKUP($D85,'NRCS Physical Effects'!$D$3:$BF$173,AR$3,FALSE),"")</f>
        <v/>
      </c>
      <c r="AS85" s="31" t="str">
        <f>IFERROR(VLOOKUP($D85,'NRCS Physical Effects'!$D$3:$BF$173,AS$3,FALSE),"")</f>
        <v/>
      </c>
      <c r="AT85" s="31" t="str">
        <f>IFERROR(VLOOKUP($D85,'NRCS Physical Effects'!$D$3:$BF$173,AT$3,FALSE),"")</f>
        <v/>
      </c>
      <c r="AU85" s="31" t="str">
        <f>IFERROR(VLOOKUP($D85,'NRCS Physical Effects'!$D$3:$BF$173,AU$3,FALSE),"")</f>
        <v/>
      </c>
      <c r="AV85" s="31" t="str">
        <f>IFERROR(VLOOKUP($D85,'NRCS Physical Effects'!$D$3:$BF$173,AV$3,FALSE),"")</f>
        <v/>
      </c>
      <c r="AW85" s="31" t="str">
        <f>IFERROR(VLOOKUP($D85,'NRCS Physical Effects'!$D$3:$BF$173,AW$3,FALSE),"")</f>
        <v/>
      </c>
    </row>
    <row r="86" spans="1:49" x14ac:dyDescent="0.3">
      <c r="A86" s="80" t="s">
        <v>156</v>
      </c>
      <c r="B86" s="80" t="s">
        <v>7</v>
      </c>
      <c r="C86" s="40" t="s">
        <v>180</v>
      </c>
      <c r="E86" s="116" t="str">
        <f>IFERROR(VLOOKUP(D86,'NRCS Practice Descriptions'!$B$2:$C$174,2,FALSE),"")</f>
        <v/>
      </c>
      <c r="H86" s="31"/>
      <c r="I86" s="31"/>
      <c r="J86" s="31"/>
      <c r="K86" s="31"/>
      <c r="L86" s="31"/>
      <c r="M86" s="31"/>
      <c r="N86" s="31"/>
      <c r="O86" s="103">
        <f t="shared" si="24"/>
        <v>0</v>
      </c>
      <c r="P86" s="31"/>
      <c r="Q86" s="31"/>
      <c r="R86" s="31"/>
      <c r="S86" s="202" t="str">
        <f>IFERROR(VLOOKUP(D86,#REF!,17,FALSE),"")</f>
        <v/>
      </c>
      <c r="T86" s="120" t="str">
        <f>IFERROR(VLOOKUP(D86,'NRCS Practice Descriptions'!$B$2:$E$174,4,FALSE),"")</f>
        <v/>
      </c>
      <c r="U86" s="31"/>
      <c r="V86" s="31"/>
      <c r="W86" s="202" t="str">
        <f>IFERROR(AVERAGEIFS('2021VTEQIPCostList'!F$2:F$1463,'2021VTEQIPCostList'!A$2:A$1463,'Simplified Buckets Sorted'!D86,'2021VTEQIPCostList'!E$2:E$1463,'Simplified Buckets Sorted'!T86),"")</f>
        <v/>
      </c>
      <c r="X86" s="100">
        <f t="shared" si="25"/>
        <v>0</v>
      </c>
      <c r="Y86" s="31"/>
      <c r="Z86" s="31"/>
      <c r="AA86" s="31"/>
      <c r="AB86" s="31"/>
      <c r="AC86" s="31"/>
      <c r="AD86" s="102">
        <f t="shared" si="26"/>
        <v>0</v>
      </c>
      <c r="AE86" s="31"/>
      <c r="AF86" s="100">
        <f t="shared" si="27"/>
        <v>0</v>
      </c>
      <c r="AG86" s="31"/>
      <c r="AH86" s="46"/>
      <c r="AI86" s="31" t="str">
        <f>IFERROR(VLOOKUP($D86,'NRCS Physical Effects'!$D$3:$BF$173,AI$3,FALSE),"")</f>
        <v/>
      </c>
      <c r="AJ86" s="31" t="str">
        <f>IFERROR(VLOOKUP($D86,'NRCS Physical Effects'!$D$3:$BF$173,AJ$3,FALSE),"")</f>
        <v/>
      </c>
      <c r="AK86" s="31" t="str">
        <f>IFERROR(VLOOKUP($D86,'NRCS Physical Effects'!$D$3:$BF$173,AK$3,FALSE),"")</f>
        <v/>
      </c>
      <c r="AL86" s="31" t="str">
        <f>IFERROR(VLOOKUP($D86,'NRCS Physical Effects'!$D$3:$BF$173,AL$3,FALSE),"")</f>
        <v/>
      </c>
      <c r="AM86" s="31" t="str">
        <f>IFERROR(VLOOKUP($D86,'NRCS Physical Effects'!$D$3:$BF$173,AM$3,FALSE),"")</f>
        <v/>
      </c>
      <c r="AN86" s="31" t="str">
        <f>IFERROR(VLOOKUP($D86,'NRCS Physical Effects'!$D$3:$BF$173,AN$3,FALSE),"")</f>
        <v/>
      </c>
      <c r="AO86" s="31" t="str">
        <f>IFERROR(VLOOKUP($D86,'NRCS Physical Effects'!$D$3:$BF$173,AO$3,FALSE),"")</f>
        <v/>
      </c>
      <c r="AP86" s="31" t="str">
        <f>IFERROR(VLOOKUP($D86,'NRCS Physical Effects'!$D$3:$BF$173,AP$3,FALSE),"")</f>
        <v/>
      </c>
      <c r="AQ86" s="72" t="str">
        <f>IFERROR(VLOOKUP($D86,'NRCS Physical Effects'!$D$3:$BF$173,AQ$3,FALSE),"")</f>
        <v/>
      </c>
      <c r="AR86" s="31" t="str">
        <f>IFERROR(VLOOKUP($D86,'NRCS Physical Effects'!$D$3:$BF$173,AR$3,FALSE),"")</f>
        <v/>
      </c>
      <c r="AS86" s="31" t="str">
        <f>IFERROR(VLOOKUP($D86,'NRCS Physical Effects'!$D$3:$BF$173,AS$3,FALSE),"")</f>
        <v/>
      </c>
      <c r="AT86" s="31" t="str">
        <f>IFERROR(VLOOKUP($D86,'NRCS Physical Effects'!$D$3:$BF$173,AT$3,FALSE),"")</f>
        <v/>
      </c>
      <c r="AU86" s="31" t="str">
        <f>IFERROR(VLOOKUP($D86,'NRCS Physical Effects'!$D$3:$BF$173,AU$3,FALSE),"")</f>
        <v/>
      </c>
      <c r="AV86" s="31" t="str">
        <f>IFERROR(VLOOKUP($D86,'NRCS Physical Effects'!$D$3:$BF$173,AV$3,FALSE),"")</f>
        <v/>
      </c>
      <c r="AW86" s="31" t="str">
        <f>IFERROR(VLOOKUP($D86,'NRCS Physical Effects'!$D$3:$BF$173,AW$3,FALSE),"")</f>
        <v/>
      </c>
    </row>
    <row r="87" spans="1:49" x14ac:dyDescent="0.3">
      <c r="A87" s="80" t="s">
        <v>156</v>
      </c>
      <c r="B87" s="80" t="s">
        <v>7</v>
      </c>
      <c r="C87" s="93" t="s">
        <v>181</v>
      </c>
      <c r="E87" s="116" t="str">
        <f>IFERROR(VLOOKUP(D87,'NRCS Practice Descriptions'!$B$2:$C$174,2,FALSE),"")</f>
        <v/>
      </c>
      <c r="H87" s="31"/>
      <c r="I87" s="31"/>
      <c r="J87" s="31"/>
      <c r="K87" s="31"/>
      <c r="L87" s="31"/>
      <c r="M87" s="31"/>
      <c r="N87" s="31"/>
      <c r="O87" s="103">
        <f t="shared" si="24"/>
        <v>0</v>
      </c>
      <c r="P87" s="31"/>
      <c r="Q87" s="31"/>
      <c r="R87" s="31"/>
      <c r="S87" s="202" t="str">
        <f>IFERROR(VLOOKUP(D87,#REF!,17,FALSE),"")</f>
        <v/>
      </c>
      <c r="T87" s="120" t="str">
        <f>IFERROR(VLOOKUP(D87,'NRCS Practice Descriptions'!$B$2:$E$174,4,FALSE),"")</f>
        <v/>
      </c>
      <c r="U87" s="31"/>
      <c r="V87" s="31"/>
      <c r="W87" s="202" t="str">
        <f>IFERROR(AVERAGEIFS('2021VTEQIPCostList'!F$2:F$1463,'2021VTEQIPCostList'!A$2:A$1463,'Simplified Buckets Sorted'!D87,'2021VTEQIPCostList'!E$2:E$1463,'Simplified Buckets Sorted'!T87),"")</f>
        <v/>
      </c>
      <c r="X87" s="100">
        <f t="shared" si="25"/>
        <v>0</v>
      </c>
      <c r="Y87" s="31"/>
      <c r="Z87" s="31"/>
      <c r="AA87" s="31"/>
      <c r="AB87" s="31"/>
      <c r="AC87" s="31"/>
      <c r="AD87" s="102">
        <f t="shared" si="26"/>
        <v>0</v>
      </c>
      <c r="AE87" s="31"/>
      <c r="AF87" s="100">
        <f t="shared" si="27"/>
        <v>0</v>
      </c>
      <c r="AG87" s="31"/>
      <c r="AH87" s="46"/>
      <c r="AI87" s="31" t="str">
        <f>IFERROR(VLOOKUP($D87,'NRCS Physical Effects'!$D$3:$BF$173,AI$3,FALSE),"")</f>
        <v/>
      </c>
      <c r="AJ87" s="31" t="str">
        <f>IFERROR(VLOOKUP($D87,'NRCS Physical Effects'!$D$3:$BF$173,AJ$3,FALSE),"")</f>
        <v/>
      </c>
      <c r="AK87" s="31" t="str">
        <f>IFERROR(VLOOKUP($D87,'NRCS Physical Effects'!$D$3:$BF$173,AK$3,FALSE),"")</f>
        <v/>
      </c>
      <c r="AL87" s="31" t="str">
        <f>IFERROR(VLOOKUP($D87,'NRCS Physical Effects'!$D$3:$BF$173,AL$3,FALSE),"")</f>
        <v/>
      </c>
      <c r="AM87" s="31" t="str">
        <f>IFERROR(VLOOKUP($D87,'NRCS Physical Effects'!$D$3:$BF$173,AM$3,FALSE),"")</f>
        <v/>
      </c>
      <c r="AN87" s="31" t="str">
        <f>IFERROR(VLOOKUP($D87,'NRCS Physical Effects'!$D$3:$BF$173,AN$3,FALSE),"")</f>
        <v/>
      </c>
      <c r="AO87" s="31" t="str">
        <f>IFERROR(VLOOKUP($D87,'NRCS Physical Effects'!$D$3:$BF$173,AO$3,FALSE),"")</f>
        <v/>
      </c>
      <c r="AP87" s="31" t="str">
        <f>IFERROR(VLOOKUP($D87,'NRCS Physical Effects'!$D$3:$BF$173,AP$3,FALSE),"")</f>
        <v/>
      </c>
      <c r="AQ87" s="72" t="str">
        <f>IFERROR(VLOOKUP($D87,'NRCS Physical Effects'!$D$3:$BF$173,AQ$3,FALSE),"")</f>
        <v/>
      </c>
      <c r="AR87" s="31" t="str">
        <f>IFERROR(VLOOKUP($D87,'NRCS Physical Effects'!$D$3:$BF$173,AR$3,FALSE),"")</f>
        <v/>
      </c>
      <c r="AS87" s="31" t="str">
        <f>IFERROR(VLOOKUP($D87,'NRCS Physical Effects'!$D$3:$BF$173,AS$3,FALSE),"")</f>
        <v/>
      </c>
      <c r="AT87" s="31" t="str">
        <f>IFERROR(VLOOKUP($D87,'NRCS Physical Effects'!$D$3:$BF$173,AT$3,FALSE),"")</f>
        <v/>
      </c>
      <c r="AU87" s="31" t="str">
        <f>IFERROR(VLOOKUP($D87,'NRCS Physical Effects'!$D$3:$BF$173,AU$3,FALSE),"")</f>
        <v/>
      </c>
      <c r="AV87" s="31" t="str">
        <f>IFERROR(VLOOKUP($D87,'NRCS Physical Effects'!$D$3:$BF$173,AV$3,FALSE),"")</f>
        <v/>
      </c>
      <c r="AW87" s="31" t="str">
        <f>IFERROR(VLOOKUP($D87,'NRCS Physical Effects'!$D$3:$BF$173,AW$3,FALSE),"")</f>
        <v/>
      </c>
    </row>
    <row r="88" spans="1:49" x14ac:dyDescent="0.3">
      <c r="A88" s="80" t="s">
        <v>156</v>
      </c>
      <c r="B88" s="80" t="s">
        <v>7</v>
      </c>
      <c r="C88" s="40" t="s">
        <v>182</v>
      </c>
      <c r="E88" s="116" t="str">
        <f>IFERROR(VLOOKUP(D88,'NRCS Practice Descriptions'!$B$2:$C$174,2,FALSE),"")</f>
        <v/>
      </c>
      <c r="H88" s="31"/>
      <c r="I88" s="31"/>
      <c r="J88" s="31"/>
      <c r="K88" s="31"/>
      <c r="L88" s="31"/>
      <c r="M88" s="31"/>
      <c r="N88" s="31"/>
      <c r="O88" s="103">
        <f t="shared" si="24"/>
        <v>0</v>
      </c>
      <c r="P88" s="31"/>
      <c r="Q88" s="31"/>
      <c r="R88" s="31"/>
      <c r="S88" s="202" t="str">
        <f>IFERROR(VLOOKUP(D88,#REF!,17,FALSE),"")</f>
        <v/>
      </c>
      <c r="T88" s="120" t="str">
        <f>IFERROR(VLOOKUP(D88,'NRCS Practice Descriptions'!$B$2:$E$174,4,FALSE),"")</f>
        <v/>
      </c>
      <c r="U88" s="31"/>
      <c r="V88" s="31"/>
      <c r="W88" s="202" t="str">
        <f>IFERROR(AVERAGEIFS('2021VTEQIPCostList'!F$2:F$1463,'2021VTEQIPCostList'!A$2:A$1463,'Simplified Buckets Sorted'!D88,'2021VTEQIPCostList'!E$2:E$1463,'Simplified Buckets Sorted'!T88),"")</f>
        <v/>
      </c>
      <c r="X88" s="100">
        <f t="shared" si="25"/>
        <v>0</v>
      </c>
      <c r="Y88" s="31"/>
      <c r="Z88" s="31"/>
      <c r="AA88" s="31"/>
      <c r="AB88" s="31"/>
      <c r="AC88" s="31"/>
      <c r="AD88" s="102">
        <f t="shared" si="26"/>
        <v>0</v>
      </c>
      <c r="AE88" s="31"/>
      <c r="AF88" s="100">
        <f t="shared" si="27"/>
        <v>0</v>
      </c>
      <c r="AG88" s="31"/>
      <c r="AH88" s="46"/>
      <c r="AI88" s="31" t="str">
        <f>IFERROR(VLOOKUP($D88,'NRCS Physical Effects'!$D$3:$BF$173,AI$3,FALSE),"")</f>
        <v/>
      </c>
      <c r="AJ88" s="31" t="str">
        <f>IFERROR(VLOOKUP($D88,'NRCS Physical Effects'!$D$3:$BF$173,AJ$3,FALSE),"")</f>
        <v/>
      </c>
      <c r="AK88" s="31" t="str">
        <f>IFERROR(VLOOKUP($D88,'NRCS Physical Effects'!$D$3:$BF$173,AK$3,FALSE),"")</f>
        <v/>
      </c>
      <c r="AL88" s="31" t="str">
        <f>IFERROR(VLOOKUP($D88,'NRCS Physical Effects'!$D$3:$BF$173,AL$3,FALSE),"")</f>
        <v/>
      </c>
      <c r="AM88" s="31" t="str">
        <f>IFERROR(VLOOKUP($D88,'NRCS Physical Effects'!$D$3:$BF$173,AM$3,FALSE),"")</f>
        <v/>
      </c>
      <c r="AN88" s="31" t="str">
        <f>IFERROR(VLOOKUP($D88,'NRCS Physical Effects'!$D$3:$BF$173,AN$3,FALSE),"")</f>
        <v/>
      </c>
      <c r="AO88" s="31" t="str">
        <f>IFERROR(VLOOKUP($D88,'NRCS Physical Effects'!$D$3:$BF$173,AO$3,FALSE),"")</f>
        <v/>
      </c>
      <c r="AP88" s="31" t="str">
        <f>IFERROR(VLOOKUP($D88,'NRCS Physical Effects'!$D$3:$BF$173,AP$3,FALSE),"")</f>
        <v/>
      </c>
      <c r="AQ88" s="72" t="str">
        <f>IFERROR(VLOOKUP($D88,'NRCS Physical Effects'!$D$3:$BF$173,AQ$3,FALSE),"")</f>
        <v/>
      </c>
      <c r="AR88" s="31" t="str">
        <f>IFERROR(VLOOKUP($D88,'NRCS Physical Effects'!$D$3:$BF$173,AR$3,FALSE),"")</f>
        <v/>
      </c>
      <c r="AS88" s="31" t="str">
        <f>IFERROR(VLOOKUP($D88,'NRCS Physical Effects'!$D$3:$BF$173,AS$3,FALSE),"")</f>
        <v/>
      </c>
      <c r="AT88" s="31" t="str">
        <f>IFERROR(VLOOKUP($D88,'NRCS Physical Effects'!$D$3:$BF$173,AT$3,FALSE),"")</f>
        <v/>
      </c>
      <c r="AU88" s="31" t="str">
        <f>IFERROR(VLOOKUP($D88,'NRCS Physical Effects'!$D$3:$BF$173,AU$3,FALSE),"")</f>
        <v/>
      </c>
      <c r="AV88" s="31" t="str">
        <f>IFERROR(VLOOKUP($D88,'NRCS Physical Effects'!$D$3:$BF$173,AV$3,FALSE),"")</f>
        <v/>
      </c>
      <c r="AW88" s="31" t="str">
        <f>IFERROR(VLOOKUP($D88,'NRCS Physical Effects'!$D$3:$BF$173,AW$3,FALSE),"")</f>
        <v/>
      </c>
    </row>
    <row r="89" spans="1:49" x14ac:dyDescent="0.3">
      <c r="A89" s="80"/>
      <c r="B89" s="80"/>
      <c r="E89" s="116" t="str">
        <f>IFERROR(VLOOKUP(D89,'NRCS Practice Descriptions'!$B$2:$C$174,2,FALSE),"")</f>
        <v/>
      </c>
      <c r="H89" s="31"/>
      <c r="I89" s="31"/>
      <c r="J89" s="31"/>
      <c r="K89" s="31"/>
      <c r="L89" s="31"/>
      <c r="M89" s="31"/>
      <c r="N89" s="31"/>
      <c r="O89" s="103">
        <f t="shared" si="24"/>
        <v>0</v>
      </c>
      <c r="P89" s="31"/>
      <c r="Q89" s="31"/>
      <c r="R89" s="31"/>
      <c r="S89" s="202" t="str">
        <f>IFERROR(VLOOKUP(D89,#REF!,17,FALSE),"")</f>
        <v/>
      </c>
      <c r="T89" s="120" t="str">
        <f>IFERROR(VLOOKUP(D89,'NRCS Practice Descriptions'!$B$2:$E$174,4,FALSE),"")</f>
        <v/>
      </c>
      <c r="U89" s="31"/>
      <c r="V89" s="31"/>
      <c r="W89" s="202" t="str">
        <f>IFERROR(AVERAGEIFS('2021VTEQIPCostList'!F$2:F$1463,'2021VTEQIPCostList'!A$2:A$1463,'Simplified Buckets Sorted'!D89,'2021VTEQIPCostList'!E$2:E$1463,'Simplified Buckets Sorted'!T89),"")</f>
        <v/>
      </c>
      <c r="X89" s="100">
        <f t="shared" si="25"/>
        <v>0</v>
      </c>
      <c r="Y89" s="31"/>
      <c r="Z89" s="31"/>
      <c r="AA89" s="31"/>
      <c r="AB89" s="31"/>
      <c r="AC89" s="31"/>
      <c r="AD89" s="102">
        <f t="shared" si="26"/>
        <v>0</v>
      </c>
      <c r="AE89" s="31"/>
      <c r="AF89" s="100">
        <f t="shared" si="27"/>
        <v>0</v>
      </c>
      <c r="AG89" s="31"/>
      <c r="AH89" s="46"/>
      <c r="AI89" s="31" t="str">
        <f>IFERROR(VLOOKUP($D89,'NRCS Physical Effects'!$D$3:$BF$173,AI$3,FALSE),"")</f>
        <v/>
      </c>
      <c r="AJ89" s="31" t="str">
        <f>IFERROR(VLOOKUP($D89,'NRCS Physical Effects'!$D$3:$BF$173,AJ$3,FALSE),"")</f>
        <v/>
      </c>
      <c r="AK89" s="31" t="str">
        <f>IFERROR(VLOOKUP($D89,'NRCS Physical Effects'!$D$3:$BF$173,AK$3,FALSE),"")</f>
        <v/>
      </c>
      <c r="AL89" s="31" t="str">
        <f>IFERROR(VLOOKUP($D89,'NRCS Physical Effects'!$D$3:$BF$173,AL$3,FALSE),"")</f>
        <v/>
      </c>
      <c r="AM89" s="31" t="str">
        <f>IFERROR(VLOOKUP($D89,'NRCS Physical Effects'!$D$3:$BF$173,AM$3,FALSE),"")</f>
        <v/>
      </c>
      <c r="AN89" s="31" t="str">
        <f>IFERROR(VLOOKUP($D89,'NRCS Physical Effects'!$D$3:$BF$173,AN$3,FALSE),"")</f>
        <v/>
      </c>
      <c r="AO89" s="31" t="str">
        <f>IFERROR(VLOOKUP($D89,'NRCS Physical Effects'!$D$3:$BF$173,AO$3,FALSE),"")</f>
        <v/>
      </c>
      <c r="AP89" s="31" t="str">
        <f>IFERROR(VLOOKUP($D89,'NRCS Physical Effects'!$D$3:$BF$173,AP$3,FALSE),"")</f>
        <v/>
      </c>
      <c r="AQ89" s="72" t="str">
        <f>IFERROR(VLOOKUP($D89,'NRCS Physical Effects'!$D$3:$BF$173,AQ$3,FALSE),"")</f>
        <v/>
      </c>
      <c r="AR89" s="31" t="str">
        <f>IFERROR(VLOOKUP($D89,'NRCS Physical Effects'!$D$3:$BF$173,AR$3,FALSE),"")</f>
        <v/>
      </c>
      <c r="AS89" s="31" t="str">
        <f>IFERROR(VLOOKUP($D89,'NRCS Physical Effects'!$D$3:$BF$173,AS$3,FALSE),"")</f>
        <v/>
      </c>
      <c r="AT89" s="31" t="str">
        <f>IFERROR(VLOOKUP($D89,'NRCS Physical Effects'!$D$3:$BF$173,AT$3,FALSE),"")</f>
        <v/>
      </c>
      <c r="AU89" s="31" t="str">
        <f>IFERROR(VLOOKUP($D89,'NRCS Physical Effects'!$D$3:$BF$173,AU$3,FALSE),"")</f>
        <v/>
      </c>
      <c r="AV89" s="31" t="str">
        <f>IFERROR(VLOOKUP($D89,'NRCS Physical Effects'!$D$3:$BF$173,AV$3,FALSE),"")</f>
        <v/>
      </c>
      <c r="AW89" s="31" t="str">
        <f>IFERROR(VLOOKUP($D89,'NRCS Physical Effects'!$D$3:$BF$173,AW$3,FALSE),"")</f>
        <v/>
      </c>
    </row>
    <row r="90" spans="1:49" x14ac:dyDescent="0.3">
      <c r="A90" s="80" t="s">
        <v>509</v>
      </c>
      <c r="B90" s="80" t="s">
        <v>511</v>
      </c>
      <c r="C90" s="40" t="s">
        <v>81</v>
      </c>
      <c r="D90" s="31" t="s">
        <v>259</v>
      </c>
      <c r="E90" s="116" t="str">
        <f>IFERROR(VLOOKUP(D90,'NRCS Practice Descriptions'!$B$2:$C$174,2,FALSE),"")</f>
        <v/>
      </c>
      <c r="F90" s="33" t="s">
        <v>29</v>
      </c>
      <c r="H90" s="31"/>
      <c r="I90" s="31"/>
      <c r="J90" s="31"/>
      <c r="K90" s="31"/>
      <c r="L90" s="31"/>
      <c r="M90" s="31"/>
      <c r="N90" s="31"/>
      <c r="O90" s="103">
        <f t="shared" si="24"/>
        <v>0</v>
      </c>
      <c r="P90" s="31"/>
      <c r="Q90" s="31"/>
      <c r="R90" s="31"/>
      <c r="S90" s="202" t="str">
        <f>IFERROR(VLOOKUP(D90,#REF!,17,FALSE),"")</f>
        <v/>
      </c>
      <c r="T90" s="120" t="str">
        <f>IFERROR(VLOOKUP(D90,'NRCS Practice Descriptions'!$B$2:$E$174,4,FALSE),"")</f>
        <v/>
      </c>
      <c r="U90" s="31"/>
      <c r="V90" s="31"/>
      <c r="W90" s="202" t="str">
        <f>IFERROR(AVERAGEIFS('2021VTEQIPCostList'!F$2:F$1463,'2021VTEQIPCostList'!A$2:A$1463,'Simplified Buckets Sorted'!D90,'2021VTEQIPCostList'!E$2:E$1463,'Simplified Buckets Sorted'!T90),"")</f>
        <v/>
      </c>
      <c r="X90" s="100">
        <f t="shared" si="25"/>
        <v>0</v>
      </c>
      <c r="Y90" s="31"/>
      <c r="Z90" s="31"/>
      <c r="AA90" s="31"/>
      <c r="AB90" s="31"/>
      <c r="AC90" s="31"/>
      <c r="AD90" s="102">
        <f t="shared" si="26"/>
        <v>0</v>
      </c>
      <c r="AE90" s="31"/>
      <c r="AF90" s="100">
        <f t="shared" si="27"/>
        <v>0</v>
      </c>
      <c r="AG90" s="31"/>
      <c r="AH90" s="46"/>
      <c r="AI90" s="31" t="str">
        <f>IFERROR(VLOOKUP($D90,'NRCS Physical Effects'!$D$3:$BF$173,AI$3,FALSE),"")</f>
        <v/>
      </c>
      <c r="AJ90" s="31" t="str">
        <f>IFERROR(VLOOKUP($D90,'NRCS Physical Effects'!$D$3:$BF$173,AJ$3,FALSE),"")</f>
        <v/>
      </c>
      <c r="AK90" s="31" t="str">
        <f>IFERROR(VLOOKUP($D90,'NRCS Physical Effects'!$D$3:$BF$173,AK$3,FALSE),"")</f>
        <v/>
      </c>
      <c r="AL90" s="31" t="str">
        <f>IFERROR(VLOOKUP($D90,'NRCS Physical Effects'!$D$3:$BF$173,AL$3,FALSE),"")</f>
        <v/>
      </c>
      <c r="AM90" s="31" t="str">
        <f>IFERROR(VLOOKUP($D90,'NRCS Physical Effects'!$D$3:$BF$173,AM$3,FALSE),"")</f>
        <v/>
      </c>
      <c r="AN90" s="31" t="str">
        <f>IFERROR(VLOOKUP($D90,'NRCS Physical Effects'!$D$3:$BF$173,AN$3,FALSE),"")</f>
        <v/>
      </c>
      <c r="AO90" s="31" t="str">
        <f>IFERROR(VLOOKUP($D90,'NRCS Physical Effects'!$D$3:$BF$173,AO$3,FALSE),"")</f>
        <v/>
      </c>
      <c r="AP90" s="31" t="str">
        <f>IFERROR(VLOOKUP($D90,'NRCS Physical Effects'!$D$3:$BF$173,AP$3,FALSE),"")</f>
        <v/>
      </c>
      <c r="AQ90" s="72" t="str">
        <f>IFERROR(VLOOKUP($D90,'NRCS Physical Effects'!$D$3:$BF$173,AQ$3,FALSE),"")</f>
        <v/>
      </c>
      <c r="AR90" s="31" t="str">
        <f>IFERROR(VLOOKUP($D90,'NRCS Physical Effects'!$D$3:$BF$173,AR$3,FALSE),"")</f>
        <v/>
      </c>
      <c r="AS90" s="31" t="str">
        <f>IFERROR(VLOOKUP($D90,'NRCS Physical Effects'!$D$3:$BF$173,AS$3,FALSE),"")</f>
        <v/>
      </c>
      <c r="AT90" s="31" t="str">
        <f>IFERROR(VLOOKUP($D90,'NRCS Physical Effects'!$D$3:$BF$173,AT$3,FALSE),"")</f>
        <v/>
      </c>
      <c r="AU90" s="31" t="str">
        <f>IFERROR(VLOOKUP($D90,'NRCS Physical Effects'!$D$3:$BF$173,AU$3,FALSE),"")</f>
        <v/>
      </c>
      <c r="AV90" s="31" t="str">
        <f>IFERROR(VLOOKUP($D90,'NRCS Physical Effects'!$D$3:$BF$173,AV$3,FALSE),"")</f>
        <v/>
      </c>
      <c r="AW90" s="31" t="str">
        <f>IFERROR(VLOOKUP($D90,'NRCS Physical Effects'!$D$3:$BF$173,AW$3,FALSE),"")</f>
        <v/>
      </c>
    </row>
    <row r="91" spans="1:49" x14ac:dyDescent="0.3">
      <c r="A91" s="80" t="s">
        <v>509</v>
      </c>
      <c r="B91" s="80" t="s">
        <v>512</v>
      </c>
      <c r="C91" s="40" t="s">
        <v>191</v>
      </c>
      <c r="D91" s="31" t="s">
        <v>257</v>
      </c>
      <c r="E91" s="116" t="str">
        <f>IFERROR(VLOOKUP(D91,'NRCS Practice Descriptions'!$B$2:$C$174,2,FALSE),"")</f>
        <v/>
      </c>
      <c r="H91" s="31"/>
      <c r="I91" s="31"/>
      <c r="J91" s="32"/>
      <c r="O91" s="103">
        <f t="shared" si="24"/>
        <v>0</v>
      </c>
      <c r="S91" s="202" t="str">
        <f>IFERROR(VLOOKUP(D91,#REF!,17,FALSE),"")</f>
        <v/>
      </c>
      <c r="T91" s="120" t="str">
        <f>IFERROR(VLOOKUP(D91,'NRCS Practice Descriptions'!$B$2:$E$174,4,FALSE),"")</f>
        <v/>
      </c>
      <c r="W91" s="202" t="str">
        <f>IFERROR(AVERAGEIFS('2021VTEQIPCostList'!F$2:F$1463,'2021VTEQIPCostList'!A$2:A$1463,'Simplified Buckets Sorted'!D91,'2021VTEQIPCostList'!E$2:E$1463,'Simplified Buckets Sorted'!T91),"")</f>
        <v/>
      </c>
      <c r="X91" s="100">
        <f t="shared" si="25"/>
        <v>0</v>
      </c>
      <c r="AA91" s="31"/>
      <c r="AB91" s="31"/>
      <c r="AC91" s="31"/>
      <c r="AD91" s="102">
        <f t="shared" si="26"/>
        <v>0</v>
      </c>
      <c r="AE91" s="31"/>
      <c r="AF91" s="100">
        <f t="shared" si="27"/>
        <v>0</v>
      </c>
      <c r="AG91" s="31"/>
      <c r="AH91" s="46"/>
      <c r="AI91" s="31" t="str">
        <f>IFERROR(VLOOKUP($D91,'NRCS Physical Effects'!$D$3:$BF$173,AI$3,FALSE),"")</f>
        <v/>
      </c>
      <c r="AJ91" s="31" t="str">
        <f>IFERROR(VLOOKUP($D91,'NRCS Physical Effects'!$D$3:$BF$173,AJ$3,FALSE),"")</f>
        <v/>
      </c>
      <c r="AK91" s="31" t="str">
        <f>IFERROR(VLOOKUP($D91,'NRCS Physical Effects'!$D$3:$BF$173,AK$3,FALSE),"")</f>
        <v/>
      </c>
      <c r="AL91" s="31" t="str">
        <f>IFERROR(VLOOKUP($D91,'NRCS Physical Effects'!$D$3:$BF$173,AL$3,FALSE),"")</f>
        <v/>
      </c>
      <c r="AM91" s="31" t="str">
        <f>IFERROR(VLOOKUP($D91,'NRCS Physical Effects'!$D$3:$BF$173,AM$3,FALSE),"")</f>
        <v/>
      </c>
      <c r="AN91" s="31" t="str">
        <f>IFERROR(VLOOKUP($D91,'NRCS Physical Effects'!$D$3:$BF$173,AN$3,FALSE),"")</f>
        <v/>
      </c>
      <c r="AO91" s="31" t="str">
        <f>IFERROR(VLOOKUP($D91,'NRCS Physical Effects'!$D$3:$BF$173,AO$3,FALSE),"")</f>
        <v/>
      </c>
      <c r="AP91" s="31" t="str">
        <f>IFERROR(VLOOKUP($D91,'NRCS Physical Effects'!$D$3:$BF$173,AP$3,FALSE),"")</f>
        <v/>
      </c>
      <c r="AQ91" s="72" t="str">
        <f>IFERROR(VLOOKUP($D91,'NRCS Physical Effects'!$D$3:$BF$173,AQ$3,FALSE),"")</f>
        <v/>
      </c>
      <c r="AR91" s="31" t="str">
        <f>IFERROR(VLOOKUP($D91,'NRCS Physical Effects'!$D$3:$BF$173,AR$3,FALSE),"")</f>
        <v/>
      </c>
      <c r="AS91" s="31" t="str">
        <f>IFERROR(VLOOKUP($D91,'NRCS Physical Effects'!$D$3:$BF$173,AS$3,FALSE),"")</f>
        <v/>
      </c>
      <c r="AT91" s="31" t="str">
        <f>IFERROR(VLOOKUP($D91,'NRCS Physical Effects'!$D$3:$BF$173,AT$3,FALSE),"")</f>
        <v/>
      </c>
      <c r="AU91" s="31" t="str">
        <f>IFERROR(VLOOKUP($D91,'NRCS Physical Effects'!$D$3:$BF$173,AU$3,FALSE),"")</f>
        <v/>
      </c>
      <c r="AV91" s="31" t="str">
        <f>IFERROR(VLOOKUP($D91,'NRCS Physical Effects'!$D$3:$BF$173,AV$3,FALSE),"")</f>
        <v/>
      </c>
      <c r="AW91" s="31" t="str">
        <f>IFERROR(VLOOKUP($D91,'NRCS Physical Effects'!$D$3:$BF$173,AW$3,FALSE),"")</f>
        <v/>
      </c>
    </row>
    <row r="92" spans="1:49" x14ac:dyDescent="0.3">
      <c r="A92" s="80" t="s">
        <v>509</v>
      </c>
      <c r="B92" s="80" t="s">
        <v>512</v>
      </c>
      <c r="C92" s="40" t="s">
        <v>42</v>
      </c>
      <c r="D92" s="31" t="s">
        <v>260</v>
      </c>
      <c r="E92" s="116" t="str">
        <f>IFERROR(VLOOKUP(D92,'NRCS Practice Descriptions'!$B$2:$C$174,2,FALSE),"")</f>
        <v/>
      </c>
      <c r="H92" s="31"/>
      <c r="I92" s="31"/>
      <c r="J92" s="31"/>
      <c r="K92" s="31"/>
      <c r="L92" s="31"/>
      <c r="M92" s="31"/>
      <c r="N92" s="31"/>
      <c r="O92" s="103">
        <f t="shared" si="24"/>
        <v>0</v>
      </c>
      <c r="P92" s="31"/>
      <c r="Q92" s="31"/>
      <c r="R92" s="31"/>
      <c r="S92" s="202" t="str">
        <f>IFERROR(VLOOKUP(D92,#REF!,17,FALSE),"")</f>
        <v/>
      </c>
      <c r="T92" s="120" t="str">
        <f>IFERROR(VLOOKUP(D92,'NRCS Practice Descriptions'!$B$2:$E$174,4,FALSE),"")</f>
        <v/>
      </c>
      <c r="U92" s="31"/>
      <c r="V92" s="31"/>
      <c r="W92" s="202" t="str">
        <f>IFERROR(AVERAGEIFS('2021VTEQIPCostList'!F$2:F$1463,'2021VTEQIPCostList'!A$2:A$1463,'Simplified Buckets Sorted'!D92,'2021VTEQIPCostList'!E$2:E$1463,'Simplified Buckets Sorted'!T92),"")</f>
        <v/>
      </c>
      <c r="X92" s="100">
        <f t="shared" si="25"/>
        <v>0</v>
      </c>
      <c r="Y92" s="31"/>
      <c r="Z92" s="31"/>
      <c r="AA92" s="31"/>
      <c r="AB92" s="31"/>
      <c r="AC92" s="31"/>
      <c r="AD92" s="102">
        <f t="shared" si="26"/>
        <v>0</v>
      </c>
      <c r="AE92" s="31"/>
      <c r="AF92" s="100">
        <f t="shared" si="27"/>
        <v>0</v>
      </c>
      <c r="AG92" s="31"/>
      <c r="AH92" s="46"/>
      <c r="AI92" s="31" t="str">
        <f>IFERROR(VLOOKUP($D92,'NRCS Physical Effects'!$D$3:$BF$173,AI$3,FALSE),"")</f>
        <v/>
      </c>
      <c r="AJ92" s="31" t="str">
        <f>IFERROR(VLOOKUP($D92,'NRCS Physical Effects'!$D$3:$BF$173,AJ$3,FALSE),"")</f>
        <v/>
      </c>
      <c r="AK92" s="31" t="str">
        <f>IFERROR(VLOOKUP($D92,'NRCS Physical Effects'!$D$3:$BF$173,AK$3,FALSE),"")</f>
        <v/>
      </c>
      <c r="AL92" s="31" t="str">
        <f>IFERROR(VLOOKUP($D92,'NRCS Physical Effects'!$D$3:$BF$173,AL$3,FALSE),"")</f>
        <v/>
      </c>
      <c r="AM92" s="31" t="str">
        <f>IFERROR(VLOOKUP($D92,'NRCS Physical Effects'!$D$3:$BF$173,AM$3,FALSE),"")</f>
        <v/>
      </c>
      <c r="AN92" s="31" t="str">
        <f>IFERROR(VLOOKUP($D92,'NRCS Physical Effects'!$D$3:$BF$173,AN$3,FALSE),"")</f>
        <v/>
      </c>
      <c r="AO92" s="31" t="str">
        <f>IFERROR(VLOOKUP($D92,'NRCS Physical Effects'!$D$3:$BF$173,AO$3,FALSE),"")</f>
        <v/>
      </c>
      <c r="AP92" s="31" t="str">
        <f>IFERROR(VLOOKUP($D92,'NRCS Physical Effects'!$D$3:$BF$173,AP$3,FALSE),"")</f>
        <v/>
      </c>
      <c r="AQ92" s="72" t="str">
        <f>IFERROR(VLOOKUP($D92,'NRCS Physical Effects'!$D$3:$BF$173,AQ$3,FALSE),"")</f>
        <v/>
      </c>
      <c r="AR92" s="31" t="str">
        <f>IFERROR(VLOOKUP($D92,'NRCS Physical Effects'!$D$3:$BF$173,AR$3,FALSE),"")</f>
        <v/>
      </c>
      <c r="AS92" s="31" t="str">
        <f>IFERROR(VLOOKUP($D92,'NRCS Physical Effects'!$D$3:$BF$173,AS$3,FALSE),"")</f>
        <v/>
      </c>
      <c r="AT92" s="31" t="str">
        <f>IFERROR(VLOOKUP($D92,'NRCS Physical Effects'!$D$3:$BF$173,AT$3,FALSE),"")</f>
        <v/>
      </c>
      <c r="AU92" s="31" t="str">
        <f>IFERROR(VLOOKUP($D92,'NRCS Physical Effects'!$D$3:$BF$173,AU$3,FALSE),"")</f>
        <v/>
      </c>
      <c r="AV92" s="31" t="str">
        <f>IFERROR(VLOOKUP($D92,'NRCS Physical Effects'!$D$3:$BF$173,AV$3,FALSE),"")</f>
        <v/>
      </c>
      <c r="AW92" s="31" t="str">
        <f>IFERROR(VLOOKUP($D92,'NRCS Physical Effects'!$D$3:$BF$173,AW$3,FALSE),"")</f>
        <v/>
      </c>
    </row>
    <row r="93" spans="1:49" x14ac:dyDescent="0.3">
      <c r="A93" s="80" t="s">
        <v>509</v>
      </c>
      <c r="B93" s="80" t="s">
        <v>61</v>
      </c>
      <c r="C93" s="40" t="s">
        <v>185</v>
      </c>
      <c r="E93" s="116" t="str">
        <f>IFERROR(VLOOKUP(D93,'NRCS Practice Descriptions'!$B$2:$C$174,2,FALSE),"")</f>
        <v/>
      </c>
      <c r="F93" s="33" t="s">
        <v>206</v>
      </c>
      <c r="H93" s="31"/>
      <c r="I93" s="31"/>
      <c r="J93" s="31"/>
      <c r="K93" s="31"/>
      <c r="L93" s="31"/>
      <c r="M93" s="31"/>
      <c r="N93" s="31"/>
      <c r="O93" s="103">
        <f t="shared" si="24"/>
        <v>0</v>
      </c>
      <c r="P93" s="31"/>
      <c r="Q93" s="31"/>
      <c r="R93" s="31"/>
      <c r="S93" s="202" t="str">
        <f>IFERROR(VLOOKUP(D93,#REF!,17,FALSE),"")</f>
        <v/>
      </c>
      <c r="T93" s="120" t="str">
        <f>IFERROR(VLOOKUP(D93,'NRCS Practice Descriptions'!$B$2:$E$174,4,FALSE),"")</f>
        <v/>
      </c>
      <c r="U93" s="31"/>
      <c r="V93" s="31"/>
      <c r="W93" s="202" t="str">
        <f>IFERROR(AVERAGEIFS('2021VTEQIPCostList'!F$2:F$1463,'2021VTEQIPCostList'!A$2:A$1463,'Simplified Buckets Sorted'!D93,'2021VTEQIPCostList'!E$2:E$1463,'Simplified Buckets Sorted'!T93),"")</f>
        <v/>
      </c>
      <c r="X93" s="100">
        <f t="shared" si="25"/>
        <v>0</v>
      </c>
      <c r="Y93" s="31"/>
      <c r="Z93" s="31"/>
      <c r="AA93" s="31"/>
      <c r="AB93" s="31"/>
      <c r="AC93" s="31"/>
      <c r="AD93" s="102">
        <f t="shared" si="26"/>
        <v>0</v>
      </c>
      <c r="AE93" s="31"/>
      <c r="AF93" s="100">
        <f t="shared" si="27"/>
        <v>0</v>
      </c>
      <c r="AG93" s="31"/>
      <c r="AH93" s="46"/>
      <c r="AI93" s="31" t="str">
        <f>IFERROR(VLOOKUP($D93,'NRCS Physical Effects'!$D$3:$BF$173,AI$3,FALSE),"")</f>
        <v/>
      </c>
      <c r="AJ93" s="31" t="str">
        <f>IFERROR(VLOOKUP($D93,'NRCS Physical Effects'!$D$3:$BF$173,AJ$3,FALSE),"")</f>
        <v/>
      </c>
      <c r="AK93" s="31" t="str">
        <f>IFERROR(VLOOKUP($D93,'NRCS Physical Effects'!$D$3:$BF$173,AK$3,FALSE),"")</f>
        <v/>
      </c>
      <c r="AL93" s="31" t="str">
        <f>IFERROR(VLOOKUP($D93,'NRCS Physical Effects'!$D$3:$BF$173,AL$3,FALSE),"")</f>
        <v/>
      </c>
      <c r="AM93" s="31" t="str">
        <f>IFERROR(VLOOKUP($D93,'NRCS Physical Effects'!$D$3:$BF$173,AM$3,FALSE),"")</f>
        <v/>
      </c>
      <c r="AN93" s="31" t="str">
        <f>IFERROR(VLOOKUP($D93,'NRCS Physical Effects'!$D$3:$BF$173,AN$3,FALSE),"")</f>
        <v/>
      </c>
      <c r="AO93" s="31" t="str">
        <f>IFERROR(VLOOKUP($D93,'NRCS Physical Effects'!$D$3:$BF$173,AO$3,FALSE),"")</f>
        <v/>
      </c>
      <c r="AP93" s="31" t="str">
        <f>IFERROR(VLOOKUP($D93,'NRCS Physical Effects'!$D$3:$BF$173,AP$3,FALSE),"")</f>
        <v/>
      </c>
      <c r="AQ93" s="72" t="str">
        <f>IFERROR(VLOOKUP($D93,'NRCS Physical Effects'!$D$3:$BF$173,AQ$3,FALSE),"")</f>
        <v/>
      </c>
      <c r="AR93" s="31" t="str">
        <f>IFERROR(VLOOKUP($D93,'NRCS Physical Effects'!$D$3:$BF$173,AR$3,FALSE),"")</f>
        <v/>
      </c>
      <c r="AS93" s="31" t="str">
        <f>IFERROR(VLOOKUP($D93,'NRCS Physical Effects'!$D$3:$BF$173,AS$3,FALSE),"")</f>
        <v/>
      </c>
      <c r="AT93" s="31" t="str">
        <f>IFERROR(VLOOKUP($D93,'NRCS Physical Effects'!$D$3:$BF$173,AT$3,FALSE),"")</f>
        <v/>
      </c>
      <c r="AU93" s="31" t="str">
        <f>IFERROR(VLOOKUP($D93,'NRCS Physical Effects'!$D$3:$BF$173,AU$3,FALSE),"")</f>
        <v/>
      </c>
      <c r="AV93" s="31" t="str">
        <f>IFERROR(VLOOKUP($D93,'NRCS Physical Effects'!$D$3:$BF$173,AV$3,FALSE),"")</f>
        <v/>
      </c>
      <c r="AW93" s="31" t="str">
        <f>IFERROR(VLOOKUP($D93,'NRCS Physical Effects'!$D$3:$BF$173,AW$3,FALSE),"")</f>
        <v/>
      </c>
    </row>
    <row r="94" spans="1:49" x14ac:dyDescent="0.3">
      <c r="A94" s="80" t="s">
        <v>509</v>
      </c>
      <c r="B94" s="80" t="s">
        <v>61</v>
      </c>
      <c r="C94" s="40" t="s">
        <v>186</v>
      </c>
      <c r="E94" s="116" t="str">
        <f>IFERROR(VLOOKUP(D94,'NRCS Practice Descriptions'!$B$2:$C$174,2,FALSE),"")</f>
        <v/>
      </c>
      <c r="H94" s="31"/>
      <c r="I94" s="31"/>
      <c r="J94" s="31"/>
      <c r="K94" s="31"/>
      <c r="L94" s="31"/>
      <c r="M94" s="31"/>
      <c r="N94" s="31"/>
      <c r="O94" s="103">
        <f t="shared" si="24"/>
        <v>0</v>
      </c>
      <c r="P94" s="31"/>
      <c r="Q94" s="31"/>
      <c r="R94" s="31"/>
      <c r="S94" s="202" t="str">
        <f>IFERROR(VLOOKUP(D94,#REF!,17,FALSE),"")</f>
        <v/>
      </c>
      <c r="T94" s="120" t="str">
        <f>IFERROR(VLOOKUP(D94,'NRCS Practice Descriptions'!$B$2:$E$174,4,FALSE),"")</f>
        <v/>
      </c>
      <c r="U94" s="31"/>
      <c r="V94" s="31"/>
      <c r="W94" s="202" t="str">
        <f>IFERROR(AVERAGEIFS('2021VTEQIPCostList'!F$2:F$1463,'2021VTEQIPCostList'!A$2:A$1463,'Simplified Buckets Sorted'!D94,'2021VTEQIPCostList'!E$2:E$1463,'Simplified Buckets Sorted'!T94),"")</f>
        <v/>
      </c>
      <c r="X94" s="100">
        <f t="shared" si="25"/>
        <v>0</v>
      </c>
      <c r="Y94" s="31"/>
      <c r="Z94" s="31"/>
      <c r="AA94" s="31"/>
      <c r="AB94" s="31"/>
      <c r="AC94" s="31"/>
      <c r="AD94" s="102">
        <f t="shared" si="26"/>
        <v>0</v>
      </c>
      <c r="AE94" s="31"/>
      <c r="AF94" s="100">
        <f t="shared" si="27"/>
        <v>0</v>
      </c>
      <c r="AG94" s="31"/>
      <c r="AH94" s="46"/>
      <c r="AI94" s="31" t="str">
        <f>IFERROR(VLOOKUP($D94,'NRCS Physical Effects'!$D$3:$BF$173,AI$3,FALSE),"")</f>
        <v/>
      </c>
      <c r="AJ94" s="31" t="str">
        <f>IFERROR(VLOOKUP($D94,'NRCS Physical Effects'!$D$3:$BF$173,AJ$3,FALSE),"")</f>
        <v/>
      </c>
      <c r="AK94" s="31" t="str">
        <f>IFERROR(VLOOKUP($D94,'NRCS Physical Effects'!$D$3:$BF$173,AK$3,FALSE),"")</f>
        <v/>
      </c>
      <c r="AL94" s="31" t="str">
        <f>IFERROR(VLOOKUP($D94,'NRCS Physical Effects'!$D$3:$BF$173,AL$3,FALSE),"")</f>
        <v/>
      </c>
      <c r="AM94" s="31" t="str">
        <f>IFERROR(VLOOKUP($D94,'NRCS Physical Effects'!$D$3:$BF$173,AM$3,FALSE),"")</f>
        <v/>
      </c>
      <c r="AN94" s="31" t="str">
        <f>IFERROR(VLOOKUP($D94,'NRCS Physical Effects'!$D$3:$BF$173,AN$3,FALSE),"")</f>
        <v/>
      </c>
      <c r="AO94" s="31" t="str">
        <f>IFERROR(VLOOKUP($D94,'NRCS Physical Effects'!$D$3:$BF$173,AO$3,FALSE),"")</f>
        <v/>
      </c>
      <c r="AP94" s="31" t="str">
        <f>IFERROR(VLOOKUP($D94,'NRCS Physical Effects'!$D$3:$BF$173,AP$3,FALSE),"")</f>
        <v/>
      </c>
      <c r="AQ94" s="72" t="str">
        <f>IFERROR(VLOOKUP($D94,'NRCS Physical Effects'!$D$3:$BF$173,AQ$3,FALSE),"")</f>
        <v/>
      </c>
      <c r="AR94" s="31" t="str">
        <f>IFERROR(VLOOKUP($D94,'NRCS Physical Effects'!$D$3:$BF$173,AR$3,FALSE),"")</f>
        <v/>
      </c>
      <c r="AS94" s="31" t="str">
        <f>IFERROR(VLOOKUP($D94,'NRCS Physical Effects'!$D$3:$BF$173,AS$3,FALSE),"")</f>
        <v/>
      </c>
      <c r="AT94" s="31" t="str">
        <f>IFERROR(VLOOKUP($D94,'NRCS Physical Effects'!$D$3:$BF$173,AT$3,FALSE),"")</f>
        <v/>
      </c>
      <c r="AU94" s="31" t="str">
        <f>IFERROR(VLOOKUP($D94,'NRCS Physical Effects'!$D$3:$BF$173,AU$3,FALSE),"")</f>
        <v/>
      </c>
      <c r="AV94" s="31" t="str">
        <f>IFERROR(VLOOKUP($D94,'NRCS Physical Effects'!$D$3:$BF$173,AV$3,FALSE),"")</f>
        <v/>
      </c>
      <c r="AW94" s="31" t="str">
        <f>IFERROR(VLOOKUP($D94,'NRCS Physical Effects'!$D$3:$BF$173,AW$3,FALSE),"")</f>
        <v/>
      </c>
    </row>
    <row r="95" spans="1:49" ht="14.4" customHeight="1" x14ac:dyDescent="0.3">
      <c r="A95" s="80" t="s">
        <v>509</v>
      </c>
      <c r="B95" s="80" t="s">
        <v>61</v>
      </c>
      <c r="C95" s="40" t="s">
        <v>62</v>
      </c>
      <c r="D95" s="31" t="s">
        <v>258</v>
      </c>
      <c r="E95" s="116" t="str">
        <f>IFERROR(VLOOKUP(D95,'NRCS Practice Descriptions'!$B$2:$C$174,2,FALSE),"")</f>
        <v/>
      </c>
      <c r="H95" s="31"/>
      <c r="I95" s="31"/>
      <c r="J95" s="31"/>
      <c r="K95" s="31"/>
      <c r="L95" s="31"/>
      <c r="M95" s="31"/>
      <c r="N95" s="31"/>
      <c r="O95" s="103">
        <f t="shared" si="24"/>
        <v>0</v>
      </c>
      <c r="P95" s="31"/>
      <c r="Q95" s="31"/>
      <c r="R95" s="31"/>
      <c r="S95" s="202" t="str">
        <f>IFERROR(VLOOKUP(D95,#REF!,17,FALSE),"")</f>
        <v/>
      </c>
      <c r="T95" s="120" t="str">
        <f>IFERROR(VLOOKUP(D95,'NRCS Practice Descriptions'!$B$2:$E$174,4,FALSE),"")</f>
        <v/>
      </c>
      <c r="U95" s="31"/>
      <c r="V95" s="31"/>
      <c r="W95" s="202" t="str">
        <f>IFERROR(AVERAGEIFS('2021VTEQIPCostList'!F$2:F$1463,'2021VTEQIPCostList'!A$2:A$1463,'Simplified Buckets Sorted'!D95,'2021VTEQIPCostList'!E$2:E$1463,'Simplified Buckets Sorted'!T95),"")</f>
        <v/>
      </c>
      <c r="X95" s="100">
        <f t="shared" si="25"/>
        <v>0</v>
      </c>
      <c r="Y95" s="31"/>
      <c r="Z95" s="31"/>
      <c r="AA95" s="31"/>
      <c r="AB95" s="31"/>
      <c r="AC95" s="31"/>
      <c r="AD95" s="102">
        <f t="shared" si="26"/>
        <v>0</v>
      </c>
      <c r="AE95" s="31"/>
      <c r="AF95" s="100">
        <f t="shared" si="27"/>
        <v>0</v>
      </c>
      <c r="AG95" s="31"/>
      <c r="AH95" s="46"/>
      <c r="AI95" s="31" t="str">
        <f>IFERROR(VLOOKUP($D95,'NRCS Physical Effects'!$D$3:$BF$173,AI$3,FALSE),"")</f>
        <v/>
      </c>
      <c r="AJ95" s="31" t="str">
        <f>IFERROR(VLOOKUP($D95,'NRCS Physical Effects'!$D$3:$BF$173,AJ$3,FALSE),"")</f>
        <v/>
      </c>
      <c r="AK95" s="31" t="str">
        <f>IFERROR(VLOOKUP($D95,'NRCS Physical Effects'!$D$3:$BF$173,AK$3,FALSE),"")</f>
        <v/>
      </c>
      <c r="AL95" s="31" t="str">
        <f>IFERROR(VLOOKUP($D95,'NRCS Physical Effects'!$D$3:$BF$173,AL$3,FALSE),"")</f>
        <v/>
      </c>
      <c r="AM95" s="31" t="str">
        <f>IFERROR(VLOOKUP($D95,'NRCS Physical Effects'!$D$3:$BF$173,AM$3,FALSE),"")</f>
        <v/>
      </c>
      <c r="AN95" s="31" t="str">
        <f>IFERROR(VLOOKUP($D95,'NRCS Physical Effects'!$D$3:$BF$173,AN$3,FALSE),"")</f>
        <v/>
      </c>
      <c r="AO95" s="31" t="str">
        <f>IFERROR(VLOOKUP($D95,'NRCS Physical Effects'!$D$3:$BF$173,AO$3,FALSE),"")</f>
        <v/>
      </c>
      <c r="AP95" s="31" t="str">
        <f>IFERROR(VLOOKUP($D95,'NRCS Physical Effects'!$D$3:$BF$173,AP$3,FALSE),"")</f>
        <v/>
      </c>
      <c r="AQ95" s="72" t="str">
        <f>IFERROR(VLOOKUP($D95,'NRCS Physical Effects'!$D$3:$BF$173,AQ$3,FALSE),"")</f>
        <v/>
      </c>
      <c r="AR95" s="31" t="str">
        <f>IFERROR(VLOOKUP($D95,'NRCS Physical Effects'!$D$3:$BF$173,AR$3,FALSE),"")</f>
        <v/>
      </c>
      <c r="AS95" s="31" t="str">
        <f>IFERROR(VLOOKUP($D95,'NRCS Physical Effects'!$D$3:$BF$173,AS$3,FALSE),"")</f>
        <v/>
      </c>
      <c r="AT95" s="31" t="str">
        <f>IFERROR(VLOOKUP($D95,'NRCS Physical Effects'!$D$3:$BF$173,AT$3,FALSE),"")</f>
        <v/>
      </c>
      <c r="AU95" s="31" t="str">
        <f>IFERROR(VLOOKUP($D95,'NRCS Physical Effects'!$D$3:$BF$173,AU$3,FALSE),"")</f>
        <v/>
      </c>
      <c r="AV95" s="31" t="str">
        <f>IFERROR(VLOOKUP($D95,'NRCS Physical Effects'!$D$3:$BF$173,AV$3,FALSE),"")</f>
        <v/>
      </c>
      <c r="AW95" s="31" t="str">
        <f>IFERROR(VLOOKUP($D95,'NRCS Physical Effects'!$D$3:$BF$173,AW$3,FALSE),"")</f>
        <v/>
      </c>
    </row>
    <row r="96" spans="1:49" x14ac:dyDescent="0.3">
      <c r="A96" s="80" t="s">
        <v>509</v>
      </c>
      <c r="B96" s="80" t="s">
        <v>61</v>
      </c>
      <c r="C96" s="40" t="s">
        <v>187</v>
      </c>
      <c r="E96" s="116" t="str">
        <f>IFERROR(VLOOKUP(D96,'NRCS Practice Descriptions'!$B$2:$C$174,2,FALSE),"")</f>
        <v/>
      </c>
      <c r="H96" s="31"/>
      <c r="I96" s="31"/>
      <c r="J96" s="31"/>
      <c r="K96" s="31"/>
      <c r="L96" s="31"/>
      <c r="M96" s="31"/>
      <c r="N96" s="31"/>
      <c r="O96" s="103">
        <f t="shared" si="24"/>
        <v>0</v>
      </c>
      <c r="P96" s="31"/>
      <c r="Q96" s="31"/>
      <c r="R96" s="31"/>
      <c r="S96" s="202" t="str">
        <f>IFERROR(VLOOKUP(D96,#REF!,17,FALSE),"")</f>
        <v/>
      </c>
      <c r="T96" s="120" t="str">
        <f>IFERROR(VLOOKUP(D96,'NRCS Practice Descriptions'!$B$2:$E$174,4,FALSE),"")</f>
        <v/>
      </c>
      <c r="U96" s="31"/>
      <c r="V96" s="31"/>
      <c r="W96" s="202" t="str">
        <f>IFERROR(AVERAGEIFS('2021VTEQIPCostList'!F$2:F$1463,'2021VTEQIPCostList'!A$2:A$1463,'Simplified Buckets Sorted'!D96,'2021VTEQIPCostList'!E$2:E$1463,'Simplified Buckets Sorted'!T96),"")</f>
        <v/>
      </c>
      <c r="X96" s="100">
        <f t="shared" si="25"/>
        <v>0</v>
      </c>
      <c r="Y96" s="31"/>
      <c r="Z96" s="31"/>
      <c r="AA96" s="31"/>
      <c r="AB96" s="31"/>
      <c r="AC96" s="31"/>
      <c r="AD96" s="102">
        <f t="shared" si="26"/>
        <v>0</v>
      </c>
      <c r="AE96" s="31"/>
      <c r="AF96" s="100">
        <f t="shared" si="27"/>
        <v>0</v>
      </c>
      <c r="AG96" s="31"/>
      <c r="AH96" s="46"/>
      <c r="AI96" s="31" t="str">
        <f>IFERROR(VLOOKUP($D96,'NRCS Physical Effects'!$D$3:$BF$173,AI$3,FALSE),"")</f>
        <v/>
      </c>
      <c r="AJ96" s="31" t="str">
        <f>IFERROR(VLOOKUP($D96,'NRCS Physical Effects'!$D$3:$BF$173,AJ$3,FALSE),"")</f>
        <v/>
      </c>
      <c r="AK96" s="31" t="str">
        <f>IFERROR(VLOOKUP($D96,'NRCS Physical Effects'!$D$3:$BF$173,AK$3,FALSE),"")</f>
        <v/>
      </c>
      <c r="AL96" s="31" t="str">
        <f>IFERROR(VLOOKUP($D96,'NRCS Physical Effects'!$D$3:$BF$173,AL$3,FALSE),"")</f>
        <v/>
      </c>
      <c r="AM96" s="31" t="str">
        <f>IFERROR(VLOOKUP($D96,'NRCS Physical Effects'!$D$3:$BF$173,AM$3,FALSE),"")</f>
        <v/>
      </c>
      <c r="AN96" s="31" t="str">
        <f>IFERROR(VLOOKUP($D96,'NRCS Physical Effects'!$D$3:$BF$173,AN$3,FALSE),"")</f>
        <v/>
      </c>
      <c r="AO96" s="31" t="str">
        <f>IFERROR(VLOOKUP($D96,'NRCS Physical Effects'!$D$3:$BF$173,AO$3,FALSE),"")</f>
        <v/>
      </c>
      <c r="AP96" s="31" t="str">
        <f>IFERROR(VLOOKUP($D96,'NRCS Physical Effects'!$D$3:$BF$173,AP$3,FALSE),"")</f>
        <v/>
      </c>
      <c r="AQ96" s="72" t="str">
        <f>IFERROR(VLOOKUP($D96,'NRCS Physical Effects'!$D$3:$BF$173,AQ$3,FALSE),"")</f>
        <v/>
      </c>
      <c r="AR96" s="31" t="str">
        <f>IFERROR(VLOOKUP($D96,'NRCS Physical Effects'!$D$3:$BF$173,AR$3,FALSE),"")</f>
        <v/>
      </c>
      <c r="AS96" s="31" t="str">
        <f>IFERROR(VLOOKUP($D96,'NRCS Physical Effects'!$D$3:$BF$173,AS$3,FALSE),"")</f>
        <v/>
      </c>
      <c r="AT96" s="31" t="str">
        <f>IFERROR(VLOOKUP($D96,'NRCS Physical Effects'!$D$3:$BF$173,AT$3,FALSE),"")</f>
        <v/>
      </c>
      <c r="AU96" s="31" t="str">
        <f>IFERROR(VLOOKUP($D96,'NRCS Physical Effects'!$D$3:$BF$173,AU$3,FALSE),"")</f>
        <v/>
      </c>
      <c r="AV96" s="31" t="str">
        <f>IFERROR(VLOOKUP($D96,'NRCS Physical Effects'!$D$3:$BF$173,AV$3,FALSE),"")</f>
        <v/>
      </c>
      <c r="AW96" s="31" t="str">
        <f>IFERROR(VLOOKUP($D96,'NRCS Physical Effects'!$D$3:$BF$173,AW$3,FALSE),"")</f>
        <v/>
      </c>
    </row>
    <row r="97" spans="1:49" x14ac:dyDescent="0.3">
      <c r="A97" s="80" t="s">
        <v>509</v>
      </c>
      <c r="B97" s="80" t="s">
        <v>61</v>
      </c>
      <c r="C97" s="40" t="s">
        <v>188</v>
      </c>
      <c r="E97" s="116" t="str">
        <f>IFERROR(VLOOKUP(D97,'NRCS Practice Descriptions'!$B$2:$C$174,2,FALSE),"")</f>
        <v/>
      </c>
      <c r="H97" s="31"/>
      <c r="I97" s="31"/>
      <c r="J97" s="31"/>
      <c r="K97" s="31"/>
      <c r="L97" s="31"/>
      <c r="M97" s="31"/>
      <c r="N97" s="31"/>
      <c r="O97" s="103">
        <f t="shared" si="24"/>
        <v>0</v>
      </c>
      <c r="P97" s="31"/>
      <c r="Q97" s="31"/>
      <c r="R97" s="31"/>
      <c r="S97" s="202" t="str">
        <f>IFERROR(VLOOKUP(D97,#REF!,17,FALSE),"")</f>
        <v/>
      </c>
      <c r="T97" s="120" t="str">
        <f>IFERROR(VLOOKUP(D97,'NRCS Practice Descriptions'!$B$2:$E$174,4,FALSE),"")</f>
        <v/>
      </c>
      <c r="U97" s="31"/>
      <c r="V97" s="31"/>
      <c r="W97" s="202" t="str">
        <f>IFERROR(AVERAGEIFS('2021VTEQIPCostList'!F$2:F$1463,'2021VTEQIPCostList'!A$2:A$1463,'Simplified Buckets Sorted'!D97,'2021VTEQIPCostList'!E$2:E$1463,'Simplified Buckets Sorted'!T97),"")</f>
        <v/>
      </c>
      <c r="X97" s="100">
        <f t="shared" si="25"/>
        <v>0</v>
      </c>
      <c r="Y97" s="31"/>
      <c r="Z97" s="31"/>
      <c r="AA97" s="31"/>
      <c r="AB97" s="31"/>
      <c r="AC97" s="31"/>
      <c r="AD97" s="102">
        <f t="shared" si="26"/>
        <v>0</v>
      </c>
      <c r="AE97" s="31"/>
      <c r="AF97" s="100">
        <f t="shared" si="27"/>
        <v>0</v>
      </c>
      <c r="AG97" s="31"/>
      <c r="AH97" s="46"/>
      <c r="AI97" s="31" t="str">
        <f>IFERROR(VLOOKUP($D97,'NRCS Physical Effects'!$D$3:$BF$173,AI$3,FALSE),"")</f>
        <v/>
      </c>
      <c r="AJ97" s="31" t="str">
        <f>IFERROR(VLOOKUP($D97,'NRCS Physical Effects'!$D$3:$BF$173,AJ$3,FALSE),"")</f>
        <v/>
      </c>
      <c r="AK97" s="31" t="str">
        <f>IFERROR(VLOOKUP($D97,'NRCS Physical Effects'!$D$3:$BF$173,AK$3,FALSE),"")</f>
        <v/>
      </c>
      <c r="AL97" s="31" t="str">
        <f>IFERROR(VLOOKUP($D97,'NRCS Physical Effects'!$D$3:$BF$173,AL$3,FALSE),"")</f>
        <v/>
      </c>
      <c r="AM97" s="31" t="str">
        <f>IFERROR(VLOOKUP($D97,'NRCS Physical Effects'!$D$3:$BF$173,AM$3,FALSE),"")</f>
        <v/>
      </c>
      <c r="AN97" s="31" t="str">
        <f>IFERROR(VLOOKUP($D97,'NRCS Physical Effects'!$D$3:$BF$173,AN$3,FALSE),"")</f>
        <v/>
      </c>
      <c r="AO97" s="31" t="str">
        <f>IFERROR(VLOOKUP($D97,'NRCS Physical Effects'!$D$3:$BF$173,AO$3,FALSE),"")</f>
        <v/>
      </c>
      <c r="AP97" s="31" t="str">
        <f>IFERROR(VLOOKUP($D97,'NRCS Physical Effects'!$D$3:$BF$173,AP$3,FALSE),"")</f>
        <v/>
      </c>
      <c r="AQ97" s="72" t="str">
        <f>IFERROR(VLOOKUP($D97,'NRCS Physical Effects'!$D$3:$BF$173,AQ$3,FALSE),"")</f>
        <v/>
      </c>
      <c r="AR97" s="31" t="str">
        <f>IFERROR(VLOOKUP($D97,'NRCS Physical Effects'!$D$3:$BF$173,AR$3,FALSE),"")</f>
        <v/>
      </c>
      <c r="AS97" s="31" t="str">
        <f>IFERROR(VLOOKUP($D97,'NRCS Physical Effects'!$D$3:$BF$173,AS$3,FALSE),"")</f>
        <v/>
      </c>
      <c r="AT97" s="31" t="str">
        <f>IFERROR(VLOOKUP($D97,'NRCS Physical Effects'!$D$3:$BF$173,AT$3,FALSE),"")</f>
        <v/>
      </c>
      <c r="AU97" s="31" t="str">
        <f>IFERROR(VLOOKUP($D97,'NRCS Physical Effects'!$D$3:$BF$173,AU$3,FALSE),"")</f>
        <v/>
      </c>
      <c r="AV97" s="31" t="str">
        <f>IFERROR(VLOOKUP($D97,'NRCS Physical Effects'!$D$3:$BF$173,AV$3,FALSE),"")</f>
        <v/>
      </c>
      <c r="AW97" s="31" t="str">
        <f>IFERROR(VLOOKUP($D97,'NRCS Physical Effects'!$D$3:$BF$173,AW$3,FALSE),"")</f>
        <v/>
      </c>
    </row>
    <row r="98" spans="1:49" x14ac:dyDescent="0.3">
      <c r="A98" s="80" t="s">
        <v>509</v>
      </c>
      <c r="B98" s="80" t="s">
        <v>61</v>
      </c>
      <c r="C98" s="40" t="s">
        <v>39</v>
      </c>
      <c r="E98" s="116" t="str">
        <f>IFERROR(VLOOKUP(D98,'NRCS Practice Descriptions'!$B$2:$C$174,2,FALSE),"")</f>
        <v/>
      </c>
      <c r="H98" s="31"/>
      <c r="I98" s="31"/>
      <c r="J98" s="31"/>
      <c r="K98" s="31"/>
      <c r="L98" s="31"/>
      <c r="M98" s="31"/>
      <c r="N98" s="31"/>
      <c r="O98" s="103">
        <f t="shared" si="24"/>
        <v>0</v>
      </c>
      <c r="P98" s="31"/>
      <c r="Q98" s="31"/>
      <c r="R98" s="31"/>
      <c r="S98" s="202" t="str">
        <f>IFERROR(VLOOKUP(D98,#REF!,17,FALSE),"")</f>
        <v/>
      </c>
      <c r="T98" s="120" t="str">
        <f>IFERROR(VLOOKUP(D98,'NRCS Practice Descriptions'!$B$2:$E$174,4,FALSE),"")</f>
        <v/>
      </c>
      <c r="U98" s="31"/>
      <c r="V98" s="31"/>
      <c r="W98" s="202" t="str">
        <f>IFERROR(AVERAGEIFS('2021VTEQIPCostList'!F$2:F$1463,'2021VTEQIPCostList'!A$2:A$1463,'Simplified Buckets Sorted'!D98,'2021VTEQIPCostList'!E$2:E$1463,'Simplified Buckets Sorted'!T98),"")</f>
        <v/>
      </c>
      <c r="X98" s="100">
        <f t="shared" si="25"/>
        <v>0</v>
      </c>
      <c r="Y98" s="31"/>
      <c r="Z98" s="31"/>
      <c r="AA98" s="31"/>
      <c r="AB98" s="31"/>
      <c r="AC98" s="31"/>
      <c r="AD98" s="102">
        <f t="shared" si="26"/>
        <v>0</v>
      </c>
      <c r="AE98" s="31"/>
      <c r="AF98" s="100">
        <f t="shared" si="27"/>
        <v>0</v>
      </c>
      <c r="AG98" s="31"/>
      <c r="AH98" s="46"/>
      <c r="AI98" s="31" t="str">
        <f>IFERROR(VLOOKUP($D98,'NRCS Physical Effects'!$D$3:$BF$173,AI$3,FALSE),"")</f>
        <v/>
      </c>
      <c r="AJ98" s="31" t="str">
        <f>IFERROR(VLOOKUP($D98,'NRCS Physical Effects'!$D$3:$BF$173,AJ$3,FALSE),"")</f>
        <v/>
      </c>
      <c r="AK98" s="31" t="str">
        <f>IFERROR(VLOOKUP($D98,'NRCS Physical Effects'!$D$3:$BF$173,AK$3,FALSE),"")</f>
        <v/>
      </c>
      <c r="AL98" s="31" t="str">
        <f>IFERROR(VLOOKUP($D98,'NRCS Physical Effects'!$D$3:$BF$173,AL$3,FALSE),"")</f>
        <v/>
      </c>
      <c r="AM98" s="31" t="str">
        <f>IFERROR(VLOOKUP($D98,'NRCS Physical Effects'!$D$3:$BF$173,AM$3,FALSE),"")</f>
        <v/>
      </c>
      <c r="AN98" s="31" t="str">
        <f>IFERROR(VLOOKUP($D98,'NRCS Physical Effects'!$D$3:$BF$173,AN$3,FALSE),"")</f>
        <v/>
      </c>
      <c r="AO98" s="31" t="str">
        <f>IFERROR(VLOOKUP($D98,'NRCS Physical Effects'!$D$3:$BF$173,AO$3,FALSE),"")</f>
        <v/>
      </c>
      <c r="AP98" s="31" t="str">
        <f>IFERROR(VLOOKUP($D98,'NRCS Physical Effects'!$D$3:$BF$173,AP$3,FALSE),"")</f>
        <v/>
      </c>
      <c r="AQ98" s="72" t="str">
        <f>IFERROR(VLOOKUP($D98,'NRCS Physical Effects'!$D$3:$BF$173,AQ$3,FALSE),"")</f>
        <v/>
      </c>
      <c r="AR98" s="31" t="str">
        <f>IFERROR(VLOOKUP($D98,'NRCS Physical Effects'!$D$3:$BF$173,AR$3,FALSE),"")</f>
        <v/>
      </c>
      <c r="AS98" s="31" t="str">
        <f>IFERROR(VLOOKUP($D98,'NRCS Physical Effects'!$D$3:$BF$173,AS$3,FALSE),"")</f>
        <v/>
      </c>
      <c r="AT98" s="31" t="str">
        <f>IFERROR(VLOOKUP($D98,'NRCS Physical Effects'!$D$3:$BF$173,AT$3,FALSE),"")</f>
        <v/>
      </c>
      <c r="AU98" s="31" t="str">
        <f>IFERROR(VLOOKUP($D98,'NRCS Physical Effects'!$D$3:$BF$173,AU$3,FALSE),"")</f>
        <v/>
      </c>
      <c r="AV98" s="31" t="str">
        <f>IFERROR(VLOOKUP($D98,'NRCS Physical Effects'!$D$3:$BF$173,AV$3,FALSE),"")</f>
        <v/>
      </c>
      <c r="AW98" s="31" t="str">
        <f>IFERROR(VLOOKUP($D98,'NRCS Physical Effects'!$D$3:$BF$173,AW$3,FALSE),"")</f>
        <v/>
      </c>
    </row>
    <row r="99" spans="1:49" x14ac:dyDescent="0.3">
      <c r="A99" s="80" t="s">
        <v>509</v>
      </c>
      <c r="B99" s="80" t="s">
        <v>61</v>
      </c>
      <c r="C99" s="40" t="s">
        <v>189</v>
      </c>
      <c r="E99" s="116" t="str">
        <f>IFERROR(VLOOKUP(D99,'NRCS Practice Descriptions'!$B$2:$C$174,2,FALSE),"")</f>
        <v/>
      </c>
      <c r="H99" s="31"/>
      <c r="I99" s="31"/>
      <c r="J99" s="31"/>
      <c r="K99" s="31"/>
      <c r="L99" s="31"/>
      <c r="M99" s="31"/>
      <c r="N99" s="31"/>
      <c r="O99" s="103">
        <f t="shared" si="24"/>
        <v>0</v>
      </c>
      <c r="P99" s="31"/>
      <c r="Q99" s="31"/>
      <c r="R99" s="31"/>
      <c r="S99" s="202" t="str">
        <f>IFERROR(VLOOKUP(D99,#REF!,17,FALSE),"")</f>
        <v/>
      </c>
      <c r="T99" s="120" t="str">
        <f>IFERROR(VLOOKUP(D99,'NRCS Practice Descriptions'!$B$2:$E$174,4,FALSE),"")</f>
        <v/>
      </c>
      <c r="U99" s="31"/>
      <c r="V99" s="31"/>
      <c r="W99" s="202" t="str">
        <f>IFERROR(AVERAGEIFS('2021VTEQIPCostList'!F$2:F$1463,'2021VTEQIPCostList'!A$2:A$1463,'Simplified Buckets Sorted'!D99,'2021VTEQIPCostList'!E$2:E$1463,'Simplified Buckets Sorted'!T99),"")</f>
        <v/>
      </c>
      <c r="X99" s="100">
        <f t="shared" si="25"/>
        <v>0</v>
      </c>
      <c r="Y99" s="31"/>
      <c r="Z99" s="31"/>
      <c r="AA99" s="31"/>
      <c r="AB99" s="31"/>
      <c r="AC99" s="31"/>
      <c r="AD99" s="102">
        <f t="shared" si="26"/>
        <v>0</v>
      </c>
      <c r="AE99" s="31"/>
      <c r="AF99" s="100">
        <f t="shared" si="27"/>
        <v>0</v>
      </c>
      <c r="AG99" s="31"/>
      <c r="AH99" s="46"/>
      <c r="AI99" s="31" t="str">
        <f>IFERROR(VLOOKUP($D99,'NRCS Physical Effects'!$D$3:$BF$173,AI$3,FALSE),"")</f>
        <v/>
      </c>
      <c r="AJ99" s="31" t="str">
        <f>IFERROR(VLOOKUP($D99,'NRCS Physical Effects'!$D$3:$BF$173,AJ$3,FALSE),"")</f>
        <v/>
      </c>
      <c r="AK99" s="31" t="str">
        <f>IFERROR(VLOOKUP($D99,'NRCS Physical Effects'!$D$3:$BF$173,AK$3,FALSE),"")</f>
        <v/>
      </c>
      <c r="AL99" s="31" t="str">
        <f>IFERROR(VLOOKUP($D99,'NRCS Physical Effects'!$D$3:$BF$173,AL$3,FALSE),"")</f>
        <v/>
      </c>
      <c r="AM99" s="31" t="str">
        <f>IFERROR(VLOOKUP($D99,'NRCS Physical Effects'!$D$3:$BF$173,AM$3,FALSE),"")</f>
        <v/>
      </c>
      <c r="AN99" s="31" t="str">
        <f>IFERROR(VLOOKUP($D99,'NRCS Physical Effects'!$D$3:$BF$173,AN$3,FALSE),"")</f>
        <v/>
      </c>
      <c r="AO99" s="31" t="str">
        <f>IFERROR(VLOOKUP($D99,'NRCS Physical Effects'!$D$3:$BF$173,AO$3,FALSE),"")</f>
        <v/>
      </c>
      <c r="AP99" s="31" t="str">
        <f>IFERROR(VLOOKUP($D99,'NRCS Physical Effects'!$D$3:$BF$173,AP$3,FALSE),"")</f>
        <v/>
      </c>
      <c r="AQ99" s="72" t="str">
        <f>IFERROR(VLOOKUP($D99,'NRCS Physical Effects'!$D$3:$BF$173,AQ$3,FALSE),"")</f>
        <v/>
      </c>
      <c r="AR99" s="31" t="str">
        <f>IFERROR(VLOOKUP($D99,'NRCS Physical Effects'!$D$3:$BF$173,AR$3,FALSE),"")</f>
        <v/>
      </c>
      <c r="AS99" s="31" t="str">
        <f>IFERROR(VLOOKUP($D99,'NRCS Physical Effects'!$D$3:$BF$173,AS$3,FALSE),"")</f>
        <v/>
      </c>
      <c r="AT99" s="31" t="str">
        <f>IFERROR(VLOOKUP($D99,'NRCS Physical Effects'!$D$3:$BF$173,AT$3,FALSE),"")</f>
        <v/>
      </c>
      <c r="AU99" s="31" t="str">
        <f>IFERROR(VLOOKUP($D99,'NRCS Physical Effects'!$D$3:$BF$173,AU$3,FALSE),"")</f>
        <v/>
      </c>
      <c r="AV99" s="31" t="str">
        <f>IFERROR(VLOOKUP($D99,'NRCS Physical Effects'!$D$3:$BF$173,AV$3,FALSE),"")</f>
        <v/>
      </c>
      <c r="AW99" s="31" t="str">
        <f>IFERROR(VLOOKUP($D99,'NRCS Physical Effects'!$D$3:$BF$173,AW$3,FALSE),"")</f>
        <v/>
      </c>
    </row>
    <row r="100" spans="1:49" x14ac:dyDescent="0.3">
      <c r="A100" s="80" t="s">
        <v>509</v>
      </c>
      <c r="B100" s="80" t="s">
        <v>61</v>
      </c>
      <c r="C100" s="40" t="s">
        <v>190</v>
      </c>
      <c r="E100" s="116" t="str">
        <f>IFERROR(VLOOKUP(D100,'NRCS Practice Descriptions'!$B$2:$C$174,2,FALSE),"")</f>
        <v/>
      </c>
      <c r="F100" s="33" t="s">
        <v>95</v>
      </c>
      <c r="H100" s="31"/>
      <c r="I100" s="31"/>
      <c r="J100" s="31"/>
      <c r="K100" s="31"/>
      <c r="L100" s="31"/>
      <c r="M100" s="31"/>
      <c r="N100" s="31"/>
      <c r="O100" s="103">
        <f t="shared" si="24"/>
        <v>0</v>
      </c>
      <c r="P100" s="31"/>
      <c r="Q100" s="31"/>
      <c r="R100" s="31"/>
      <c r="S100" s="202" t="str">
        <f>IFERROR(VLOOKUP(D100,#REF!,17,FALSE),"")</f>
        <v/>
      </c>
      <c r="T100" s="120" t="str">
        <f>IFERROR(VLOOKUP(D100,'NRCS Practice Descriptions'!$B$2:$E$174,4,FALSE),"")</f>
        <v/>
      </c>
      <c r="U100" s="31"/>
      <c r="V100" s="31"/>
      <c r="W100" s="202" t="str">
        <f>IFERROR(AVERAGEIFS('2021VTEQIPCostList'!F$2:F$1463,'2021VTEQIPCostList'!A$2:A$1463,'Simplified Buckets Sorted'!D100,'2021VTEQIPCostList'!E$2:E$1463,'Simplified Buckets Sorted'!T100),"")</f>
        <v/>
      </c>
      <c r="X100" s="100">
        <f t="shared" si="25"/>
        <v>0</v>
      </c>
      <c r="Y100" s="31"/>
      <c r="Z100" s="31"/>
      <c r="AA100" s="31"/>
      <c r="AB100" s="31"/>
      <c r="AC100" s="31"/>
      <c r="AD100" s="102">
        <f t="shared" si="26"/>
        <v>0</v>
      </c>
      <c r="AE100" s="31"/>
      <c r="AF100" s="100">
        <f t="shared" si="27"/>
        <v>0</v>
      </c>
      <c r="AG100" s="31"/>
      <c r="AH100" s="46"/>
      <c r="AI100" s="31" t="str">
        <f>IFERROR(VLOOKUP($D100,'NRCS Physical Effects'!$D$3:$BF$173,AI$3,FALSE),"")</f>
        <v/>
      </c>
      <c r="AJ100" s="31" t="str">
        <f>IFERROR(VLOOKUP($D100,'NRCS Physical Effects'!$D$3:$BF$173,AJ$3,FALSE),"")</f>
        <v/>
      </c>
      <c r="AK100" s="31" t="str">
        <f>IFERROR(VLOOKUP($D100,'NRCS Physical Effects'!$D$3:$BF$173,AK$3,FALSE),"")</f>
        <v/>
      </c>
      <c r="AL100" s="31" t="str">
        <f>IFERROR(VLOOKUP($D100,'NRCS Physical Effects'!$D$3:$BF$173,AL$3,FALSE),"")</f>
        <v/>
      </c>
      <c r="AM100" s="31" t="str">
        <f>IFERROR(VLOOKUP($D100,'NRCS Physical Effects'!$D$3:$BF$173,AM$3,FALSE),"")</f>
        <v/>
      </c>
      <c r="AN100" s="31" t="str">
        <f>IFERROR(VLOOKUP($D100,'NRCS Physical Effects'!$D$3:$BF$173,AN$3,FALSE),"")</f>
        <v/>
      </c>
      <c r="AO100" s="31" t="str">
        <f>IFERROR(VLOOKUP($D100,'NRCS Physical Effects'!$D$3:$BF$173,AO$3,FALSE),"")</f>
        <v/>
      </c>
      <c r="AP100" s="31" t="str">
        <f>IFERROR(VLOOKUP($D100,'NRCS Physical Effects'!$D$3:$BF$173,AP$3,FALSE),"")</f>
        <v/>
      </c>
      <c r="AQ100" s="72" t="str">
        <f>IFERROR(VLOOKUP($D100,'NRCS Physical Effects'!$D$3:$BF$173,AQ$3,FALSE),"")</f>
        <v/>
      </c>
      <c r="AR100" s="31" t="str">
        <f>IFERROR(VLOOKUP($D100,'NRCS Physical Effects'!$D$3:$BF$173,AR$3,FALSE),"")</f>
        <v/>
      </c>
      <c r="AS100" s="31" t="str">
        <f>IFERROR(VLOOKUP($D100,'NRCS Physical Effects'!$D$3:$BF$173,AS$3,FALSE),"")</f>
        <v/>
      </c>
      <c r="AT100" s="31" t="str">
        <f>IFERROR(VLOOKUP($D100,'NRCS Physical Effects'!$D$3:$BF$173,AT$3,FALSE),"")</f>
        <v/>
      </c>
      <c r="AU100" s="31" t="str">
        <f>IFERROR(VLOOKUP($D100,'NRCS Physical Effects'!$D$3:$BF$173,AU$3,FALSE),"")</f>
        <v/>
      </c>
      <c r="AV100" s="31" t="str">
        <f>IFERROR(VLOOKUP($D100,'NRCS Physical Effects'!$D$3:$BF$173,AV$3,FALSE),"")</f>
        <v/>
      </c>
      <c r="AW100" s="31" t="str">
        <f>IFERROR(VLOOKUP($D100,'NRCS Physical Effects'!$D$3:$BF$173,AW$3,FALSE),"")</f>
        <v/>
      </c>
    </row>
    <row r="101" spans="1:49" x14ac:dyDescent="0.3">
      <c r="A101" s="80" t="s">
        <v>509</v>
      </c>
      <c r="B101" s="80" t="s">
        <v>61</v>
      </c>
      <c r="C101" s="40" t="s">
        <v>98</v>
      </c>
      <c r="E101" s="116" t="str">
        <f>IFERROR(VLOOKUP(D101,'NRCS Practice Descriptions'!$B$2:$C$174,2,FALSE),"")</f>
        <v/>
      </c>
      <c r="F101" s="33" t="s">
        <v>98</v>
      </c>
      <c r="H101" s="31"/>
      <c r="I101" s="31"/>
      <c r="J101" s="31"/>
      <c r="K101" s="31"/>
      <c r="L101" s="31"/>
      <c r="M101" s="31"/>
      <c r="N101" s="31"/>
      <c r="O101" s="103">
        <f t="shared" si="24"/>
        <v>0</v>
      </c>
      <c r="P101" s="31"/>
      <c r="Q101" s="31"/>
      <c r="R101" s="31"/>
      <c r="S101" s="202" t="str">
        <f>IFERROR(VLOOKUP(D101,#REF!,17,FALSE),"")</f>
        <v/>
      </c>
      <c r="T101" s="120" t="str">
        <f>IFERROR(VLOOKUP(D101,'NRCS Practice Descriptions'!$B$2:$E$174,4,FALSE),"")</f>
        <v/>
      </c>
      <c r="U101" s="31"/>
      <c r="V101" s="31"/>
      <c r="W101" s="202" t="str">
        <f>IFERROR(AVERAGEIFS('2021VTEQIPCostList'!F$2:F$1463,'2021VTEQIPCostList'!A$2:A$1463,'Simplified Buckets Sorted'!D101,'2021VTEQIPCostList'!E$2:E$1463,'Simplified Buckets Sorted'!T101),"")</f>
        <v/>
      </c>
      <c r="X101" s="100">
        <f t="shared" si="25"/>
        <v>0</v>
      </c>
      <c r="Y101" s="31"/>
      <c r="Z101" s="31"/>
      <c r="AA101" s="31"/>
      <c r="AB101" s="31"/>
      <c r="AC101" s="31"/>
      <c r="AD101" s="102">
        <f t="shared" si="26"/>
        <v>0</v>
      </c>
      <c r="AE101" s="31"/>
      <c r="AF101" s="100">
        <f t="shared" si="27"/>
        <v>0</v>
      </c>
      <c r="AG101" s="31"/>
      <c r="AH101" s="46"/>
      <c r="AI101" s="31" t="str">
        <f>IFERROR(VLOOKUP($D101,'NRCS Physical Effects'!$D$3:$BF$173,AI$3,FALSE),"")</f>
        <v/>
      </c>
      <c r="AJ101" s="31" t="str">
        <f>IFERROR(VLOOKUP($D101,'NRCS Physical Effects'!$D$3:$BF$173,AJ$3,FALSE),"")</f>
        <v/>
      </c>
      <c r="AK101" s="31" t="str">
        <f>IFERROR(VLOOKUP($D101,'NRCS Physical Effects'!$D$3:$BF$173,AK$3,FALSE),"")</f>
        <v/>
      </c>
      <c r="AL101" s="31" t="str">
        <f>IFERROR(VLOOKUP($D101,'NRCS Physical Effects'!$D$3:$BF$173,AL$3,FALSE),"")</f>
        <v/>
      </c>
      <c r="AM101" s="31" t="str">
        <f>IFERROR(VLOOKUP($D101,'NRCS Physical Effects'!$D$3:$BF$173,AM$3,FALSE),"")</f>
        <v/>
      </c>
      <c r="AN101" s="31" t="str">
        <f>IFERROR(VLOOKUP($D101,'NRCS Physical Effects'!$D$3:$BF$173,AN$3,FALSE),"")</f>
        <v/>
      </c>
      <c r="AO101" s="31" t="str">
        <f>IFERROR(VLOOKUP($D101,'NRCS Physical Effects'!$D$3:$BF$173,AO$3,FALSE),"")</f>
        <v/>
      </c>
      <c r="AP101" s="31" t="str">
        <f>IFERROR(VLOOKUP($D101,'NRCS Physical Effects'!$D$3:$BF$173,AP$3,FALSE),"")</f>
        <v/>
      </c>
      <c r="AQ101" s="72" t="str">
        <f>IFERROR(VLOOKUP($D101,'NRCS Physical Effects'!$D$3:$BF$173,AQ$3,FALSE),"")</f>
        <v/>
      </c>
      <c r="AR101" s="31" t="str">
        <f>IFERROR(VLOOKUP($D101,'NRCS Physical Effects'!$D$3:$BF$173,AR$3,FALSE),"")</f>
        <v/>
      </c>
      <c r="AS101" s="31" t="str">
        <f>IFERROR(VLOOKUP($D101,'NRCS Physical Effects'!$D$3:$BF$173,AS$3,FALSE),"")</f>
        <v/>
      </c>
      <c r="AT101" s="31" t="str">
        <f>IFERROR(VLOOKUP($D101,'NRCS Physical Effects'!$D$3:$BF$173,AT$3,FALSE),"")</f>
        <v/>
      </c>
      <c r="AU101" s="31" t="str">
        <f>IFERROR(VLOOKUP($D101,'NRCS Physical Effects'!$D$3:$BF$173,AU$3,FALSE),"")</f>
        <v/>
      </c>
      <c r="AV101" s="31" t="str">
        <f>IFERROR(VLOOKUP($D101,'NRCS Physical Effects'!$D$3:$BF$173,AV$3,FALSE),"")</f>
        <v/>
      </c>
      <c r="AW101" s="31" t="str">
        <f>IFERROR(VLOOKUP($D101,'NRCS Physical Effects'!$D$3:$BF$173,AW$3,FALSE),"")</f>
        <v/>
      </c>
    </row>
    <row r="102" spans="1:49" x14ac:dyDescent="0.3">
      <c r="A102" s="80" t="s">
        <v>509</v>
      </c>
      <c r="B102" s="10" t="s">
        <v>196</v>
      </c>
      <c r="C102" s="91" t="s">
        <v>88</v>
      </c>
      <c r="E102" s="116" t="str">
        <f>IFERROR(VLOOKUP(D102,'NRCS Practice Descriptions'!$B$2:$C$174,2,FALSE),"")</f>
        <v/>
      </c>
      <c r="I102" s="31"/>
      <c r="J102" s="31"/>
      <c r="K102" s="31"/>
      <c r="L102" s="31"/>
      <c r="M102" s="31"/>
      <c r="N102" s="31"/>
      <c r="O102" s="103">
        <f t="shared" si="24"/>
        <v>0</v>
      </c>
      <c r="P102" s="31"/>
      <c r="Q102" s="31"/>
      <c r="R102" s="31"/>
      <c r="S102" s="202" t="str">
        <f>IFERROR(VLOOKUP(D102,#REF!,17,FALSE),"")</f>
        <v/>
      </c>
      <c r="T102" s="120" t="str">
        <f>IFERROR(VLOOKUP(D102,'NRCS Practice Descriptions'!$B$2:$E$174,4,FALSE),"")</f>
        <v/>
      </c>
      <c r="U102" s="31"/>
      <c r="V102" s="31"/>
      <c r="W102" s="202" t="str">
        <f>IFERROR(AVERAGEIFS('2021VTEQIPCostList'!F$2:F$1463,'2021VTEQIPCostList'!A$2:A$1463,'Simplified Buckets Sorted'!D102,'2021VTEQIPCostList'!E$2:E$1463,'Simplified Buckets Sorted'!T102),"")</f>
        <v/>
      </c>
      <c r="X102" s="100">
        <f t="shared" si="25"/>
        <v>0</v>
      </c>
      <c r="Y102" s="31"/>
      <c r="Z102" s="31"/>
      <c r="AA102" s="31"/>
      <c r="AB102" s="31"/>
      <c r="AC102" s="31"/>
      <c r="AD102" s="102">
        <f t="shared" si="26"/>
        <v>0</v>
      </c>
      <c r="AE102" s="31"/>
      <c r="AF102" s="100">
        <f t="shared" si="27"/>
        <v>0</v>
      </c>
      <c r="AG102" s="31"/>
      <c r="AH102" s="46"/>
      <c r="AI102" s="31" t="str">
        <f>IFERROR(VLOOKUP($D102,'NRCS Physical Effects'!$D$3:$BF$173,AI$3,FALSE),"")</f>
        <v/>
      </c>
      <c r="AJ102" s="31" t="str">
        <f>IFERROR(VLOOKUP($D102,'NRCS Physical Effects'!$D$3:$BF$173,AJ$3,FALSE),"")</f>
        <v/>
      </c>
      <c r="AK102" s="31" t="str">
        <f>IFERROR(VLOOKUP($D102,'NRCS Physical Effects'!$D$3:$BF$173,AK$3,FALSE),"")</f>
        <v/>
      </c>
      <c r="AL102" s="31" t="str">
        <f>IFERROR(VLOOKUP($D102,'NRCS Physical Effects'!$D$3:$BF$173,AL$3,FALSE),"")</f>
        <v/>
      </c>
      <c r="AM102" s="31" t="str">
        <f>IFERROR(VLOOKUP($D102,'NRCS Physical Effects'!$D$3:$BF$173,AM$3,FALSE),"")</f>
        <v/>
      </c>
      <c r="AN102" s="31" t="str">
        <f>IFERROR(VLOOKUP($D102,'NRCS Physical Effects'!$D$3:$BF$173,AN$3,FALSE),"")</f>
        <v/>
      </c>
      <c r="AO102" s="31" t="str">
        <f>IFERROR(VLOOKUP($D102,'NRCS Physical Effects'!$D$3:$BF$173,AO$3,FALSE),"")</f>
        <v/>
      </c>
      <c r="AP102" s="31" t="str">
        <f>IFERROR(VLOOKUP($D102,'NRCS Physical Effects'!$D$3:$BF$173,AP$3,FALSE),"")</f>
        <v/>
      </c>
      <c r="AQ102" s="72" t="str">
        <f>IFERROR(VLOOKUP($D102,'NRCS Physical Effects'!$D$3:$BF$173,AQ$3,FALSE),"")</f>
        <v/>
      </c>
      <c r="AR102" s="31" t="str">
        <f>IFERROR(VLOOKUP($D102,'NRCS Physical Effects'!$D$3:$BF$173,AR$3,FALSE),"")</f>
        <v/>
      </c>
      <c r="AS102" s="31" t="str">
        <f>IFERROR(VLOOKUP($D102,'NRCS Physical Effects'!$D$3:$BF$173,AS$3,FALSE),"")</f>
        <v/>
      </c>
      <c r="AT102" s="31" t="str">
        <f>IFERROR(VLOOKUP($D102,'NRCS Physical Effects'!$D$3:$BF$173,AT$3,FALSE),"")</f>
        <v/>
      </c>
      <c r="AU102" s="31" t="str">
        <f>IFERROR(VLOOKUP($D102,'NRCS Physical Effects'!$D$3:$BF$173,AU$3,FALSE),"")</f>
        <v/>
      </c>
      <c r="AV102" s="31" t="str">
        <f>IFERROR(VLOOKUP($D102,'NRCS Physical Effects'!$D$3:$BF$173,AV$3,FALSE),"")</f>
        <v/>
      </c>
      <c r="AW102" s="31" t="str">
        <f>IFERROR(VLOOKUP($D102,'NRCS Physical Effects'!$D$3:$BF$173,AW$3,FALSE),"")</f>
        <v/>
      </c>
    </row>
    <row r="103" spans="1:49" x14ac:dyDescent="0.3">
      <c r="A103" s="80"/>
      <c r="B103" s="80"/>
      <c r="E103" s="116" t="str">
        <f>IFERROR(VLOOKUP(D103,'NRCS Practice Descriptions'!$B$2:$C$174,2,FALSE),"")</f>
        <v/>
      </c>
      <c r="I103" s="31"/>
      <c r="J103" s="31"/>
      <c r="K103" s="31"/>
      <c r="L103" s="31"/>
      <c r="M103" s="31"/>
      <c r="N103" s="31"/>
      <c r="O103" s="103">
        <f t="shared" si="24"/>
        <v>0</v>
      </c>
      <c r="P103" s="31"/>
      <c r="Q103" s="31"/>
      <c r="R103" s="31"/>
      <c r="S103" s="202" t="str">
        <f>IFERROR(VLOOKUP(D103,#REF!,17,FALSE),"")</f>
        <v/>
      </c>
      <c r="T103" s="120" t="str">
        <f>IFERROR(VLOOKUP(D103,'NRCS Practice Descriptions'!$B$2:$E$174,4,FALSE),"")</f>
        <v/>
      </c>
      <c r="U103" s="31"/>
      <c r="V103" s="31"/>
      <c r="W103" s="202" t="str">
        <f>IFERROR(AVERAGEIFS('2021VTEQIPCostList'!F$2:F$1463,'2021VTEQIPCostList'!A$2:A$1463,'Simplified Buckets Sorted'!D103,'2021VTEQIPCostList'!E$2:E$1463,'Simplified Buckets Sorted'!T103),"")</f>
        <v/>
      </c>
      <c r="X103" s="100">
        <f t="shared" si="25"/>
        <v>0</v>
      </c>
      <c r="Y103" s="31"/>
      <c r="Z103" s="31"/>
      <c r="AA103" s="31"/>
      <c r="AB103" s="31"/>
      <c r="AC103" s="31"/>
      <c r="AD103" s="102">
        <f t="shared" si="26"/>
        <v>0</v>
      </c>
      <c r="AE103" s="31"/>
      <c r="AF103" s="100">
        <f t="shared" si="27"/>
        <v>0</v>
      </c>
      <c r="AG103" s="31"/>
      <c r="AH103" s="46"/>
      <c r="AI103" s="31" t="str">
        <f>IFERROR(VLOOKUP($D103,'NRCS Physical Effects'!$D$3:$BF$173,AI$3,FALSE),"")</f>
        <v/>
      </c>
      <c r="AJ103" s="31" t="str">
        <f>IFERROR(VLOOKUP($D103,'NRCS Physical Effects'!$D$3:$BF$173,AJ$3,FALSE),"")</f>
        <v/>
      </c>
      <c r="AK103" s="31" t="str">
        <f>IFERROR(VLOOKUP($D103,'NRCS Physical Effects'!$D$3:$BF$173,AK$3,FALSE),"")</f>
        <v/>
      </c>
      <c r="AL103" s="31" t="str">
        <f>IFERROR(VLOOKUP($D103,'NRCS Physical Effects'!$D$3:$BF$173,AL$3,FALSE),"")</f>
        <v/>
      </c>
      <c r="AM103" s="31" t="str">
        <f>IFERROR(VLOOKUP($D103,'NRCS Physical Effects'!$D$3:$BF$173,AM$3,FALSE),"")</f>
        <v/>
      </c>
      <c r="AN103" s="31" t="str">
        <f>IFERROR(VLOOKUP($D103,'NRCS Physical Effects'!$D$3:$BF$173,AN$3,FALSE),"")</f>
        <v/>
      </c>
      <c r="AO103" s="31" t="str">
        <f>IFERROR(VLOOKUP($D103,'NRCS Physical Effects'!$D$3:$BF$173,AO$3,FALSE),"")</f>
        <v/>
      </c>
      <c r="AP103" s="31" t="str">
        <f>IFERROR(VLOOKUP($D103,'NRCS Physical Effects'!$D$3:$BF$173,AP$3,FALSE),"")</f>
        <v/>
      </c>
      <c r="AQ103" s="72" t="str">
        <f>IFERROR(VLOOKUP($D103,'NRCS Physical Effects'!$D$3:$BF$173,AQ$3,FALSE),"")</f>
        <v/>
      </c>
      <c r="AR103" s="31" t="str">
        <f>IFERROR(VLOOKUP($D103,'NRCS Physical Effects'!$D$3:$BF$173,AR$3,FALSE),"")</f>
        <v/>
      </c>
      <c r="AS103" s="31" t="str">
        <f>IFERROR(VLOOKUP($D103,'NRCS Physical Effects'!$D$3:$BF$173,AS$3,FALSE),"")</f>
        <v/>
      </c>
      <c r="AT103" s="31" t="str">
        <f>IFERROR(VLOOKUP($D103,'NRCS Physical Effects'!$D$3:$BF$173,AT$3,FALSE),"")</f>
        <v/>
      </c>
      <c r="AU103" s="31" t="str">
        <f>IFERROR(VLOOKUP($D103,'NRCS Physical Effects'!$D$3:$BF$173,AU$3,FALSE),"")</f>
        <v/>
      </c>
      <c r="AV103" s="31" t="str">
        <f>IFERROR(VLOOKUP($D103,'NRCS Physical Effects'!$D$3:$BF$173,AV$3,FALSE),"")</f>
        <v/>
      </c>
      <c r="AW103" s="31" t="str">
        <f>IFERROR(VLOOKUP($D103,'NRCS Physical Effects'!$D$3:$BF$173,AW$3,FALSE),"")</f>
        <v/>
      </c>
    </row>
    <row r="104" spans="1:49" x14ac:dyDescent="0.3">
      <c r="A104" s="80" t="s">
        <v>44</v>
      </c>
      <c r="B104" s="80" t="s">
        <v>510</v>
      </c>
      <c r="C104" s="91" t="s">
        <v>247</v>
      </c>
      <c r="E104" s="116" t="str">
        <f>IFERROR(VLOOKUP(D104,'NRCS Practice Descriptions'!$B$2:$C$174,2,FALSE),"")</f>
        <v/>
      </c>
      <c r="H104" s="31"/>
      <c r="I104" s="31"/>
      <c r="O104" s="103">
        <f t="shared" si="24"/>
        <v>0</v>
      </c>
      <c r="S104" s="202" t="str">
        <f>IFERROR(VLOOKUP(D104,#REF!,17,FALSE),"")</f>
        <v/>
      </c>
      <c r="T104" s="120" t="str">
        <f>IFERROR(VLOOKUP(D104,'NRCS Practice Descriptions'!$B$2:$E$174,4,FALSE),"")</f>
        <v/>
      </c>
      <c r="W104" s="202" t="str">
        <f>IFERROR(AVERAGEIFS('2021VTEQIPCostList'!F$2:F$1463,'2021VTEQIPCostList'!A$2:A$1463,'Simplified Buckets Sorted'!D104,'2021VTEQIPCostList'!E$2:E$1463,'Simplified Buckets Sorted'!T104),"")</f>
        <v/>
      </c>
      <c r="X104" s="100">
        <f t="shared" si="25"/>
        <v>0</v>
      </c>
      <c r="AB104" s="31"/>
      <c r="AC104" s="31"/>
      <c r="AD104" s="102">
        <f t="shared" si="26"/>
        <v>0</v>
      </c>
      <c r="AE104" s="31"/>
      <c r="AF104" s="100">
        <f t="shared" si="27"/>
        <v>0</v>
      </c>
      <c r="AG104" s="31"/>
      <c r="AH104" s="46"/>
      <c r="AI104" s="31" t="str">
        <f>IFERROR(VLOOKUP($D104,'NRCS Physical Effects'!$D$3:$BF$173,AI$3,FALSE),"")</f>
        <v/>
      </c>
      <c r="AJ104" s="31" t="str">
        <f>IFERROR(VLOOKUP($D104,'NRCS Physical Effects'!$D$3:$BF$173,AJ$3,FALSE),"")</f>
        <v/>
      </c>
      <c r="AK104" s="31" t="str">
        <f>IFERROR(VLOOKUP($D104,'NRCS Physical Effects'!$D$3:$BF$173,AK$3,FALSE),"")</f>
        <v/>
      </c>
      <c r="AL104" s="31" t="str">
        <f>IFERROR(VLOOKUP($D104,'NRCS Physical Effects'!$D$3:$BF$173,AL$3,FALSE),"")</f>
        <v/>
      </c>
      <c r="AM104" s="31" t="str">
        <f>IFERROR(VLOOKUP($D104,'NRCS Physical Effects'!$D$3:$BF$173,AM$3,FALSE),"")</f>
        <v/>
      </c>
      <c r="AN104" s="31" t="str">
        <f>IFERROR(VLOOKUP($D104,'NRCS Physical Effects'!$D$3:$BF$173,AN$3,FALSE),"")</f>
        <v/>
      </c>
      <c r="AO104" s="31" t="str">
        <f>IFERROR(VLOOKUP($D104,'NRCS Physical Effects'!$D$3:$BF$173,AO$3,FALSE),"")</f>
        <v/>
      </c>
      <c r="AP104" s="31" t="str">
        <f>IFERROR(VLOOKUP($D104,'NRCS Physical Effects'!$D$3:$BF$173,AP$3,FALSE),"")</f>
        <v/>
      </c>
      <c r="AQ104" s="72" t="str">
        <f>IFERROR(VLOOKUP($D104,'NRCS Physical Effects'!$D$3:$BF$173,AQ$3,FALSE),"")</f>
        <v/>
      </c>
      <c r="AR104" s="31" t="str">
        <f>IFERROR(VLOOKUP($D104,'NRCS Physical Effects'!$D$3:$BF$173,AR$3,FALSE),"")</f>
        <v/>
      </c>
      <c r="AS104" s="31" t="str">
        <f>IFERROR(VLOOKUP($D104,'NRCS Physical Effects'!$D$3:$BF$173,AS$3,FALSE),"")</f>
        <v/>
      </c>
      <c r="AT104" s="31" t="str">
        <f>IFERROR(VLOOKUP($D104,'NRCS Physical Effects'!$D$3:$BF$173,AT$3,FALSE),"")</f>
        <v/>
      </c>
      <c r="AU104" s="31" t="str">
        <f>IFERROR(VLOOKUP($D104,'NRCS Physical Effects'!$D$3:$BF$173,AU$3,FALSE),"")</f>
        <v/>
      </c>
      <c r="AV104" s="31" t="str">
        <f>IFERROR(VLOOKUP($D104,'NRCS Physical Effects'!$D$3:$BF$173,AV$3,FALSE),"")</f>
        <v/>
      </c>
      <c r="AW104" s="31" t="str">
        <f>IFERROR(VLOOKUP($D104,'NRCS Physical Effects'!$D$3:$BF$173,AW$3,FALSE),"")</f>
        <v/>
      </c>
    </row>
    <row r="105" spans="1:49" x14ac:dyDescent="0.3">
      <c r="A105" s="80" t="s">
        <v>44</v>
      </c>
      <c r="B105" s="80" t="s">
        <v>510</v>
      </c>
      <c r="C105" s="40" t="s">
        <v>191</v>
      </c>
      <c r="D105" s="31" t="s">
        <v>257</v>
      </c>
      <c r="E105" s="116" t="str">
        <f>IFERROR(VLOOKUP(D105,'NRCS Practice Descriptions'!$B$2:$C$174,2,FALSE),"")</f>
        <v/>
      </c>
      <c r="H105" s="31"/>
      <c r="I105" s="31"/>
      <c r="O105" s="103">
        <f t="shared" si="24"/>
        <v>0</v>
      </c>
      <c r="S105" s="202" t="str">
        <f>IFERROR(VLOOKUP(D105,#REF!,17,FALSE),"")</f>
        <v/>
      </c>
      <c r="T105" s="120" t="str">
        <f>IFERROR(VLOOKUP(D105,'NRCS Practice Descriptions'!$B$2:$E$174,4,FALSE),"")</f>
        <v/>
      </c>
      <c r="W105" s="202" t="str">
        <f>IFERROR(AVERAGEIFS('2021VTEQIPCostList'!F$2:F$1463,'2021VTEQIPCostList'!A$2:A$1463,'Simplified Buckets Sorted'!D105,'2021VTEQIPCostList'!E$2:E$1463,'Simplified Buckets Sorted'!T105),"")</f>
        <v/>
      </c>
      <c r="X105" s="100">
        <f t="shared" si="25"/>
        <v>0</v>
      </c>
      <c r="AB105" s="31"/>
      <c r="AC105" s="31"/>
      <c r="AD105" s="102">
        <f t="shared" si="26"/>
        <v>0</v>
      </c>
      <c r="AE105" s="31"/>
      <c r="AF105" s="100">
        <f t="shared" si="27"/>
        <v>0</v>
      </c>
      <c r="AG105" s="31"/>
      <c r="AH105" s="46"/>
      <c r="AI105" s="31" t="str">
        <f>IFERROR(VLOOKUP($D105,'NRCS Physical Effects'!$D$3:$BF$173,AI$3,FALSE),"")</f>
        <v/>
      </c>
      <c r="AJ105" s="31" t="str">
        <f>IFERROR(VLOOKUP($D105,'NRCS Physical Effects'!$D$3:$BF$173,AJ$3,FALSE),"")</f>
        <v/>
      </c>
      <c r="AK105" s="31" t="str">
        <f>IFERROR(VLOOKUP($D105,'NRCS Physical Effects'!$D$3:$BF$173,AK$3,FALSE),"")</f>
        <v/>
      </c>
      <c r="AL105" s="31" t="str">
        <f>IFERROR(VLOOKUP($D105,'NRCS Physical Effects'!$D$3:$BF$173,AL$3,FALSE),"")</f>
        <v/>
      </c>
      <c r="AM105" s="31" t="str">
        <f>IFERROR(VLOOKUP($D105,'NRCS Physical Effects'!$D$3:$BF$173,AM$3,FALSE),"")</f>
        <v/>
      </c>
      <c r="AN105" s="31" t="str">
        <f>IFERROR(VLOOKUP($D105,'NRCS Physical Effects'!$D$3:$BF$173,AN$3,FALSE),"")</f>
        <v/>
      </c>
      <c r="AO105" s="31" t="str">
        <f>IFERROR(VLOOKUP($D105,'NRCS Physical Effects'!$D$3:$BF$173,AO$3,FALSE),"")</f>
        <v/>
      </c>
      <c r="AP105" s="31" t="str">
        <f>IFERROR(VLOOKUP($D105,'NRCS Physical Effects'!$D$3:$BF$173,AP$3,FALSE),"")</f>
        <v/>
      </c>
      <c r="AQ105" s="72" t="str">
        <f>IFERROR(VLOOKUP($D105,'NRCS Physical Effects'!$D$3:$BF$173,AQ$3,FALSE),"")</f>
        <v/>
      </c>
      <c r="AR105" s="31" t="str">
        <f>IFERROR(VLOOKUP($D105,'NRCS Physical Effects'!$D$3:$BF$173,AR$3,FALSE),"")</f>
        <v/>
      </c>
      <c r="AS105" s="31" t="str">
        <f>IFERROR(VLOOKUP($D105,'NRCS Physical Effects'!$D$3:$BF$173,AS$3,FALSE),"")</f>
        <v/>
      </c>
      <c r="AT105" s="31" t="str">
        <f>IFERROR(VLOOKUP($D105,'NRCS Physical Effects'!$D$3:$BF$173,AT$3,FALSE),"")</f>
        <v/>
      </c>
      <c r="AU105" s="31" t="str">
        <f>IFERROR(VLOOKUP($D105,'NRCS Physical Effects'!$D$3:$BF$173,AU$3,FALSE),"")</f>
        <v/>
      </c>
      <c r="AV105" s="31" t="str">
        <f>IFERROR(VLOOKUP($D105,'NRCS Physical Effects'!$D$3:$BF$173,AV$3,FALSE),"")</f>
        <v/>
      </c>
      <c r="AW105" s="31" t="str">
        <f>IFERROR(VLOOKUP($D105,'NRCS Physical Effects'!$D$3:$BF$173,AW$3,FALSE),"")</f>
        <v/>
      </c>
    </row>
    <row r="106" spans="1:49" x14ac:dyDescent="0.3">
      <c r="A106" s="80"/>
      <c r="B106" s="80"/>
      <c r="E106" s="116" t="str">
        <f>IFERROR(VLOOKUP(D106,'NRCS Practice Descriptions'!$B$2:$C$174,2,FALSE),"")</f>
        <v/>
      </c>
      <c r="H106" s="31"/>
      <c r="I106" s="31"/>
      <c r="O106" s="103">
        <f t="shared" si="24"/>
        <v>0</v>
      </c>
      <c r="S106" s="202" t="str">
        <f>IFERROR(VLOOKUP(D106,#REF!,17,FALSE),"")</f>
        <v/>
      </c>
      <c r="T106" s="120" t="str">
        <f>IFERROR(VLOOKUP(D106,'NRCS Practice Descriptions'!$B$2:$E$174,4,FALSE),"")</f>
        <v/>
      </c>
      <c r="W106" s="202" t="str">
        <f>IFERROR(AVERAGEIFS('2021VTEQIPCostList'!F$2:F$1463,'2021VTEQIPCostList'!A$2:A$1463,'Simplified Buckets Sorted'!D106,'2021VTEQIPCostList'!E$2:E$1463,'Simplified Buckets Sorted'!T106),"")</f>
        <v/>
      </c>
      <c r="X106" s="100">
        <f t="shared" si="25"/>
        <v>0</v>
      </c>
      <c r="AB106" s="31"/>
      <c r="AC106" s="31"/>
      <c r="AD106" s="102">
        <f t="shared" si="26"/>
        <v>0</v>
      </c>
      <c r="AE106" s="31"/>
      <c r="AF106" s="100">
        <f t="shared" si="27"/>
        <v>0</v>
      </c>
      <c r="AG106" s="31"/>
      <c r="AH106" s="46"/>
      <c r="AI106" s="31" t="str">
        <f>IFERROR(VLOOKUP($D106,'NRCS Physical Effects'!$D$3:$BF$173,AI$3,FALSE),"")</f>
        <v/>
      </c>
      <c r="AJ106" s="31" t="str">
        <f>IFERROR(VLOOKUP($D106,'NRCS Physical Effects'!$D$3:$BF$173,AJ$3,FALSE),"")</f>
        <v/>
      </c>
      <c r="AK106" s="31" t="str">
        <f>IFERROR(VLOOKUP($D106,'NRCS Physical Effects'!$D$3:$BF$173,AK$3,FALSE),"")</f>
        <v/>
      </c>
      <c r="AL106" s="31" t="str">
        <f>IFERROR(VLOOKUP($D106,'NRCS Physical Effects'!$D$3:$BF$173,AL$3,FALSE),"")</f>
        <v/>
      </c>
      <c r="AM106" s="31" t="str">
        <f>IFERROR(VLOOKUP($D106,'NRCS Physical Effects'!$D$3:$BF$173,AM$3,FALSE),"")</f>
        <v/>
      </c>
      <c r="AN106" s="31" t="str">
        <f>IFERROR(VLOOKUP($D106,'NRCS Physical Effects'!$D$3:$BF$173,AN$3,FALSE),"")</f>
        <v/>
      </c>
      <c r="AO106" s="31" t="str">
        <f>IFERROR(VLOOKUP($D106,'NRCS Physical Effects'!$D$3:$BF$173,AO$3,FALSE),"")</f>
        <v/>
      </c>
      <c r="AP106" s="31" t="str">
        <f>IFERROR(VLOOKUP($D106,'NRCS Physical Effects'!$D$3:$BF$173,AP$3,FALSE),"")</f>
        <v/>
      </c>
      <c r="AQ106" s="72" t="str">
        <f>IFERROR(VLOOKUP($D106,'NRCS Physical Effects'!$D$3:$BF$173,AQ$3,FALSE),"")</f>
        <v/>
      </c>
      <c r="AR106" s="31" t="str">
        <f>IFERROR(VLOOKUP($D106,'NRCS Physical Effects'!$D$3:$BF$173,AR$3,FALSE),"")</f>
        <v/>
      </c>
      <c r="AS106" s="31" t="str">
        <f>IFERROR(VLOOKUP($D106,'NRCS Physical Effects'!$D$3:$BF$173,AS$3,FALSE),"")</f>
        <v/>
      </c>
      <c r="AT106" s="31" t="str">
        <f>IFERROR(VLOOKUP($D106,'NRCS Physical Effects'!$D$3:$BF$173,AT$3,FALSE),"")</f>
        <v/>
      </c>
      <c r="AU106" s="31" t="str">
        <f>IFERROR(VLOOKUP($D106,'NRCS Physical Effects'!$D$3:$BF$173,AU$3,FALSE),"")</f>
        <v/>
      </c>
      <c r="AV106" s="31" t="str">
        <f>IFERROR(VLOOKUP($D106,'NRCS Physical Effects'!$D$3:$BF$173,AV$3,FALSE),"")</f>
        <v/>
      </c>
      <c r="AW106" s="31" t="str">
        <f>IFERROR(VLOOKUP($D106,'NRCS Physical Effects'!$D$3:$BF$173,AW$3,FALSE),"")</f>
        <v/>
      </c>
    </row>
    <row r="107" spans="1:49" x14ac:dyDescent="0.3">
      <c r="A107" s="80" t="s">
        <v>513</v>
      </c>
      <c r="B107" s="80" t="s">
        <v>178</v>
      </c>
      <c r="C107" s="91" t="s">
        <v>198</v>
      </c>
      <c r="E107" s="116" t="str">
        <f>IFERROR(VLOOKUP(D107,'NRCS Practice Descriptions'!$B$2:$C$174,2,FALSE),"")</f>
        <v/>
      </c>
      <c r="H107" s="31"/>
      <c r="I107" s="31"/>
      <c r="J107" s="31"/>
      <c r="K107" s="31"/>
      <c r="L107" s="31"/>
      <c r="M107" s="31"/>
      <c r="N107" s="31"/>
      <c r="O107" s="103">
        <f t="shared" si="24"/>
        <v>0</v>
      </c>
      <c r="P107" s="31"/>
      <c r="Q107" s="31"/>
      <c r="R107" s="31"/>
      <c r="S107" s="202" t="str">
        <f>IFERROR(VLOOKUP(D107,#REF!,17,FALSE),"")</f>
        <v/>
      </c>
      <c r="T107" s="120" t="str">
        <f>IFERROR(VLOOKUP(D107,'NRCS Practice Descriptions'!$B$2:$E$174,4,FALSE),"")</f>
        <v/>
      </c>
      <c r="U107" s="31"/>
      <c r="V107" s="31"/>
      <c r="W107" s="202" t="str">
        <f>IFERROR(AVERAGEIFS('2021VTEQIPCostList'!F$2:F$1463,'2021VTEQIPCostList'!A$2:A$1463,'Simplified Buckets Sorted'!D107,'2021VTEQIPCostList'!E$2:E$1463,'Simplified Buckets Sorted'!T107),"")</f>
        <v/>
      </c>
      <c r="X107" s="100">
        <f t="shared" si="25"/>
        <v>0</v>
      </c>
      <c r="Y107" s="31"/>
      <c r="Z107" s="31"/>
      <c r="AA107" s="31"/>
      <c r="AB107" s="31"/>
      <c r="AC107" s="31"/>
      <c r="AD107" s="102">
        <f t="shared" si="26"/>
        <v>0</v>
      </c>
      <c r="AE107" s="31"/>
      <c r="AF107" s="100">
        <f t="shared" si="27"/>
        <v>0</v>
      </c>
      <c r="AG107" s="31"/>
      <c r="AH107" s="46"/>
      <c r="AI107" s="31" t="str">
        <f>IFERROR(VLOOKUP($D107,'NRCS Physical Effects'!$D$3:$BF$173,AI$3,FALSE),"")</f>
        <v/>
      </c>
      <c r="AJ107" s="31" t="str">
        <f>IFERROR(VLOOKUP($D107,'NRCS Physical Effects'!$D$3:$BF$173,AJ$3,FALSE),"")</f>
        <v/>
      </c>
      <c r="AK107" s="31" t="str">
        <f>IFERROR(VLOOKUP($D107,'NRCS Physical Effects'!$D$3:$BF$173,AK$3,FALSE),"")</f>
        <v/>
      </c>
      <c r="AL107" s="31" t="str">
        <f>IFERROR(VLOOKUP($D107,'NRCS Physical Effects'!$D$3:$BF$173,AL$3,FALSE),"")</f>
        <v/>
      </c>
      <c r="AM107" s="31" t="str">
        <f>IFERROR(VLOOKUP($D107,'NRCS Physical Effects'!$D$3:$BF$173,AM$3,FALSE),"")</f>
        <v/>
      </c>
      <c r="AN107" s="31" t="str">
        <f>IFERROR(VLOOKUP($D107,'NRCS Physical Effects'!$D$3:$BF$173,AN$3,FALSE),"")</f>
        <v/>
      </c>
      <c r="AO107" s="31" t="str">
        <f>IFERROR(VLOOKUP($D107,'NRCS Physical Effects'!$D$3:$BF$173,AO$3,FALSE),"")</f>
        <v/>
      </c>
      <c r="AP107" s="31" t="str">
        <f>IFERROR(VLOOKUP($D107,'NRCS Physical Effects'!$D$3:$BF$173,AP$3,FALSE),"")</f>
        <v/>
      </c>
      <c r="AQ107" s="72" t="str">
        <f>IFERROR(VLOOKUP($D107,'NRCS Physical Effects'!$D$3:$BF$173,AQ$3,FALSE),"")</f>
        <v/>
      </c>
      <c r="AR107" s="31" t="str">
        <f>IFERROR(VLOOKUP($D107,'NRCS Physical Effects'!$D$3:$BF$173,AR$3,FALSE),"")</f>
        <v/>
      </c>
      <c r="AS107" s="31" t="str">
        <f>IFERROR(VLOOKUP($D107,'NRCS Physical Effects'!$D$3:$BF$173,AS$3,FALSE),"")</f>
        <v/>
      </c>
      <c r="AT107" s="31" t="str">
        <f>IFERROR(VLOOKUP($D107,'NRCS Physical Effects'!$D$3:$BF$173,AT$3,FALSE),"")</f>
        <v/>
      </c>
      <c r="AU107" s="31" t="str">
        <f>IFERROR(VLOOKUP($D107,'NRCS Physical Effects'!$D$3:$BF$173,AU$3,FALSE),"")</f>
        <v/>
      </c>
      <c r="AV107" s="31" t="str">
        <f>IFERROR(VLOOKUP($D107,'NRCS Physical Effects'!$D$3:$BF$173,AV$3,FALSE),"")</f>
        <v/>
      </c>
      <c r="AW107" s="31" t="str">
        <f>IFERROR(VLOOKUP($D107,'NRCS Physical Effects'!$D$3:$BF$173,AW$3,FALSE),"")</f>
        <v/>
      </c>
    </row>
    <row r="108" spans="1:49" x14ac:dyDescent="0.3">
      <c r="A108" s="80" t="s">
        <v>513</v>
      </c>
      <c r="B108" s="80" t="s">
        <v>178</v>
      </c>
      <c r="C108" s="91" t="s">
        <v>199</v>
      </c>
      <c r="E108" s="116" t="str">
        <f>IFERROR(VLOOKUP(D108,'NRCS Practice Descriptions'!$B$2:$C$174,2,FALSE),"")</f>
        <v/>
      </c>
      <c r="H108" s="31"/>
      <c r="I108" s="31"/>
      <c r="J108" s="31"/>
      <c r="K108" s="31"/>
      <c r="L108" s="31"/>
      <c r="M108" s="31"/>
      <c r="N108" s="31"/>
      <c r="O108" s="103">
        <f t="shared" si="24"/>
        <v>0</v>
      </c>
      <c r="P108" s="31"/>
      <c r="Q108" s="31"/>
      <c r="R108" s="31"/>
      <c r="S108" s="202" t="str">
        <f>IFERROR(VLOOKUP(D108,#REF!,17,FALSE),"")</f>
        <v/>
      </c>
      <c r="T108" s="120" t="str">
        <f>IFERROR(VLOOKUP(D108,'NRCS Practice Descriptions'!$B$2:$E$174,4,FALSE),"")</f>
        <v/>
      </c>
      <c r="U108" s="31"/>
      <c r="V108" s="31"/>
      <c r="W108" s="202" t="str">
        <f>IFERROR(AVERAGEIFS('2021VTEQIPCostList'!F$2:F$1463,'2021VTEQIPCostList'!A$2:A$1463,'Simplified Buckets Sorted'!D108,'2021VTEQIPCostList'!E$2:E$1463,'Simplified Buckets Sorted'!T108),"")</f>
        <v/>
      </c>
      <c r="X108" s="100">
        <f t="shared" si="25"/>
        <v>0</v>
      </c>
      <c r="Y108" s="31"/>
      <c r="Z108" s="31"/>
      <c r="AA108" s="31"/>
      <c r="AB108" s="31"/>
      <c r="AC108" s="31"/>
      <c r="AD108" s="102">
        <f t="shared" si="26"/>
        <v>0</v>
      </c>
      <c r="AE108" s="31"/>
      <c r="AF108" s="100">
        <f t="shared" si="27"/>
        <v>0</v>
      </c>
      <c r="AG108" s="31"/>
      <c r="AH108" s="46"/>
      <c r="AI108" s="31" t="str">
        <f>IFERROR(VLOOKUP($D108,'NRCS Physical Effects'!$D$3:$BF$173,AI$3,FALSE),"")</f>
        <v/>
      </c>
      <c r="AJ108" s="31" t="str">
        <f>IFERROR(VLOOKUP($D108,'NRCS Physical Effects'!$D$3:$BF$173,AJ$3,FALSE),"")</f>
        <v/>
      </c>
      <c r="AK108" s="31" t="str">
        <f>IFERROR(VLOOKUP($D108,'NRCS Physical Effects'!$D$3:$BF$173,AK$3,FALSE),"")</f>
        <v/>
      </c>
      <c r="AL108" s="31" t="str">
        <f>IFERROR(VLOOKUP($D108,'NRCS Physical Effects'!$D$3:$BF$173,AL$3,FALSE),"")</f>
        <v/>
      </c>
      <c r="AM108" s="31" t="str">
        <f>IFERROR(VLOOKUP($D108,'NRCS Physical Effects'!$D$3:$BF$173,AM$3,FALSE),"")</f>
        <v/>
      </c>
      <c r="AN108" s="31" t="str">
        <f>IFERROR(VLOOKUP($D108,'NRCS Physical Effects'!$D$3:$BF$173,AN$3,FALSE),"")</f>
        <v/>
      </c>
      <c r="AO108" s="31" t="str">
        <f>IFERROR(VLOOKUP($D108,'NRCS Physical Effects'!$D$3:$BF$173,AO$3,FALSE),"")</f>
        <v/>
      </c>
      <c r="AP108" s="31" t="str">
        <f>IFERROR(VLOOKUP($D108,'NRCS Physical Effects'!$D$3:$BF$173,AP$3,FALSE),"")</f>
        <v/>
      </c>
      <c r="AQ108" s="72" t="str">
        <f>IFERROR(VLOOKUP($D108,'NRCS Physical Effects'!$D$3:$BF$173,AQ$3,FALSE),"")</f>
        <v/>
      </c>
      <c r="AR108" s="31" t="str">
        <f>IFERROR(VLOOKUP($D108,'NRCS Physical Effects'!$D$3:$BF$173,AR$3,FALSE),"")</f>
        <v/>
      </c>
      <c r="AS108" s="31" t="str">
        <f>IFERROR(VLOOKUP($D108,'NRCS Physical Effects'!$D$3:$BF$173,AS$3,FALSE),"")</f>
        <v/>
      </c>
      <c r="AT108" s="31" t="str">
        <f>IFERROR(VLOOKUP($D108,'NRCS Physical Effects'!$D$3:$BF$173,AT$3,FALSE),"")</f>
        <v/>
      </c>
      <c r="AU108" s="31" t="str">
        <f>IFERROR(VLOOKUP($D108,'NRCS Physical Effects'!$D$3:$BF$173,AU$3,FALSE),"")</f>
        <v/>
      </c>
      <c r="AV108" s="31" t="str">
        <f>IFERROR(VLOOKUP($D108,'NRCS Physical Effects'!$D$3:$BF$173,AV$3,FALSE),"")</f>
        <v/>
      </c>
      <c r="AW108" s="31" t="str">
        <f>IFERROR(VLOOKUP($D108,'NRCS Physical Effects'!$D$3:$BF$173,AW$3,FALSE),"")</f>
        <v/>
      </c>
    </row>
    <row r="109" spans="1:49" ht="14.4" customHeight="1" x14ac:dyDescent="0.3">
      <c r="A109" s="80"/>
      <c r="B109" s="80"/>
      <c r="C109" s="91"/>
      <c r="E109" s="116" t="str">
        <f>IFERROR(VLOOKUP(D109,'NRCS Practice Descriptions'!$B$2:$C$174,2,FALSE),"")</f>
        <v/>
      </c>
      <c r="H109" s="31"/>
      <c r="I109" s="31"/>
      <c r="J109" s="31"/>
      <c r="K109" s="31"/>
      <c r="L109" s="31"/>
      <c r="M109" s="31"/>
      <c r="N109" s="31"/>
      <c r="O109" s="103">
        <f t="shared" si="24"/>
        <v>0</v>
      </c>
      <c r="P109" s="31"/>
      <c r="Q109" s="31"/>
      <c r="R109" s="31"/>
      <c r="S109" s="202" t="str">
        <f>IFERROR(VLOOKUP(D109,#REF!,17,FALSE),"")</f>
        <v/>
      </c>
      <c r="T109" s="120" t="str">
        <f>IFERROR(VLOOKUP(D109,'NRCS Practice Descriptions'!$B$2:$E$174,4,FALSE),"")</f>
        <v/>
      </c>
      <c r="U109" s="31"/>
      <c r="V109" s="31"/>
      <c r="W109" s="202" t="str">
        <f>IFERROR(AVERAGEIFS('2021VTEQIPCostList'!F$2:F$1463,'2021VTEQIPCostList'!A$2:A$1463,'Simplified Buckets Sorted'!D109,'2021VTEQIPCostList'!E$2:E$1463,'Simplified Buckets Sorted'!T109),"")</f>
        <v/>
      </c>
      <c r="X109" s="100">
        <f t="shared" si="25"/>
        <v>0</v>
      </c>
      <c r="Y109" s="31"/>
      <c r="Z109" s="31"/>
      <c r="AA109" s="31"/>
      <c r="AB109" s="31"/>
      <c r="AC109" s="31"/>
      <c r="AD109" s="102">
        <f t="shared" si="26"/>
        <v>0</v>
      </c>
      <c r="AE109" s="31"/>
      <c r="AF109" s="100">
        <f t="shared" si="27"/>
        <v>0</v>
      </c>
      <c r="AG109" s="31"/>
      <c r="AH109" s="46"/>
      <c r="AI109" s="31" t="str">
        <f>IFERROR(VLOOKUP($D109,'NRCS Physical Effects'!$D$3:$BF$173,AI$3,FALSE),"")</f>
        <v/>
      </c>
      <c r="AJ109" s="31" t="str">
        <f>IFERROR(VLOOKUP($D109,'NRCS Physical Effects'!$D$3:$BF$173,AJ$3,FALSE),"")</f>
        <v/>
      </c>
      <c r="AK109" s="31" t="str">
        <f>IFERROR(VLOOKUP($D109,'NRCS Physical Effects'!$D$3:$BF$173,AK$3,FALSE),"")</f>
        <v/>
      </c>
      <c r="AL109" s="31" t="str">
        <f>IFERROR(VLOOKUP($D109,'NRCS Physical Effects'!$D$3:$BF$173,AL$3,FALSE),"")</f>
        <v/>
      </c>
      <c r="AM109" s="31" t="str">
        <f>IFERROR(VLOOKUP($D109,'NRCS Physical Effects'!$D$3:$BF$173,AM$3,FALSE),"")</f>
        <v/>
      </c>
      <c r="AN109" s="31" t="str">
        <f>IFERROR(VLOOKUP($D109,'NRCS Physical Effects'!$D$3:$BF$173,AN$3,FALSE),"")</f>
        <v/>
      </c>
      <c r="AO109" s="31" t="str">
        <f>IFERROR(VLOOKUP($D109,'NRCS Physical Effects'!$D$3:$BF$173,AO$3,FALSE),"")</f>
        <v/>
      </c>
      <c r="AP109" s="31" t="str">
        <f>IFERROR(VLOOKUP($D109,'NRCS Physical Effects'!$D$3:$BF$173,AP$3,FALSE),"")</f>
        <v/>
      </c>
      <c r="AQ109" s="72" t="str">
        <f>IFERROR(VLOOKUP($D109,'NRCS Physical Effects'!$D$3:$BF$173,AQ$3,FALSE),"")</f>
        <v/>
      </c>
      <c r="AR109" s="31" t="str">
        <f>IFERROR(VLOOKUP($D109,'NRCS Physical Effects'!$D$3:$BF$173,AR$3,FALSE),"")</f>
        <v/>
      </c>
      <c r="AS109" s="31" t="str">
        <f>IFERROR(VLOOKUP($D109,'NRCS Physical Effects'!$D$3:$BF$173,AS$3,FALSE),"")</f>
        <v/>
      </c>
      <c r="AT109" s="31" t="str">
        <f>IFERROR(VLOOKUP($D109,'NRCS Physical Effects'!$D$3:$BF$173,AT$3,FALSE),"")</f>
        <v/>
      </c>
      <c r="AU109" s="31" t="str">
        <f>IFERROR(VLOOKUP($D109,'NRCS Physical Effects'!$D$3:$BF$173,AU$3,FALSE),"")</f>
        <v/>
      </c>
      <c r="AV109" s="31" t="str">
        <f>IFERROR(VLOOKUP($D109,'NRCS Physical Effects'!$D$3:$BF$173,AV$3,FALSE),"")</f>
        <v/>
      </c>
      <c r="AW109" s="31" t="str">
        <f>IFERROR(VLOOKUP($D109,'NRCS Physical Effects'!$D$3:$BF$173,AW$3,FALSE),"")</f>
        <v/>
      </c>
    </row>
    <row r="110" spans="1:49" x14ac:dyDescent="0.3">
      <c r="A110" s="80" t="s">
        <v>513</v>
      </c>
      <c r="B110" s="80" t="s">
        <v>177</v>
      </c>
      <c r="C110" s="91" t="s">
        <v>197</v>
      </c>
      <c r="E110" s="116" t="str">
        <f>IFERROR(VLOOKUP(D110,'NRCS Practice Descriptions'!$B$2:$C$174,2,FALSE),"")</f>
        <v/>
      </c>
      <c r="H110" s="31"/>
      <c r="I110" s="31"/>
      <c r="J110" s="31"/>
      <c r="K110" s="31"/>
      <c r="L110" s="31"/>
      <c r="M110" s="31"/>
      <c r="N110" s="31"/>
      <c r="O110" s="103">
        <f t="shared" si="24"/>
        <v>0</v>
      </c>
      <c r="P110" s="31"/>
      <c r="Q110" s="31"/>
      <c r="R110" s="31"/>
      <c r="S110" s="202" t="str">
        <f>IFERROR(VLOOKUP(D110,#REF!,17,FALSE),"")</f>
        <v/>
      </c>
      <c r="T110" s="120" t="str">
        <f>IFERROR(VLOOKUP(D110,'NRCS Practice Descriptions'!$B$2:$E$174,4,FALSE),"")</f>
        <v/>
      </c>
      <c r="U110" s="31"/>
      <c r="V110" s="31"/>
      <c r="W110" s="202" t="str">
        <f>IFERROR(AVERAGEIFS('2021VTEQIPCostList'!F$2:F$1463,'2021VTEQIPCostList'!A$2:A$1463,'Simplified Buckets Sorted'!D110,'2021VTEQIPCostList'!E$2:E$1463,'Simplified Buckets Sorted'!T110),"")</f>
        <v/>
      </c>
      <c r="X110" s="100">
        <f t="shared" si="25"/>
        <v>0</v>
      </c>
      <c r="Y110" s="31"/>
      <c r="Z110" s="31"/>
      <c r="AA110" s="31"/>
      <c r="AB110" s="31"/>
      <c r="AC110" s="31"/>
      <c r="AD110" s="102">
        <f t="shared" si="26"/>
        <v>0</v>
      </c>
      <c r="AE110" s="31"/>
      <c r="AF110" s="100">
        <f t="shared" si="27"/>
        <v>0</v>
      </c>
      <c r="AG110" s="31"/>
      <c r="AH110" s="46"/>
      <c r="AI110" s="31" t="str">
        <f>IFERROR(VLOOKUP($D110,'NRCS Physical Effects'!$D$3:$BF$173,AI$3,FALSE),"")</f>
        <v/>
      </c>
      <c r="AJ110" s="31" t="str">
        <f>IFERROR(VLOOKUP($D110,'NRCS Physical Effects'!$D$3:$BF$173,AJ$3,FALSE),"")</f>
        <v/>
      </c>
      <c r="AK110" s="31" t="str">
        <f>IFERROR(VLOOKUP($D110,'NRCS Physical Effects'!$D$3:$BF$173,AK$3,FALSE),"")</f>
        <v/>
      </c>
      <c r="AL110" s="31" t="str">
        <f>IFERROR(VLOOKUP($D110,'NRCS Physical Effects'!$D$3:$BF$173,AL$3,FALSE),"")</f>
        <v/>
      </c>
      <c r="AM110" s="31" t="str">
        <f>IFERROR(VLOOKUP($D110,'NRCS Physical Effects'!$D$3:$BF$173,AM$3,FALSE),"")</f>
        <v/>
      </c>
      <c r="AN110" s="31" t="str">
        <f>IFERROR(VLOOKUP($D110,'NRCS Physical Effects'!$D$3:$BF$173,AN$3,FALSE),"")</f>
        <v/>
      </c>
      <c r="AO110" s="31" t="str">
        <f>IFERROR(VLOOKUP($D110,'NRCS Physical Effects'!$D$3:$BF$173,AO$3,FALSE),"")</f>
        <v/>
      </c>
      <c r="AP110" s="31" t="str">
        <f>IFERROR(VLOOKUP($D110,'NRCS Physical Effects'!$D$3:$BF$173,AP$3,FALSE),"")</f>
        <v/>
      </c>
      <c r="AQ110" s="72" t="str">
        <f>IFERROR(VLOOKUP($D110,'NRCS Physical Effects'!$D$3:$BF$173,AQ$3,FALSE),"")</f>
        <v/>
      </c>
      <c r="AR110" s="31" t="str">
        <f>IFERROR(VLOOKUP($D110,'NRCS Physical Effects'!$D$3:$BF$173,AR$3,FALSE),"")</f>
        <v/>
      </c>
      <c r="AS110" s="31" t="str">
        <f>IFERROR(VLOOKUP($D110,'NRCS Physical Effects'!$D$3:$BF$173,AS$3,FALSE),"")</f>
        <v/>
      </c>
      <c r="AT110" s="31" t="str">
        <f>IFERROR(VLOOKUP($D110,'NRCS Physical Effects'!$D$3:$BF$173,AT$3,FALSE),"")</f>
        <v/>
      </c>
      <c r="AU110" s="31" t="str">
        <f>IFERROR(VLOOKUP($D110,'NRCS Physical Effects'!$D$3:$BF$173,AU$3,FALSE),"")</f>
        <v/>
      </c>
      <c r="AV110" s="31" t="str">
        <f>IFERROR(VLOOKUP($D110,'NRCS Physical Effects'!$D$3:$BF$173,AV$3,FALSE),"")</f>
        <v/>
      </c>
      <c r="AW110" s="31" t="str">
        <f>IFERROR(VLOOKUP($D110,'NRCS Physical Effects'!$D$3:$BF$173,AW$3,FALSE),"")</f>
        <v/>
      </c>
    </row>
    <row r="111" spans="1:49" x14ac:dyDescent="0.3">
      <c r="A111" s="80" t="s">
        <v>513</v>
      </c>
      <c r="B111" s="80" t="s">
        <v>177</v>
      </c>
      <c r="C111" s="78" t="s">
        <v>91</v>
      </c>
      <c r="E111" s="116" t="str">
        <f>IFERROR(VLOOKUP(D111,'NRCS Practice Descriptions'!$B$2:$C$174,2,FALSE),"")</f>
        <v/>
      </c>
      <c r="H111" s="31"/>
      <c r="I111" s="31"/>
      <c r="J111" s="31"/>
      <c r="K111" s="31"/>
      <c r="L111" s="31"/>
      <c r="M111" s="31"/>
      <c r="N111" s="31"/>
      <c r="O111" s="103">
        <f t="shared" si="24"/>
        <v>0</v>
      </c>
      <c r="P111" s="31"/>
      <c r="Q111" s="31"/>
      <c r="R111" s="31"/>
      <c r="S111" s="202" t="str">
        <f>IFERROR(VLOOKUP(D111,#REF!,17,FALSE),"")</f>
        <v/>
      </c>
      <c r="T111" s="120" t="str">
        <f>IFERROR(VLOOKUP(D111,'NRCS Practice Descriptions'!$B$2:$E$174,4,FALSE),"")</f>
        <v/>
      </c>
      <c r="U111" s="31"/>
      <c r="V111" s="31"/>
      <c r="W111" s="202" t="str">
        <f>IFERROR(AVERAGEIFS('2021VTEQIPCostList'!F$2:F$1463,'2021VTEQIPCostList'!A$2:A$1463,'Simplified Buckets Sorted'!D111,'2021VTEQIPCostList'!E$2:E$1463,'Simplified Buckets Sorted'!T111),"")</f>
        <v/>
      </c>
      <c r="X111" s="100">
        <f t="shared" si="25"/>
        <v>0</v>
      </c>
      <c r="Y111" s="31"/>
      <c r="Z111" s="31"/>
      <c r="AA111" s="31"/>
      <c r="AB111" s="31"/>
      <c r="AC111" s="31"/>
      <c r="AD111" s="102">
        <f t="shared" si="26"/>
        <v>0</v>
      </c>
      <c r="AE111" s="31"/>
      <c r="AF111" s="100">
        <f t="shared" si="27"/>
        <v>0</v>
      </c>
      <c r="AG111" s="31"/>
      <c r="AH111" s="46"/>
      <c r="AI111" s="31" t="str">
        <f>IFERROR(VLOOKUP($D111,'NRCS Physical Effects'!$D$3:$BF$173,AI$3,FALSE),"")</f>
        <v/>
      </c>
      <c r="AJ111" s="31" t="str">
        <f>IFERROR(VLOOKUP($D111,'NRCS Physical Effects'!$D$3:$BF$173,AJ$3,FALSE),"")</f>
        <v/>
      </c>
      <c r="AK111" s="31" t="str">
        <f>IFERROR(VLOOKUP($D111,'NRCS Physical Effects'!$D$3:$BF$173,AK$3,FALSE),"")</f>
        <v/>
      </c>
      <c r="AL111" s="31" t="str">
        <f>IFERROR(VLOOKUP($D111,'NRCS Physical Effects'!$D$3:$BF$173,AL$3,FALSE),"")</f>
        <v/>
      </c>
      <c r="AM111" s="31" t="str">
        <f>IFERROR(VLOOKUP($D111,'NRCS Physical Effects'!$D$3:$BF$173,AM$3,FALSE),"")</f>
        <v/>
      </c>
      <c r="AN111" s="31" t="str">
        <f>IFERROR(VLOOKUP($D111,'NRCS Physical Effects'!$D$3:$BF$173,AN$3,FALSE),"")</f>
        <v/>
      </c>
      <c r="AO111" s="31" t="str">
        <f>IFERROR(VLOOKUP($D111,'NRCS Physical Effects'!$D$3:$BF$173,AO$3,FALSE),"")</f>
        <v/>
      </c>
      <c r="AP111" s="31" t="str">
        <f>IFERROR(VLOOKUP($D111,'NRCS Physical Effects'!$D$3:$BF$173,AP$3,FALSE),"")</f>
        <v/>
      </c>
      <c r="AQ111" s="72" t="str">
        <f>IFERROR(VLOOKUP($D111,'NRCS Physical Effects'!$D$3:$BF$173,AQ$3,FALSE),"")</f>
        <v/>
      </c>
      <c r="AR111" s="31" t="str">
        <f>IFERROR(VLOOKUP($D111,'NRCS Physical Effects'!$D$3:$BF$173,AR$3,FALSE),"")</f>
        <v/>
      </c>
      <c r="AS111" s="31" t="str">
        <f>IFERROR(VLOOKUP($D111,'NRCS Physical Effects'!$D$3:$BF$173,AS$3,FALSE),"")</f>
        <v/>
      </c>
      <c r="AT111" s="31" t="str">
        <f>IFERROR(VLOOKUP($D111,'NRCS Physical Effects'!$D$3:$BF$173,AT$3,FALSE),"")</f>
        <v/>
      </c>
      <c r="AU111" s="31" t="str">
        <f>IFERROR(VLOOKUP($D111,'NRCS Physical Effects'!$D$3:$BF$173,AU$3,FALSE),"")</f>
        <v/>
      </c>
      <c r="AV111" s="31" t="str">
        <f>IFERROR(VLOOKUP($D111,'NRCS Physical Effects'!$D$3:$BF$173,AV$3,FALSE),"")</f>
        <v/>
      </c>
      <c r="AW111" s="31" t="str">
        <f>IFERROR(VLOOKUP($D111,'NRCS Physical Effects'!$D$3:$BF$173,AW$3,FALSE),"")</f>
        <v/>
      </c>
    </row>
    <row r="112" spans="1:49" x14ac:dyDescent="0.3">
      <c r="A112" s="80"/>
      <c r="B112" s="80"/>
      <c r="E112" s="116" t="str">
        <f>IFERROR(VLOOKUP(D112,'NRCS Practice Descriptions'!$B$2:$C$174,2,FALSE),"")</f>
        <v/>
      </c>
      <c r="H112" s="31"/>
      <c r="I112" s="31"/>
      <c r="J112" s="31"/>
      <c r="K112" s="31"/>
      <c r="L112" s="31"/>
      <c r="M112" s="31"/>
      <c r="N112" s="31"/>
      <c r="O112" s="103">
        <f t="shared" si="24"/>
        <v>0</v>
      </c>
      <c r="P112" s="31"/>
      <c r="Q112" s="31"/>
      <c r="R112" s="31"/>
      <c r="S112" s="202" t="str">
        <f>IFERROR(VLOOKUP(D112,#REF!,17,FALSE),"")</f>
        <v/>
      </c>
      <c r="T112" s="120" t="str">
        <f>IFERROR(VLOOKUP(D112,'NRCS Practice Descriptions'!$B$2:$E$174,4,FALSE),"")</f>
        <v/>
      </c>
      <c r="U112" s="31"/>
      <c r="V112" s="31"/>
      <c r="W112" s="202" t="str">
        <f>IFERROR(AVERAGEIFS('2021VTEQIPCostList'!F$2:F$1463,'2021VTEQIPCostList'!A$2:A$1463,'Simplified Buckets Sorted'!D112,'2021VTEQIPCostList'!E$2:E$1463,'Simplified Buckets Sorted'!T112),"")</f>
        <v/>
      </c>
      <c r="X112" s="100">
        <f t="shared" si="25"/>
        <v>0</v>
      </c>
      <c r="Y112" s="31"/>
      <c r="Z112" s="31"/>
      <c r="AA112" s="31"/>
      <c r="AB112" s="31"/>
      <c r="AC112" s="31"/>
      <c r="AD112" s="102">
        <f t="shared" si="26"/>
        <v>0</v>
      </c>
      <c r="AE112" s="31"/>
      <c r="AF112" s="100">
        <f t="shared" si="27"/>
        <v>0</v>
      </c>
      <c r="AG112" s="31"/>
      <c r="AH112" s="46"/>
      <c r="AI112" s="31" t="str">
        <f>IFERROR(VLOOKUP($D112,'NRCS Physical Effects'!$D$3:$BF$173,AI$3,FALSE),"")</f>
        <v/>
      </c>
      <c r="AJ112" s="31" t="str">
        <f>IFERROR(VLOOKUP($D112,'NRCS Physical Effects'!$D$3:$BF$173,AJ$3,FALSE),"")</f>
        <v/>
      </c>
      <c r="AK112" s="31" t="str">
        <f>IFERROR(VLOOKUP($D112,'NRCS Physical Effects'!$D$3:$BF$173,AK$3,FALSE),"")</f>
        <v/>
      </c>
      <c r="AL112" s="31" t="str">
        <f>IFERROR(VLOOKUP($D112,'NRCS Physical Effects'!$D$3:$BF$173,AL$3,FALSE),"")</f>
        <v/>
      </c>
      <c r="AM112" s="31" t="str">
        <f>IFERROR(VLOOKUP($D112,'NRCS Physical Effects'!$D$3:$BF$173,AM$3,FALSE),"")</f>
        <v/>
      </c>
      <c r="AN112" s="31" t="str">
        <f>IFERROR(VLOOKUP($D112,'NRCS Physical Effects'!$D$3:$BF$173,AN$3,FALSE),"")</f>
        <v/>
      </c>
      <c r="AO112" s="31" t="str">
        <f>IFERROR(VLOOKUP($D112,'NRCS Physical Effects'!$D$3:$BF$173,AO$3,FALSE),"")</f>
        <v/>
      </c>
      <c r="AP112" s="31" t="str">
        <f>IFERROR(VLOOKUP($D112,'NRCS Physical Effects'!$D$3:$BF$173,AP$3,FALSE),"")</f>
        <v/>
      </c>
      <c r="AQ112" s="72" t="str">
        <f>IFERROR(VLOOKUP($D112,'NRCS Physical Effects'!$D$3:$BF$173,AQ$3,FALSE),"")</f>
        <v/>
      </c>
      <c r="AR112" s="31" t="str">
        <f>IFERROR(VLOOKUP($D112,'NRCS Physical Effects'!$D$3:$BF$173,AR$3,FALSE),"")</f>
        <v/>
      </c>
      <c r="AS112" s="31" t="str">
        <f>IFERROR(VLOOKUP($D112,'NRCS Physical Effects'!$D$3:$BF$173,AS$3,FALSE),"")</f>
        <v/>
      </c>
      <c r="AT112" s="31" t="str">
        <f>IFERROR(VLOOKUP($D112,'NRCS Physical Effects'!$D$3:$BF$173,AT$3,FALSE),"")</f>
        <v/>
      </c>
      <c r="AU112" s="31" t="str">
        <f>IFERROR(VLOOKUP($D112,'NRCS Physical Effects'!$D$3:$BF$173,AU$3,FALSE),"")</f>
        <v/>
      </c>
      <c r="AV112" s="31" t="str">
        <f>IFERROR(VLOOKUP($D112,'NRCS Physical Effects'!$D$3:$BF$173,AV$3,FALSE),"")</f>
        <v/>
      </c>
      <c r="AW112" s="31" t="str">
        <f>IFERROR(VLOOKUP($D112,'NRCS Physical Effects'!$D$3:$BF$173,AW$3,FALSE),"")</f>
        <v/>
      </c>
    </row>
    <row r="113" spans="1:53" x14ac:dyDescent="0.3">
      <c r="A113" s="80" t="s">
        <v>513</v>
      </c>
      <c r="B113" s="90" t="s">
        <v>516</v>
      </c>
      <c r="C113" s="40" t="s">
        <v>202</v>
      </c>
      <c r="E113" s="116" t="str">
        <f>IFERROR(VLOOKUP(D113,'NRCS Practice Descriptions'!$B$2:$C$174,2,FALSE),"")</f>
        <v/>
      </c>
      <c r="H113" s="31"/>
      <c r="I113" s="31"/>
      <c r="J113" s="31"/>
      <c r="K113" s="31"/>
      <c r="L113" s="31"/>
      <c r="M113" s="31"/>
      <c r="N113" s="31"/>
      <c r="O113" s="103">
        <f t="shared" si="24"/>
        <v>0</v>
      </c>
      <c r="P113" s="31"/>
      <c r="Q113" s="31"/>
      <c r="R113" s="31"/>
      <c r="S113" s="202" t="str">
        <f>IFERROR(VLOOKUP(D113,#REF!,17,FALSE),"")</f>
        <v/>
      </c>
      <c r="T113" s="120" t="str">
        <f>IFERROR(VLOOKUP(D113,'NRCS Practice Descriptions'!$B$2:$E$174,4,FALSE),"")</f>
        <v/>
      </c>
      <c r="U113" s="31"/>
      <c r="V113" s="31"/>
      <c r="W113" s="202" t="str">
        <f>IFERROR(AVERAGEIFS('2021VTEQIPCostList'!F$2:F$1463,'2021VTEQIPCostList'!A$2:A$1463,'Simplified Buckets Sorted'!D113,'2021VTEQIPCostList'!E$2:E$1463,'Simplified Buckets Sorted'!T113),"")</f>
        <v/>
      </c>
      <c r="X113" s="100">
        <f t="shared" si="25"/>
        <v>0</v>
      </c>
      <c r="Y113" s="31"/>
      <c r="Z113" s="31"/>
      <c r="AA113" s="31"/>
      <c r="AB113" s="31"/>
      <c r="AC113" s="31"/>
      <c r="AD113" s="102">
        <f t="shared" si="26"/>
        <v>0</v>
      </c>
      <c r="AE113" s="31"/>
      <c r="AF113" s="100">
        <f t="shared" si="27"/>
        <v>0</v>
      </c>
      <c r="AG113" s="31"/>
      <c r="AH113" s="46"/>
      <c r="AI113" s="31" t="str">
        <f>IFERROR(VLOOKUP($D113,'NRCS Physical Effects'!$D$3:$BF$173,AI$3,FALSE),"")</f>
        <v/>
      </c>
      <c r="AJ113" s="31" t="str">
        <f>IFERROR(VLOOKUP($D113,'NRCS Physical Effects'!$D$3:$BF$173,AJ$3,FALSE),"")</f>
        <v/>
      </c>
      <c r="AK113" s="31" t="str">
        <f>IFERROR(VLOOKUP($D113,'NRCS Physical Effects'!$D$3:$BF$173,AK$3,FALSE),"")</f>
        <v/>
      </c>
      <c r="AL113" s="31" t="str">
        <f>IFERROR(VLOOKUP($D113,'NRCS Physical Effects'!$D$3:$BF$173,AL$3,FALSE),"")</f>
        <v/>
      </c>
      <c r="AM113" s="31" t="str">
        <f>IFERROR(VLOOKUP($D113,'NRCS Physical Effects'!$D$3:$BF$173,AM$3,FALSE),"")</f>
        <v/>
      </c>
      <c r="AN113" s="31" t="str">
        <f>IFERROR(VLOOKUP($D113,'NRCS Physical Effects'!$D$3:$BF$173,AN$3,FALSE),"")</f>
        <v/>
      </c>
      <c r="AO113" s="31" t="str">
        <f>IFERROR(VLOOKUP($D113,'NRCS Physical Effects'!$D$3:$BF$173,AO$3,FALSE),"")</f>
        <v/>
      </c>
      <c r="AP113" s="31" t="str">
        <f>IFERROR(VLOOKUP($D113,'NRCS Physical Effects'!$D$3:$BF$173,AP$3,FALSE),"")</f>
        <v/>
      </c>
      <c r="AQ113" s="72" t="str">
        <f>IFERROR(VLOOKUP($D113,'NRCS Physical Effects'!$D$3:$BF$173,AQ$3,FALSE),"")</f>
        <v/>
      </c>
      <c r="AR113" s="31" t="str">
        <f>IFERROR(VLOOKUP($D113,'NRCS Physical Effects'!$D$3:$BF$173,AR$3,FALSE),"")</f>
        <v/>
      </c>
      <c r="AS113" s="31" t="str">
        <f>IFERROR(VLOOKUP($D113,'NRCS Physical Effects'!$D$3:$BF$173,AS$3,FALSE),"")</f>
        <v/>
      </c>
      <c r="AT113" s="31" t="str">
        <f>IFERROR(VLOOKUP($D113,'NRCS Physical Effects'!$D$3:$BF$173,AT$3,FALSE),"")</f>
        <v/>
      </c>
      <c r="AU113" s="31" t="str">
        <f>IFERROR(VLOOKUP($D113,'NRCS Physical Effects'!$D$3:$BF$173,AU$3,FALSE),"")</f>
        <v/>
      </c>
      <c r="AV113" s="31" t="str">
        <f>IFERROR(VLOOKUP($D113,'NRCS Physical Effects'!$D$3:$BF$173,AV$3,FALSE),"")</f>
        <v/>
      </c>
      <c r="AW113" s="31" t="str">
        <f>IFERROR(VLOOKUP($D113,'NRCS Physical Effects'!$D$3:$BF$173,AW$3,FALSE),"")</f>
        <v/>
      </c>
    </row>
    <row r="114" spans="1:53" x14ac:dyDescent="0.3">
      <c r="A114" s="80" t="s">
        <v>513</v>
      </c>
      <c r="B114" s="90" t="s">
        <v>516</v>
      </c>
      <c r="C114" s="78" t="s">
        <v>28</v>
      </c>
      <c r="E114" s="116" t="str">
        <f>IFERROR(VLOOKUP(D114,'NRCS Practice Descriptions'!$B$2:$C$174,2,FALSE),"")</f>
        <v/>
      </c>
      <c r="F114" s="33" t="s">
        <v>201</v>
      </c>
      <c r="O114" s="103">
        <f t="shared" si="24"/>
        <v>0</v>
      </c>
      <c r="S114" s="202" t="str">
        <f>IFERROR(VLOOKUP(D114,#REF!,17,FALSE),"")</f>
        <v/>
      </c>
      <c r="T114" s="120" t="str">
        <f>IFERROR(VLOOKUP(D114,'NRCS Practice Descriptions'!$B$2:$E$174,4,FALSE),"")</f>
        <v/>
      </c>
      <c r="W114" s="202" t="str">
        <f>IFERROR(AVERAGEIFS('2021VTEQIPCostList'!F$2:F$1463,'2021VTEQIPCostList'!A$2:A$1463,'Simplified Buckets Sorted'!D114,'2021VTEQIPCostList'!E$2:E$1463,'Simplified Buckets Sorted'!T114),"")</f>
        <v/>
      </c>
      <c r="X114" s="100">
        <f t="shared" si="25"/>
        <v>0</v>
      </c>
      <c r="AD114" s="102">
        <f t="shared" si="26"/>
        <v>0</v>
      </c>
      <c r="AF114" s="100">
        <f>O114+AD114+X114</f>
        <v>0</v>
      </c>
      <c r="AH114" s="46"/>
      <c r="AI114" s="31" t="str">
        <f>IFERROR(VLOOKUP($D114,'NRCS Physical Effects'!$D$3:$BF$173,AI$3,FALSE),"")</f>
        <v/>
      </c>
      <c r="AJ114" s="31" t="str">
        <f>IFERROR(VLOOKUP($D114,'NRCS Physical Effects'!$D$3:$BF$173,AJ$3,FALSE),"")</f>
        <v/>
      </c>
      <c r="AK114" s="31" t="str">
        <f>IFERROR(VLOOKUP($D114,'NRCS Physical Effects'!$D$3:$BF$173,AK$3,FALSE),"")</f>
        <v/>
      </c>
      <c r="AL114" s="31" t="str">
        <f>IFERROR(VLOOKUP($D114,'NRCS Physical Effects'!$D$3:$BF$173,AL$3,FALSE),"")</f>
        <v/>
      </c>
      <c r="AM114" s="31" t="str">
        <f>IFERROR(VLOOKUP($D114,'NRCS Physical Effects'!$D$3:$BF$173,AM$3,FALSE),"")</f>
        <v/>
      </c>
      <c r="AN114" s="31" t="str">
        <f>IFERROR(VLOOKUP($D114,'NRCS Physical Effects'!$D$3:$BF$173,AN$3,FALSE),"")</f>
        <v/>
      </c>
      <c r="AO114" s="31" t="str">
        <f>IFERROR(VLOOKUP($D114,'NRCS Physical Effects'!$D$3:$BF$173,AO$3,FALSE),"")</f>
        <v/>
      </c>
      <c r="AP114" s="31" t="str">
        <f>IFERROR(VLOOKUP($D114,'NRCS Physical Effects'!$D$3:$BF$173,AP$3,FALSE),"")</f>
        <v/>
      </c>
      <c r="AQ114" s="72" t="str">
        <f>IFERROR(VLOOKUP($D114,'NRCS Physical Effects'!$D$3:$BF$173,AQ$3,FALSE),"")</f>
        <v/>
      </c>
      <c r="AR114" s="31" t="str">
        <f>IFERROR(VLOOKUP($D114,'NRCS Physical Effects'!$D$3:$BF$173,AR$3,FALSE),"")</f>
        <v/>
      </c>
      <c r="AS114" s="31" t="str">
        <f>IFERROR(VLOOKUP($D114,'NRCS Physical Effects'!$D$3:$BF$173,AS$3,FALSE),"")</f>
        <v/>
      </c>
      <c r="AT114" s="31" t="str">
        <f>IFERROR(VLOOKUP($D114,'NRCS Physical Effects'!$D$3:$BF$173,AT$3,FALSE),"")</f>
        <v/>
      </c>
      <c r="AU114" s="31" t="str">
        <f>IFERROR(VLOOKUP($D114,'NRCS Physical Effects'!$D$3:$BF$173,AU$3,FALSE),"")</f>
        <v/>
      </c>
      <c r="AV114" s="31" t="str">
        <f>IFERROR(VLOOKUP($D114,'NRCS Physical Effects'!$D$3:$BF$173,AV$3,FALSE),"")</f>
        <v/>
      </c>
      <c r="AW114" s="31" t="str">
        <f>IFERROR(VLOOKUP($D114,'NRCS Physical Effects'!$D$3:$BF$173,AW$3,FALSE),"")</f>
        <v/>
      </c>
    </row>
    <row r="115" spans="1:53" x14ac:dyDescent="0.3">
      <c r="AQ115" s="72"/>
    </row>
    <row r="116" spans="1:53" x14ac:dyDescent="0.3">
      <c r="C116" s="95"/>
      <c r="AQ116" s="72"/>
    </row>
    <row r="117" spans="1:53" s="84" customFormat="1" x14ac:dyDescent="0.3">
      <c r="A117" s="87" t="s">
        <v>514</v>
      </c>
      <c r="C117" s="96"/>
      <c r="D117" s="85"/>
      <c r="E117" s="117"/>
      <c r="F117" s="86"/>
      <c r="G117" s="85"/>
      <c r="O117" s="98"/>
      <c r="T117" s="85"/>
      <c r="AD117" s="98"/>
      <c r="AI117" s="85"/>
      <c r="AJ117" s="85"/>
      <c r="AK117" s="85"/>
      <c r="AL117" s="85"/>
      <c r="AM117" s="85"/>
      <c r="AN117" s="85"/>
      <c r="AO117" s="85"/>
      <c r="AP117" s="203" t="s">
        <v>2466</v>
      </c>
      <c r="AQ117" s="205">
        <f>AVERAGE(AQ5:AQ116)</f>
        <v>35.426666666666669</v>
      </c>
      <c r="AR117" s="205">
        <f t="shared" ref="AR117:AW117" si="28">AVERAGE(AR5:AR116)</f>
        <v>8.64</v>
      </c>
      <c r="AS117" s="205">
        <f t="shared" si="28"/>
        <v>12.666666666666666</v>
      </c>
      <c r="AT117" s="205">
        <f t="shared" si="28"/>
        <v>4.0666666666666664</v>
      </c>
      <c r="AU117" s="205">
        <f t="shared" si="28"/>
        <v>5.706666666666667</v>
      </c>
      <c r="AV117" s="205">
        <f t="shared" si="28"/>
        <v>3.28</v>
      </c>
      <c r="AW117" s="205">
        <f t="shared" si="28"/>
        <v>1.0666666666666667</v>
      </c>
      <c r="AY117" s="208"/>
      <c r="AZ117" s="208"/>
      <c r="BA117" s="208"/>
    </row>
    <row r="118" spans="1:53" x14ac:dyDescent="0.3">
      <c r="Q118" s="34" t="s">
        <v>4759</v>
      </c>
      <c r="R118" s="34" t="s">
        <v>4757</v>
      </c>
      <c r="S118" s="34" t="s">
        <v>2479</v>
      </c>
      <c r="T118" s="34"/>
      <c r="U118" s="34"/>
      <c r="V118" s="34"/>
      <c r="W118" s="34" t="s">
        <v>4758</v>
      </c>
      <c r="AP118" s="204" t="s">
        <v>2467</v>
      </c>
      <c r="AQ118" s="34">
        <f>MAX(AQ5:AQ116)</f>
        <v>96</v>
      </c>
      <c r="AR118" s="34">
        <f t="shared" ref="AR118:AW118" si="29">MAX(AR5:AR116)</f>
        <v>35</v>
      </c>
      <c r="AS118" s="34">
        <f t="shared" si="29"/>
        <v>39</v>
      </c>
      <c r="AT118" s="34">
        <f t="shared" si="29"/>
        <v>17</v>
      </c>
      <c r="AU118" s="34">
        <f t="shared" si="29"/>
        <v>18</v>
      </c>
      <c r="AV118" s="34">
        <f t="shared" si="29"/>
        <v>13</v>
      </c>
      <c r="AW118" s="34">
        <f t="shared" si="29"/>
        <v>6</v>
      </c>
    </row>
    <row r="119" spans="1:53" x14ac:dyDescent="0.3">
      <c r="A119" s="31" t="s">
        <v>333</v>
      </c>
      <c r="B119" s="26" t="s">
        <v>156</v>
      </c>
      <c r="Q119">
        <v>0</v>
      </c>
      <c r="R119">
        <v>0</v>
      </c>
      <c r="S119" s="271">
        <f>SUMIF($A$4:$A$115,$B119,S$4:S$115)</f>
        <v>0</v>
      </c>
      <c r="W119" s="271">
        <f>SUMIF($A$4:$A$115,$B119,W$4:W$115)</f>
        <v>159.27349999999998</v>
      </c>
      <c r="AH119" s="89">
        <f>SUMIF($A$4:$A$115,$B119,AH$4:AH$115)</f>
        <v>33</v>
      </c>
      <c r="AI119" s="89">
        <f t="shared" ref="AI119:AJ119" si="30">SUMIF($A$4:$A$115,$B119,AI$4:AI$115)</f>
        <v>27</v>
      </c>
      <c r="AJ119" s="89">
        <f t="shared" si="30"/>
        <v>6</v>
      </c>
    </row>
    <row r="120" spans="1:53" x14ac:dyDescent="0.3">
      <c r="A120" s="31"/>
      <c r="B120" s="121" t="s">
        <v>156</v>
      </c>
      <c r="C120" s="40" t="s">
        <v>173</v>
      </c>
      <c r="S120" s="202">
        <f>SUMIF($B$4:$B$115,$C120,S$4:S$115)</f>
        <v>0</v>
      </c>
      <c r="W120" s="202">
        <f>SUMIF($B$4:$B$115,$C120,W$4:W$115)</f>
        <v>0</v>
      </c>
      <c r="AH120" s="31">
        <f>SUMIF($B$4:$B$115,$C120,AH$4:AH$115)</f>
        <v>18</v>
      </c>
      <c r="AI120" s="31">
        <f t="shared" ref="AI120:AJ128" si="31">SUMIF($B$4:$B$115,$C120,AI$4:AI$115)</f>
        <v>13</v>
      </c>
      <c r="AJ120" s="31">
        <f>SUMIF($B$4:$B$115,$C120,AJ$4:AJ$115)</f>
        <v>5</v>
      </c>
    </row>
    <row r="121" spans="1:53" x14ac:dyDescent="0.3">
      <c r="A121" s="31"/>
      <c r="C121" s="40" t="s">
        <v>7</v>
      </c>
      <c r="S121" s="202">
        <f t="shared" ref="S121:S122" si="32">SUMIF($B$4:$B$115,$C121,S$4:S$115)</f>
        <v>0</v>
      </c>
      <c r="W121" s="202">
        <f>SUMIF($B$4:$B$115,$C121,W$4:W$115)</f>
        <v>0</v>
      </c>
      <c r="AH121" s="31">
        <f t="shared" ref="AH121:AH122" si="33">SUMIF($B$4:$B$115,$C121,AH$4:AH$115)</f>
        <v>6</v>
      </c>
      <c r="AI121" s="31">
        <f t="shared" si="31"/>
        <v>5</v>
      </c>
      <c r="AJ121" s="31">
        <f t="shared" si="31"/>
        <v>1</v>
      </c>
    </row>
    <row r="122" spans="1:53" x14ac:dyDescent="0.3">
      <c r="A122" s="31"/>
      <c r="C122" s="40" t="s">
        <v>515</v>
      </c>
      <c r="S122" s="202">
        <f t="shared" si="32"/>
        <v>0</v>
      </c>
      <c r="W122" s="202">
        <f>SUMIF($B$4:$B$115,$C122,W$4:W$115)</f>
        <v>159.27349999999998</v>
      </c>
      <c r="AH122" s="31">
        <f t="shared" si="33"/>
        <v>9</v>
      </c>
      <c r="AI122" s="31">
        <f t="shared" si="31"/>
        <v>9</v>
      </c>
      <c r="AJ122" s="31">
        <f t="shared" si="31"/>
        <v>0</v>
      </c>
    </row>
    <row r="123" spans="1:53" x14ac:dyDescent="0.3">
      <c r="A123" s="31"/>
      <c r="S123" s="202"/>
      <c r="W123" s="202"/>
      <c r="AH123" s="31"/>
    </row>
    <row r="124" spans="1:53" x14ac:dyDescent="0.3">
      <c r="A124" s="31" t="s">
        <v>335</v>
      </c>
      <c r="B124" s="26" t="s">
        <v>509</v>
      </c>
      <c r="Q124" s="275">
        <f>R124*S124</f>
        <v>0</v>
      </c>
      <c r="R124" s="26">
        <f>AVERAGE(R125:R128)</f>
        <v>0.22999999999999998</v>
      </c>
      <c r="S124" s="271">
        <f>SUMIF($A$4:$A$115,$B124,S$4:S$115)</f>
        <v>0</v>
      </c>
      <c r="W124" s="271">
        <f>SUMIF($A$4:$A$115,$B124,W$4:W$115)</f>
        <v>3102.5373749999999</v>
      </c>
      <c r="AH124" s="89">
        <f>SUMIF($A$4:$A$115,$B124,AH$4:AH$115)</f>
        <v>69</v>
      </c>
      <c r="AI124" s="89">
        <f t="shared" ref="AI124:AJ124" si="34">SUMIF($A$4:$A$115,$B124,AI$4:AI$115)</f>
        <v>34</v>
      </c>
      <c r="AJ124" s="89">
        <f t="shared" si="34"/>
        <v>35</v>
      </c>
    </row>
    <row r="125" spans="1:53" x14ac:dyDescent="0.3">
      <c r="A125" s="31"/>
      <c r="B125" s="121" t="s">
        <v>509</v>
      </c>
      <c r="C125" s="40" t="s">
        <v>511</v>
      </c>
      <c r="Q125" s="122">
        <f t="shared" ref="Q125:Q134" si="35">R125*S125</f>
        <v>0</v>
      </c>
      <c r="R125">
        <v>0.15</v>
      </c>
      <c r="S125" s="202">
        <f>SUMIF($B$4:$B$115,$C125,S$4:S$115)</f>
        <v>0</v>
      </c>
      <c r="W125" s="202">
        <f>SUMIF($B$4:$B$115,$C125,W$4:W$115)</f>
        <v>1774.886125</v>
      </c>
      <c r="AH125" s="31">
        <f>SUMIF($B$4:$B$115,$C125,AH$4:AH$115)</f>
        <v>47</v>
      </c>
      <c r="AI125" s="31">
        <f t="shared" si="31"/>
        <v>19</v>
      </c>
      <c r="AJ125" s="31">
        <f>SUMIF($B$4:$B$115,$C125,AJ$4:AJ$115)</f>
        <v>28</v>
      </c>
    </row>
    <row r="126" spans="1:53" x14ac:dyDescent="0.3">
      <c r="A126" s="31"/>
      <c r="C126" s="80" t="s">
        <v>512</v>
      </c>
      <c r="Q126" s="122">
        <f t="shared" si="35"/>
        <v>0</v>
      </c>
      <c r="R126">
        <v>0.44</v>
      </c>
      <c r="S126" s="202">
        <f>SUMIF($B$4:$B$115,$C126,S$4:S$115)</f>
        <v>0</v>
      </c>
      <c r="W126" s="202">
        <f>SUMIF($B$4:$B$115,$C126,W$4:W$115)</f>
        <v>34.129999999999995</v>
      </c>
      <c r="AH126" s="31">
        <f t="shared" ref="AH126:AH128" si="36">SUMIF($B$4:$B$115,$C126,AH$4:AH$115)</f>
        <v>11</v>
      </c>
      <c r="AI126" s="31">
        <f t="shared" si="31"/>
        <v>7</v>
      </c>
      <c r="AJ126" s="31">
        <f t="shared" si="31"/>
        <v>4</v>
      </c>
    </row>
    <row r="127" spans="1:53" x14ac:dyDescent="0.3">
      <c r="A127" s="31"/>
      <c r="C127" s="40" t="s">
        <v>61</v>
      </c>
      <c r="Q127" s="122">
        <f t="shared" si="35"/>
        <v>0</v>
      </c>
      <c r="R127" s="273">
        <v>0.1</v>
      </c>
      <c r="S127" s="202">
        <f>SUMIF($B$4:$B$115,$C127,S$4:S$115)</f>
        <v>0</v>
      </c>
      <c r="W127" s="202">
        <f>SUMIF($B$4:$B$115,$C127,W$4:W$115)</f>
        <v>1285.7012500000001</v>
      </c>
      <c r="AH127" s="31">
        <f t="shared" si="36"/>
        <v>8</v>
      </c>
      <c r="AI127" s="31">
        <f t="shared" si="31"/>
        <v>4</v>
      </c>
      <c r="AJ127" s="31">
        <f>SUMIF($B$4:$B$115,$C127,AJ$4:AJ$115)</f>
        <v>4</v>
      </c>
    </row>
    <row r="128" spans="1:53" x14ac:dyDescent="0.3">
      <c r="A128" s="31"/>
      <c r="C128" s="40" t="s">
        <v>196</v>
      </c>
      <c r="Q128" s="122"/>
      <c r="S128" s="202">
        <f>SUMIF($B$4:$B$115,$C128,S$4:S$115)</f>
        <v>0</v>
      </c>
      <c r="W128" s="202">
        <f>SUMIF($B$4:$B$115,$C128,W$4:W$115)</f>
        <v>7.8200000000000012</v>
      </c>
      <c r="AH128" s="31">
        <f t="shared" si="36"/>
        <v>3</v>
      </c>
      <c r="AI128" s="31">
        <f t="shared" si="31"/>
        <v>4</v>
      </c>
      <c r="AJ128" s="31">
        <f>SUMIF($B$4:$B$115,$C128,AJ$4:AJ$115)</f>
        <v>-1</v>
      </c>
    </row>
    <row r="129" spans="1:36" x14ac:dyDescent="0.3">
      <c r="A129" s="31"/>
      <c r="Q129" s="122"/>
      <c r="S129" s="202"/>
      <c r="W129" s="202"/>
    </row>
    <row r="130" spans="1:36" x14ac:dyDescent="0.3">
      <c r="A130" s="31" t="s">
        <v>335</v>
      </c>
      <c r="B130" s="26" t="s">
        <v>44</v>
      </c>
      <c r="C130" s="80" t="s">
        <v>510</v>
      </c>
      <c r="Q130" s="275">
        <f t="shared" si="35"/>
        <v>0</v>
      </c>
      <c r="R130" s="26">
        <v>0.25</v>
      </c>
      <c r="S130" s="271">
        <f>SUMIF($A$4:$A$115,$B130,S$4:S$115)</f>
        <v>0</v>
      </c>
      <c r="W130" s="271">
        <f>SUMIF($A$4:$A$115,$B130,W$4:W$115)</f>
        <v>1315.9794166666668</v>
      </c>
      <c r="AH130" s="89">
        <f>SUMIF($A$4:$A$115,$B130,AH$4:AH$115)</f>
        <v>28</v>
      </c>
      <c r="AI130" s="89">
        <f t="shared" ref="AI130:AJ130" si="37">SUMIF($A$4:$A$115,$B130,AI$4:AI$115)</f>
        <v>13</v>
      </c>
      <c r="AJ130" s="89">
        <f t="shared" si="37"/>
        <v>15</v>
      </c>
    </row>
    <row r="131" spans="1:36" x14ac:dyDescent="0.3">
      <c r="A131" s="31"/>
      <c r="Q131" s="122"/>
      <c r="S131" s="202"/>
      <c r="W131" s="202"/>
    </row>
    <row r="132" spans="1:36" x14ac:dyDescent="0.3">
      <c r="A132" s="31" t="s">
        <v>4756</v>
      </c>
      <c r="B132" s="88" t="s">
        <v>513</v>
      </c>
      <c r="Q132" s="275">
        <f t="shared" si="35"/>
        <v>0</v>
      </c>
      <c r="R132" s="274">
        <f>AVERAGE(R133:R135)</f>
        <v>3.1524999999999999</v>
      </c>
      <c r="S132" s="271">
        <f>SUMIF($A$4:$A$115,$B132,S$4:S$115)</f>
        <v>0</v>
      </c>
      <c r="W132" s="271">
        <f>SUMIF($A$4:$A$115,$B132,W$4:W$115)</f>
        <v>96318.359999007938</v>
      </c>
      <c r="AH132" s="89">
        <f>SUMIF($A$4:$A$115,$B132,AH$4:AH$115)</f>
        <v>84</v>
      </c>
      <c r="AI132" s="89">
        <f t="shared" ref="AI132:AJ132" si="38">SUMIF($A$4:$A$115,$B132,AI$4:AI$115)</f>
        <v>38</v>
      </c>
      <c r="AJ132" s="89">
        <f t="shared" si="38"/>
        <v>46</v>
      </c>
    </row>
    <row r="133" spans="1:36" x14ac:dyDescent="0.3">
      <c r="B133" s="280" t="s">
        <v>513</v>
      </c>
      <c r="C133" s="40" t="s">
        <v>178</v>
      </c>
      <c r="Q133" s="122">
        <f t="shared" si="35"/>
        <v>0</v>
      </c>
      <c r="R133" s="273">
        <f>(0.74+1.49)/2</f>
        <v>1.115</v>
      </c>
      <c r="S133" s="202">
        <f>SUMIF($B$4:$B$115,$C133,S$4:S$115)</f>
        <v>0</v>
      </c>
      <c r="W133" s="202">
        <f>SUMIF($B$4:$B$115,$C133,W$4:W$115)</f>
        <v>0</v>
      </c>
      <c r="AH133" s="31">
        <f t="shared" ref="AH133:AJ135" si="39">SUMIF($B$4:$B$115,$C133,AH$4:AH$115)</f>
        <v>27</v>
      </c>
      <c r="AI133" s="31">
        <f t="shared" si="39"/>
        <v>10</v>
      </c>
      <c r="AJ133" s="31">
        <f>SUMIF($B$4:$B$115,$C133,AJ$4:AJ$115)</f>
        <v>17</v>
      </c>
    </row>
    <row r="134" spans="1:36" x14ac:dyDescent="0.3">
      <c r="C134" s="40" t="s">
        <v>177</v>
      </c>
      <c r="Q134" s="122">
        <f t="shared" si="35"/>
        <v>0</v>
      </c>
      <c r="R134">
        <f>(5.75+4.63)/2</f>
        <v>5.1899999999999995</v>
      </c>
      <c r="S134" s="202">
        <f>SUMIF($B$4:$B$115,$C134,S$4:S$115)</f>
        <v>0</v>
      </c>
      <c r="W134" s="202">
        <f>SUMIF($B$4:$B$115,$C134,W$4:W$115)</f>
        <v>4246.7587847222212</v>
      </c>
      <c r="AH134" s="31">
        <f t="shared" si="39"/>
        <v>37</v>
      </c>
      <c r="AI134" s="31">
        <f t="shared" si="39"/>
        <v>19</v>
      </c>
      <c r="AJ134" s="31">
        <f t="shared" si="39"/>
        <v>18</v>
      </c>
    </row>
    <row r="135" spans="1:36" ht="14.4" customHeight="1" x14ac:dyDescent="0.3">
      <c r="C135" s="40" t="s">
        <v>516</v>
      </c>
      <c r="Q135" s="122"/>
      <c r="S135" s="202">
        <f>SUMIF($B$4:$B$115,$C135,S$4:S$115)</f>
        <v>0</v>
      </c>
      <c r="W135" s="202">
        <f>SUMIF($B$4:$B$115,$C135,W$4:W$115)</f>
        <v>92071.601214285707</v>
      </c>
      <c r="AH135" s="31">
        <f t="shared" si="39"/>
        <v>20</v>
      </c>
      <c r="AI135" s="31">
        <f t="shared" si="39"/>
        <v>9</v>
      </c>
      <c r="AJ135" s="31">
        <f t="shared" si="39"/>
        <v>11</v>
      </c>
    </row>
    <row r="137" spans="1:36" x14ac:dyDescent="0.3">
      <c r="N137" s="283" t="s">
        <v>4773</v>
      </c>
      <c r="O137" s="283" t="s">
        <v>4774</v>
      </c>
      <c r="S137" s="209" t="s">
        <v>4765</v>
      </c>
      <c r="U137" s="34" t="s">
        <v>4770</v>
      </c>
      <c r="V137" s="34" t="s">
        <v>4764</v>
      </c>
      <c r="W137" s="34" t="s">
        <v>4762</v>
      </c>
      <c r="X137" s="34" t="s">
        <v>4761</v>
      </c>
      <c r="Y137" s="34"/>
      <c r="Z137" s="34" t="s">
        <v>4763</v>
      </c>
    </row>
    <row r="138" spans="1:36" x14ac:dyDescent="0.3">
      <c r="C138" s="39" t="s">
        <v>69</v>
      </c>
      <c r="N138" s="114">
        <v>0.15</v>
      </c>
      <c r="O138" s="114">
        <v>0</v>
      </c>
      <c r="Q138">
        <v>15</v>
      </c>
      <c r="R138">
        <v>0.15</v>
      </c>
      <c r="S138">
        <f t="shared" ref="S138:S141" si="40">Q138/R138</f>
        <v>100</v>
      </c>
      <c r="U138" s="122">
        <v>90000</v>
      </c>
      <c r="V138" s="122">
        <f>R138*U138</f>
        <v>13500</v>
      </c>
      <c r="W138" s="122">
        <v>50</v>
      </c>
      <c r="X138" s="122">
        <f>U138*W138</f>
        <v>4500000</v>
      </c>
      <c r="Z138" s="272">
        <f>X138/V138</f>
        <v>333.33333333333331</v>
      </c>
    </row>
    <row r="139" spans="1:36" x14ac:dyDescent="0.3">
      <c r="C139" s="39" t="s">
        <v>58</v>
      </c>
      <c r="N139" s="114">
        <v>0.25</v>
      </c>
      <c r="O139" s="114">
        <v>0</v>
      </c>
      <c r="Q139">
        <v>15</v>
      </c>
      <c r="R139">
        <v>0.25</v>
      </c>
      <c r="S139">
        <f t="shared" si="40"/>
        <v>60</v>
      </c>
      <c r="U139" s="122">
        <v>90000</v>
      </c>
      <c r="V139" s="122">
        <f t="shared" ref="V139:V143" si="41">R139*U139</f>
        <v>22500</v>
      </c>
      <c r="W139" s="122">
        <v>20</v>
      </c>
      <c r="X139" s="122">
        <f t="shared" ref="X139:X143" si="42">U139*W139</f>
        <v>1800000</v>
      </c>
      <c r="Z139" s="272">
        <f t="shared" ref="Z139:Z143" si="43">X139/V139</f>
        <v>80</v>
      </c>
    </row>
    <row r="140" spans="1:36" x14ac:dyDescent="0.3">
      <c r="C140" s="39" t="s">
        <v>57</v>
      </c>
      <c r="N140" s="114">
        <v>0.5</v>
      </c>
      <c r="O140" s="114">
        <v>0</v>
      </c>
      <c r="Q140">
        <v>15</v>
      </c>
      <c r="R140">
        <v>0.5</v>
      </c>
      <c r="S140">
        <f t="shared" si="40"/>
        <v>30</v>
      </c>
      <c r="U140" s="122">
        <v>90000</v>
      </c>
      <c r="V140" s="122">
        <f t="shared" si="41"/>
        <v>45000</v>
      </c>
      <c r="W140" s="122">
        <v>20</v>
      </c>
      <c r="X140" s="122">
        <f t="shared" si="42"/>
        <v>1800000</v>
      </c>
      <c r="Z140" s="272">
        <f t="shared" si="43"/>
        <v>40</v>
      </c>
    </row>
    <row r="141" spans="1:36" x14ac:dyDescent="0.3">
      <c r="C141" s="39" t="s">
        <v>194</v>
      </c>
      <c r="N141" s="114">
        <v>0.5</v>
      </c>
      <c r="O141" s="114">
        <v>0</v>
      </c>
      <c r="Q141">
        <v>15</v>
      </c>
      <c r="R141">
        <v>0.5</v>
      </c>
      <c r="S141">
        <f t="shared" si="40"/>
        <v>30</v>
      </c>
      <c r="U141" s="122">
        <v>100000</v>
      </c>
      <c r="V141" s="122">
        <f t="shared" si="41"/>
        <v>50000</v>
      </c>
      <c r="W141" s="122"/>
      <c r="X141" s="122"/>
      <c r="Z141" s="272">
        <f t="shared" si="43"/>
        <v>0</v>
      </c>
    </row>
    <row r="142" spans="1:36" x14ac:dyDescent="0.3">
      <c r="C142" s="39" t="s">
        <v>71</v>
      </c>
      <c r="N142" s="114">
        <v>0</v>
      </c>
      <c r="O142" s="114">
        <v>5</v>
      </c>
      <c r="Q142">
        <v>15</v>
      </c>
      <c r="R142">
        <v>5</v>
      </c>
      <c r="S142">
        <f>Q142/R142</f>
        <v>3</v>
      </c>
      <c r="U142" s="277">
        <v>4000</v>
      </c>
      <c r="V142" s="122">
        <f t="shared" si="41"/>
        <v>20000</v>
      </c>
      <c r="W142" s="122">
        <v>2350</v>
      </c>
      <c r="X142" s="122">
        <f t="shared" si="42"/>
        <v>9400000</v>
      </c>
      <c r="Z142" s="272">
        <f t="shared" si="43"/>
        <v>470</v>
      </c>
    </row>
    <row r="143" spans="1:36" x14ac:dyDescent="0.3">
      <c r="C143" s="39" t="s">
        <v>4760</v>
      </c>
      <c r="N143" s="114">
        <v>0</v>
      </c>
      <c r="O143" s="114">
        <v>15</v>
      </c>
      <c r="Q143">
        <f>R143*S143</f>
        <v>15</v>
      </c>
      <c r="R143">
        <v>15</v>
      </c>
      <c r="S143">
        <v>1</v>
      </c>
      <c r="U143" s="122">
        <v>1000</v>
      </c>
      <c r="V143" s="122">
        <f t="shared" si="41"/>
        <v>15000</v>
      </c>
      <c r="W143" s="122">
        <v>1000</v>
      </c>
      <c r="X143" s="122">
        <f t="shared" si="42"/>
        <v>1000000</v>
      </c>
      <c r="Z143" s="272">
        <f t="shared" si="43"/>
        <v>66.666666666666671</v>
      </c>
    </row>
    <row r="144" spans="1:36" x14ac:dyDescent="0.3">
      <c r="N144" s="294" t="s">
        <v>4775</v>
      </c>
      <c r="O144" s="294"/>
      <c r="R144" s="34" t="s">
        <v>4766</v>
      </c>
      <c r="U144" s="122"/>
      <c r="V144" s="282">
        <f>SUM(V138:V143)/(10^6)</f>
        <v>0.16600000000000001</v>
      </c>
      <c r="W144" s="281" t="s">
        <v>4772</v>
      </c>
    </row>
    <row r="145" spans="17:22" x14ac:dyDescent="0.3">
      <c r="Q145" s="119" t="s">
        <v>4767</v>
      </c>
      <c r="R145" s="276">
        <v>7100</v>
      </c>
      <c r="S145" s="119" t="s">
        <v>4769</v>
      </c>
      <c r="T145" s="119">
        <v>25</v>
      </c>
      <c r="U145" s="279">
        <f>T145/5280*R145*2</f>
        <v>67.234848484848484</v>
      </c>
      <c r="V145" s="121" t="s">
        <v>4771</v>
      </c>
    </row>
    <row r="146" spans="17:22" x14ac:dyDescent="0.3">
      <c r="Q146" s="121"/>
      <c r="R146" s="121"/>
      <c r="S146" s="121"/>
      <c r="T146" s="119">
        <f>T145/5280*2</f>
        <v>9.46969696969697E-3</v>
      </c>
      <c r="U146" s="278">
        <f>U145*640</f>
        <v>43030.303030303032</v>
      </c>
      <c r="V146" s="121" t="s">
        <v>4768</v>
      </c>
    </row>
  </sheetData>
  <sortState xmlns:xlrd2="http://schemas.microsoft.com/office/spreadsheetml/2017/richdata2" ref="A1:BH79">
    <sortCondition descending="1" ref="AH5:AH79"/>
    <sortCondition descending="1" ref="AI5:AI79"/>
  </sortState>
  <mergeCells count="9">
    <mergeCell ref="N144:O144"/>
    <mergeCell ref="AY1:BA1"/>
    <mergeCell ref="AH1:AW1"/>
    <mergeCell ref="G1:N1"/>
    <mergeCell ref="Z1:AC1"/>
    <mergeCell ref="I2:J2"/>
    <mergeCell ref="M2:N2"/>
    <mergeCell ref="Q1:X1"/>
    <mergeCell ref="V2:W2"/>
  </mergeCells>
  <conditionalFormatting sqref="AI5:AI114">
    <cfRule type="colorScale" priority="10">
      <colorScale>
        <cfvo type="min"/>
        <cfvo type="percentile" val="50"/>
        <cfvo type="max"/>
        <color rgb="FFF8696B"/>
        <color rgb="FFFFEB84"/>
        <color rgb="FF63BE7B"/>
      </colorScale>
    </cfRule>
    <cfRule type="colorScale" priority="11">
      <colorScale>
        <cfvo type="min"/>
        <cfvo type="max"/>
        <color rgb="FFFCFCFF"/>
        <color rgb="FF63BE7B"/>
      </colorScale>
    </cfRule>
  </conditionalFormatting>
  <conditionalFormatting sqref="AI5:AJ114">
    <cfRule type="colorScale" priority="12">
      <colorScale>
        <cfvo type="min"/>
        <cfvo type="percentile" val="50"/>
        <cfvo type="max"/>
        <color rgb="FFF8696B"/>
        <color rgb="FFFFEB84"/>
        <color rgb="FF63BE7B"/>
      </colorScale>
    </cfRule>
  </conditionalFormatting>
  <pageMargins left="0.7" right="0.7" top="0.75" bottom="0.75" header="0.3" footer="0.3"/>
  <pageSetup orientation="portrait"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48295-B5FF-4CB2-B9DF-D9169D16B58B}">
  <dimension ref="A1:U49"/>
  <sheetViews>
    <sheetView tabSelected="1" workbookViewId="0">
      <pane xSplit="2" ySplit="3" topLeftCell="C4" activePane="bottomRight" state="frozen"/>
      <selection pane="topRight" activeCell="C1" sqref="C1"/>
      <selection pane="bottomLeft" activeCell="A4" sqref="A4"/>
      <selection pane="bottomRight" activeCell="S20" sqref="S20"/>
    </sheetView>
  </sheetViews>
  <sheetFormatPr defaultRowHeight="14.4" x14ac:dyDescent="0.3"/>
  <cols>
    <col min="1" max="1" width="12.44140625" style="31" bestFit="1" customWidth="1"/>
    <col min="2" max="2" width="39.44140625" customWidth="1"/>
    <col min="3" max="12" width="0" hidden="1" customWidth="1"/>
  </cols>
  <sheetData>
    <row r="1" spans="1:21" ht="18" x14ac:dyDescent="0.35">
      <c r="A1" s="303" t="s">
        <v>4739</v>
      </c>
      <c r="B1" s="303"/>
      <c r="C1" s="303"/>
      <c r="D1" s="303"/>
      <c r="E1" s="303"/>
      <c r="F1" s="303"/>
      <c r="G1" s="303"/>
      <c r="H1" s="303"/>
      <c r="I1" s="303"/>
      <c r="J1" s="303"/>
      <c r="K1" s="303"/>
      <c r="L1" s="303"/>
      <c r="M1" s="303"/>
      <c r="N1" s="303"/>
      <c r="O1" s="303"/>
      <c r="P1" s="303"/>
      <c r="Q1" s="303"/>
      <c r="R1" s="121" t="s">
        <v>4740</v>
      </c>
    </row>
    <row r="2" spans="1:21" x14ac:dyDescent="0.3">
      <c r="A2" s="263" t="s">
        <v>278</v>
      </c>
      <c r="B2" s="263" t="s">
        <v>549</v>
      </c>
      <c r="C2" s="304" t="s">
        <v>4741</v>
      </c>
      <c r="D2" s="304"/>
      <c r="E2" s="304"/>
      <c r="F2" s="304"/>
      <c r="G2" s="304"/>
      <c r="H2" s="305" t="s">
        <v>4742</v>
      </c>
      <c r="I2" s="305"/>
      <c r="J2" s="305"/>
      <c r="K2" s="305"/>
      <c r="L2" s="305"/>
      <c r="M2" s="306" t="s">
        <v>326</v>
      </c>
      <c r="N2" s="306"/>
      <c r="O2" s="306"/>
      <c r="P2" s="306"/>
      <c r="Q2" s="306"/>
    </row>
    <row r="3" spans="1:21" x14ac:dyDescent="0.3">
      <c r="A3" s="264"/>
      <c r="B3" s="264"/>
      <c r="C3" s="265">
        <v>2016</v>
      </c>
      <c r="D3" s="265">
        <v>2017</v>
      </c>
      <c r="E3" s="265">
        <v>2018</v>
      </c>
      <c r="F3" s="265">
        <v>2019</v>
      </c>
      <c r="G3" s="265">
        <v>2020</v>
      </c>
      <c r="H3" s="266">
        <v>2016</v>
      </c>
      <c r="I3" s="266">
        <v>2017</v>
      </c>
      <c r="J3" s="266">
        <v>2018</v>
      </c>
      <c r="K3" s="266">
        <v>2019</v>
      </c>
      <c r="L3" s="266">
        <v>2020</v>
      </c>
      <c r="M3" s="267">
        <v>2016</v>
      </c>
      <c r="N3" s="267">
        <v>2017</v>
      </c>
      <c r="O3" s="267">
        <v>2018</v>
      </c>
      <c r="P3" s="267">
        <v>2019</v>
      </c>
      <c r="Q3" s="267">
        <v>2020</v>
      </c>
      <c r="R3" s="89" t="s">
        <v>900</v>
      </c>
      <c r="S3" s="89" t="s">
        <v>4743</v>
      </c>
    </row>
    <row r="4" spans="1:21" x14ac:dyDescent="0.3">
      <c r="A4" s="31">
        <v>340</v>
      </c>
      <c r="B4" t="s">
        <v>69</v>
      </c>
      <c r="C4" s="122">
        <v>25936.600000000049</v>
      </c>
      <c r="D4" s="122">
        <v>22358.200000000048</v>
      </c>
      <c r="E4" s="122">
        <v>24062.400000000009</v>
      </c>
      <c r="F4" s="122">
        <v>13562.099999999986</v>
      </c>
      <c r="G4" s="122">
        <v>18495.300000000007</v>
      </c>
      <c r="H4" s="122">
        <v>2444</v>
      </c>
      <c r="I4" s="122">
        <v>1050</v>
      </c>
      <c r="J4" s="122">
        <v>5553</v>
      </c>
      <c r="K4" s="122">
        <v>10552</v>
      </c>
      <c r="L4" s="122">
        <v>18390</v>
      </c>
      <c r="M4" s="122">
        <v>28380.600000000049</v>
      </c>
      <c r="N4" s="122">
        <v>23408.200000000048</v>
      </c>
      <c r="O4" s="122">
        <v>29615.400000000009</v>
      </c>
      <c r="P4" s="122">
        <v>24114.099999999984</v>
      </c>
      <c r="Q4" s="122">
        <v>36885.300000000003</v>
      </c>
      <c r="R4" s="122">
        <v>142403.60000000009</v>
      </c>
      <c r="S4" s="122">
        <v>28480.720000000019</v>
      </c>
    </row>
    <row r="5" spans="1:21" x14ac:dyDescent="0.3">
      <c r="A5" s="31">
        <v>590</v>
      </c>
      <c r="B5" t="s">
        <v>61</v>
      </c>
      <c r="C5" s="122">
        <v>12992.199999999988</v>
      </c>
      <c r="D5" s="122">
        <v>10012.400000000003</v>
      </c>
      <c r="E5" s="122">
        <v>9792.4999999999945</v>
      </c>
      <c r="F5" s="122">
        <v>8051.2000000000062</v>
      </c>
      <c r="G5" s="122">
        <v>14544.799999999968</v>
      </c>
      <c r="H5" s="122">
        <v>0</v>
      </c>
      <c r="I5" s="122">
        <v>0</v>
      </c>
      <c r="J5" s="122">
        <v>0</v>
      </c>
      <c r="K5" s="122">
        <v>0</v>
      </c>
      <c r="L5" s="122">
        <v>0</v>
      </c>
      <c r="M5" s="122">
        <v>12992.199999999988</v>
      </c>
      <c r="N5" s="122">
        <v>10012.400000000003</v>
      </c>
      <c r="O5" s="122">
        <v>9792.4999999999945</v>
      </c>
      <c r="P5" s="122">
        <v>8051.2000000000062</v>
      </c>
      <c r="Q5" s="122">
        <v>14544.799999999968</v>
      </c>
      <c r="R5" s="122">
        <v>55393.099999999955</v>
      </c>
      <c r="S5" s="122">
        <v>11078.619999999992</v>
      </c>
    </row>
    <row r="6" spans="1:21" x14ac:dyDescent="0.3">
      <c r="A6" s="31">
        <v>345</v>
      </c>
      <c r="B6" t="s">
        <v>4744</v>
      </c>
      <c r="C6" s="122">
        <v>8093.9000000000033</v>
      </c>
      <c r="D6" s="122">
        <v>8573.9999999999964</v>
      </c>
      <c r="E6" s="122">
        <v>8349.9999999999782</v>
      </c>
      <c r="F6" s="122">
        <v>8330.7999999999938</v>
      </c>
      <c r="G6" s="122">
        <v>6046.9999999999991</v>
      </c>
      <c r="H6" s="122">
        <v>846</v>
      </c>
      <c r="I6" s="122">
        <v>932</v>
      </c>
      <c r="J6" s="122">
        <v>2353</v>
      </c>
      <c r="K6" s="122">
        <v>3812</v>
      </c>
      <c r="L6" s="122">
        <v>2095</v>
      </c>
      <c r="M6" s="122">
        <v>8939.9000000000033</v>
      </c>
      <c r="N6" s="122">
        <v>9505.9999999999964</v>
      </c>
      <c r="O6" s="122">
        <v>10702.999999999978</v>
      </c>
      <c r="P6" s="122">
        <v>12142.799999999994</v>
      </c>
      <c r="Q6" s="122">
        <v>8141.9999999999991</v>
      </c>
      <c r="R6" s="122">
        <v>49433.699999999975</v>
      </c>
      <c r="S6" s="122">
        <v>9886.7399999999943</v>
      </c>
      <c r="U6" s="122">
        <f>SUM(R4,R5,R6,R8,R9)</f>
        <v>307982.60000000003</v>
      </c>
    </row>
    <row r="7" spans="1:21" hidden="1" x14ac:dyDescent="0.3">
      <c r="A7" s="31">
        <v>345</v>
      </c>
      <c r="B7" t="s">
        <v>747</v>
      </c>
      <c r="C7" s="122">
        <v>8093.9000000000033</v>
      </c>
      <c r="D7" s="122">
        <v>8573.9999999999964</v>
      </c>
      <c r="E7" s="122">
        <v>8349.9999999999782</v>
      </c>
      <c r="F7" s="122">
        <v>8330.7999999999938</v>
      </c>
      <c r="G7" s="122">
        <v>6046.9999999999991</v>
      </c>
      <c r="H7" s="122">
        <v>846</v>
      </c>
      <c r="I7" s="122">
        <v>932</v>
      </c>
      <c r="J7" s="122">
        <v>2353</v>
      </c>
      <c r="K7" s="122">
        <v>3812</v>
      </c>
      <c r="L7" s="122">
        <v>2095</v>
      </c>
      <c r="M7" s="122">
        <v>8939.9000000000033</v>
      </c>
      <c r="N7" s="122">
        <v>9505.9999999999964</v>
      </c>
      <c r="O7" s="122">
        <v>10702.999999999978</v>
      </c>
      <c r="P7" s="122">
        <v>12142.799999999994</v>
      </c>
      <c r="Q7" s="122">
        <v>8141.9999999999991</v>
      </c>
      <c r="R7" s="122">
        <v>49433.699999999975</v>
      </c>
      <c r="S7" s="122">
        <v>9886.7399999999943</v>
      </c>
    </row>
    <row r="8" spans="1:21" x14ac:dyDescent="0.3">
      <c r="A8" s="31">
        <v>328</v>
      </c>
      <c r="B8" t="s">
        <v>157</v>
      </c>
      <c r="C8" s="122">
        <v>10047.300000000007</v>
      </c>
      <c r="D8" s="122">
        <v>11708.500000000007</v>
      </c>
      <c r="E8" s="122">
        <v>13043.199999999988</v>
      </c>
      <c r="F8" s="122">
        <v>4439.6000000000022</v>
      </c>
      <c r="G8" s="122">
        <v>1851.1000000000004</v>
      </c>
      <c r="H8" s="122">
        <v>469</v>
      </c>
      <c r="I8" s="122">
        <v>0</v>
      </c>
      <c r="J8" s="122">
        <v>113</v>
      </c>
      <c r="K8" s="122">
        <v>192</v>
      </c>
      <c r="L8" s="122">
        <v>330</v>
      </c>
      <c r="M8" s="122">
        <v>10516.300000000007</v>
      </c>
      <c r="N8" s="122">
        <v>11708.500000000007</v>
      </c>
      <c r="O8" s="122">
        <v>13156.199999999988</v>
      </c>
      <c r="P8" s="122">
        <v>4631.6000000000022</v>
      </c>
      <c r="Q8" s="122">
        <v>2181.1000000000004</v>
      </c>
      <c r="R8" s="122">
        <v>42193.700000000004</v>
      </c>
      <c r="S8" s="122">
        <v>8438.7400000000016</v>
      </c>
    </row>
    <row r="9" spans="1:21" x14ac:dyDescent="0.3">
      <c r="A9" s="31">
        <v>329</v>
      </c>
      <c r="B9" t="s">
        <v>745</v>
      </c>
      <c r="C9" s="122">
        <v>2963.4000000000005</v>
      </c>
      <c r="D9" s="122">
        <v>2899.4999999999995</v>
      </c>
      <c r="E9" s="122">
        <v>3098.1999999999985</v>
      </c>
      <c r="F9" s="122">
        <v>6322.3999999999969</v>
      </c>
      <c r="G9" s="122">
        <v>3274.9999999999991</v>
      </c>
      <c r="H9" s="122">
        <v>0</v>
      </c>
      <c r="I9" s="122">
        <v>0</v>
      </c>
      <c r="J9" s="122">
        <v>0</v>
      </c>
      <c r="K9" s="122">
        <v>0</v>
      </c>
      <c r="L9" s="122">
        <v>0</v>
      </c>
      <c r="M9" s="122">
        <v>2963.4000000000005</v>
      </c>
      <c r="N9" s="122">
        <v>2899.4999999999995</v>
      </c>
      <c r="O9" s="122">
        <v>3098.1999999999985</v>
      </c>
      <c r="P9" s="122">
        <v>6322.3999999999969</v>
      </c>
      <c r="Q9" s="122">
        <v>3274.9999999999991</v>
      </c>
      <c r="R9" s="122">
        <v>18558.499999999996</v>
      </c>
      <c r="S9" s="122">
        <v>3711.6999999999994</v>
      </c>
    </row>
    <row r="10" spans="1:21" x14ac:dyDescent="0.3">
      <c r="A10" s="31">
        <v>512</v>
      </c>
      <c r="B10" t="s">
        <v>1859</v>
      </c>
      <c r="C10" s="122">
        <v>2079.6000000000008</v>
      </c>
      <c r="D10" s="122">
        <v>1712.5</v>
      </c>
      <c r="E10" s="122">
        <v>2431.6000000000013</v>
      </c>
      <c r="F10" s="122">
        <v>1454.6000000000001</v>
      </c>
      <c r="G10" s="122">
        <v>1903.0000000000002</v>
      </c>
      <c r="H10" s="122">
        <v>0</v>
      </c>
      <c r="I10" s="122">
        <v>0</v>
      </c>
      <c r="J10" s="122">
        <v>18</v>
      </c>
      <c r="K10" s="122">
        <v>0</v>
      </c>
      <c r="L10" s="122">
        <v>14</v>
      </c>
      <c r="M10" s="122">
        <v>2079.6000000000008</v>
      </c>
      <c r="N10" s="122">
        <v>1712.5</v>
      </c>
      <c r="O10" s="122">
        <v>2449.6000000000013</v>
      </c>
      <c r="P10" s="122">
        <v>1454.6000000000001</v>
      </c>
      <c r="Q10" s="122">
        <v>1917.0000000000002</v>
      </c>
      <c r="R10" s="122">
        <v>9613.3000000000029</v>
      </c>
      <c r="S10" s="122">
        <v>1922.6600000000005</v>
      </c>
    </row>
    <row r="11" spans="1:21" x14ac:dyDescent="0.3">
      <c r="A11" s="31" t="s">
        <v>258</v>
      </c>
      <c r="B11" t="s">
        <v>62</v>
      </c>
      <c r="C11" s="122">
        <v>0</v>
      </c>
      <c r="D11" s="122">
        <v>0</v>
      </c>
      <c r="E11" s="122">
        <v>0</v>
      </c>
      <c r="F11" s="122">
        <v>0</v>
      </c>
      <c r="G11" s="122">
        <v>0</v>
      </c>
      <c r="H11" s="122">
        <v>0</v>
      </c>
      <c r="I11" s="122">
        <v>0</v>
      </c>
      <c r="J11" s="122">
        <v>0</v>
      </c>
      <c r="K11" s="122">
        <v>4041</v>
      </c>
      <c r="L11" s="122">
        <v>4297</v>
      </c>
      <c r="M11" s="122">
        <v>0</v>
      </c>
      <c r="N11" s="122">
        <v>0</v>
      </c>
      <c r="O11" s="122">
        <v>0</v>
      </c>
      <c r="P11" s="122">
        <v>4041</v>
      </c>
      <c r="Q11" s="122">
        <v>4297</v>
      </c>
      <c r="R11" s="122">
        <v>8338</v>
      </c>
      <c r="S11" s="122">
        <v>1667.6</v>
      </c>
    </row>
    <row r="12" spans="1:21" x14ac:dyDescent="0.3">
      <c r="A12" s="31">
        <v>528</v>
      </c>
      <c r="B12" t="s">
        <v>736</v>
      </c>
      <c r="C12" s="122">
        <v>1807.5999999999992</v>
      </c>
      <c r="D12" s="122">
        <v>1224.1999999999998</v>
      </c>
      <c r="E12" s="122">
        <v>1472.3000000000006</v>
      </c>
      <c r="F12" s="122">
        <v>1826.2</v>
      </c>
      <c r="G12" s="122">
        <v>1073.9999999999998</v>
      </c>
      <c r="H12" s="122">
        <v>0</v>
      </c>
      <c r="I12" s="122">
        <v>0</v>
      </c>
      <c r="J12" s="122">
        <v>0</v>
      </c>
      <c r="K12" s="122">
        <v>0</v>
      </c>
      <c r="L12" s="122">
        <v>0</v>
      </c>
      <c r="M12" s="122">
        <v>1807.5999999999992</v>
      </c>
      <c r="N12" s="122">
        <v>1224.1999999999998</v>
      </c>
      <c r="O12" s="122">
        <v>1472.3000000000006</v>
      </c>
      <c r="P12" s="122">
        <v>1826.2</v>
      </c>
      <c r="Q12" s="122">
        <v>1073.9999999999998</v>
      </c>
      <c r="R12" s="122">
        <v>7404.3</v>
      </c>
      <c r="S12" s="122">
        <v>1480.8600000000001</v>
      </c>
    </row>
    <row r="13" spans="1:21" hidden="1" x14ac:dyDescent="0.3">
      <c r="A13" s="31" t="s">
        <v>260</v>
      </c>
      <c r="B13" t="s">
        <v>42</v>
      </c>
      <c r="C13" s="122">
        <v>0</v>
      </c>
      <c r="D13" s="122">
        <v>0</v>
      </c>
      <c r="E13" s="122">
        <v>0</v>
      </c>
      <c r="F13" s="122">
        <v>0</v>
      </c>
      <c r="G13" s="122">
        <v>0</v>
      </c>
      <c r="H13" s="122">
        <v>0</v>
      </c>
      <c r="I13" s="122">
        <v>0</v>
      </c>
      <c r="J13" s="122">
        <v>0</v>
      </c>
      <c r="K13" s="122">
        <v>2247</v>
      </c>
      <c r="L13" s="122">
        <v>3787</v>
      </c>
      <c r="M13" s="122">
        <v>0</v>
      </c>
      <c r="N13" s="122">
        <v>0</v>
      </c>
      <c r="O13" s="122">
        <v>0</v>
      </c>
      <c r="P13" s="122">
        <v>2247</v>
      </c>
      <c r="Q13" s="122">
        <v>3787</v>
      </c>
      <c r="R13" s="122">
        <v>6034</v>
      </c>
      <c r="S13" s="122">
        <v>1206.8</v>
      </c>
    </row>
    <row r="14" spans="1:21" x14ac:dyDescent="0.3">
      <c r="A14" s="31" t="s">
        <v>4745</v>
      </c>
      <c r="B14" t="s">
        <v>884</v>
      </c>
      <c r="C14" s="122">
        <v>0</v>
      </c>
      <c r="D14" s="122">
        <v>0</v>
      </c>
      <c r="E14" s="122">
        <v>0</v>
      </c>
      <c r="F14" s="122">
        <v>0</v>
      </c>
      <c r="G14" s="122">
        <v>0</v>
      </c>
      <c r="H14" s="122">
        <v>0</v>
      </c>
      <c r="I14" s="122">
        <v>0</v>
      </c>
      <c r="J14" s="122">
        <v>0</v>
      </c>
      <c r="K14" s="122">
        <v>2889</v>
      </c>
      <c r="L14" s="122">
        <v>2563</v>
      </c>
      <c r="M14" s="122">
        <v>0</v>
      </c>
      <c r="N14" s="122">
        <v>0</v>
      </c>
      <c r="O14" s="122">
        <v>0</v>
      </c>
      <c r="P14" s="122">
        <v>2889</v>
      </c>
      <c r="Q14" s="122">
        <v>2563</v>
      </c>
      <c r="R14" s="122">
        <v>5452</v>
      </c>
      <c r="S14" s="122">
        <v>1090.4000000000001</v>
      </c>
    </row>
    <row r="15" spans="1:21" x14ac:dyDescent="0.3">
      <c r="A15" s="31" t="s">
        <v>4746</v>
      </c>
      <c r="B15" t="s">
        <v>4747</v>
      </c>
      <c r="C15" s="122">
        <v>0</v>
      </c>
      <c r="D15" s="122">
        <v>0</v>
      </c>
      <c r="E15" s="122">
        <v>0</v>
      </c>
      <c r="F15" s="122">
        <v>0</v>
      </c>
      <c r="G15" s="122">
        <v>0</v>
      </c>
      <c r="H15" s="122">
        <v>433</v>
      </c>
      <c r="I15" s="122">
        <v>475</v>
      </c>
      <c r="J15" s="122">
        <v>2023</v>
      </c>
      <c r="K15" s="122">
        <v>572</v>
      </c>
      <c r="L15" s="122">
        <v>1797</v>
      </c>
      <c r="M15" s="122">
        <v>433</v>
      </c>
      <c r="N15" s="122">
        <v>475</v>
      </c>
      <c r="O15" s="122">
        <v>2023</v>
      </c>
      <c r="P15" s="122">
        <v>572</v>
      </c>
      <c r="Q15" s="122">
        <v>1797</v>
      </c>
      <c r="R15" s="122">
        <v>5300</v>
      </c>
      <c r="S15" s="122">
        <v>1060</v>
      </c>
    </row>
    <row r="16" spans="1:21" x14ac:dyDescent="0.3">
      <c r="A16" s="31">
        <v>314</v>
      </c>
      <c r="B16" t="s">
        <v>578</v>
      </c>
      <c r="C16" s="122">
        <v>708.10000000000014</v>
      </c>
      <c r="D16" s="122">
        <v>781.6999999999997</v>
      </c>
      <c r="E16" s="122">
        <v>1058.3</v>
      </c>
      <c r="F16" s="122">
        <v>1219.3000000000002</v>
      </c>
      <c r="G16" s="122">
        <v>1450.0000000000002</v>
      </c>
      <c r="H16" s="122">
        <v>0</v>
      </c>
      <c r="I16" s="122">
        <v>0</v>
      </c>
      <c r="J16" s="122">
        <v>0</v>
      </c>
      <c r="K16" s="122">
        <v>0</v>
      </c>
      <c r="L16" s="122">
        <v>0</v>
      </c>
      <c r="M16" s="122">
        <v>708.10000000000014</v>
      </c>
      <c r="N16" s="122">
        <v>781.6999999999997</v>
      </c>
      <c r="O16" s="122">
        <v>1058.3</v>
      </c>
      <c r="P16" s="122">
        <v>1219.3000000000002</v>
      </c>
      <c r="Q16" s="122">
        <v>1450.0000000000002</v>
      </c>
      <c r="R16" s="122">
        <v>5217.3999999999996</v>
      </c>
      <c r="S16" s="122">
        <v>1043.48</v>
      </c>
    </row>
    <row r="17" spans="1:19" x14ac:dyDescent="0.3">
      <c r="A17" s="31">
        <v>633</v>
      </c>
      <c r="B17" t="s">
        <v>252</v>
      </c>
      <c r="C17" s="122">
        <v>2220.1999999999998</v>
      </c>
      <c r="D17" s="122">
        <v>1180.7999999999997</v>
      </c>
      <c r="E17" s="122">
        <v>548.09999999999991</v>
      </c>
      <c r="F17" s="122">
        <v>0</v>
      </c>
      <c r="G17" s="122">
        <v>92.1</v>
      </c>
      <c r="H17" s="122">
        <v>0</v>
      </c>
      <c r="I17" s="122">
        <v>0</v>
      </c>
      <c r="J17" s="122">
        <v>0</v>
      </c>
      <c r="K17" s="122">
        <v>0</v>
      </c>
      <c r="L17" s="122">
        <v>0</v>
      </c>
      <c r="M17" s="122">
        <v>2220.1999999999998</v>
      </c>
      <c r="N17" s="122">
        <v>1180.7999999999997</v>
      </c>
      <c r="O17" s="122">
        <v>548.09999999999991</v>
      </c>
      <c r="P17" s="122">
        <v>0</v>
      </c>
      <c r="Q17" s="122">
        <v>92.1</v>
      </c>
      <c r="R17" s="122">
        <v>4041.1999999999994</v>
      </c>
      <c r="S17" s="122">
        <v>808.2399999999999</v>
      </c>
    </row>
    <row r="18" spans="1:19" x14ac:dyDescent="0.3">
      <c r="A18" s="31" t="s">
        <v>4748</v>
      </c>
      <c r="B18" t="s">
        <v>4749</v>
      </c>
      <c r="C18" s="122">
        <v>0</v>
      </c>
      <c r="D18" s="122">
        <v>0</v>
      </c>
      <c r="E18" s="122">
        <v>0</v>
      </c>
      <c r="F18" s="122">
        <v>0</v>
      </c>
      <c r="G18" s="122">
        <v>0</v>
      </c>
      <c r="H18" s="122">
        <v>0</v>
      </c>
      <c r="I18" s="122">
        <v>792</v>
      </c>
      <c r="J18" s="122">
        <v>540</v>
      </c>
      <c r="K18" s="122">
        <v>1185</v>
      </c>
      <c r="L18" s="122">
        <v>1385</v>
      </c>
      <c r="M18" s="122">
        <v>0</v>
      </c>
      <c r="N18" s="122">
        <v>792</v>
      </c>
      <c r="O18" s="122">
        <v>540</v>
      </c>
      <c r="P18" s="122">
        <v>1185</v>
      </c>
      <c r="Q18" s="122">
        <v>1385</v>
      </c>
      <c r="R18" s="122">
        <v>3902</v>
      </c>
      <c r="S18" s="122">
        <v>780.4</v>
      </c>
    </row>
    <row r="19" spans="1:19" x14ac:dyDescent="0.3">
      <c r="A19" s="31" t="s">
        <v>4750</v>
      </c>
      <c r="B19" t="s">
        <v>43</v>
      </c>
      <c r="C19" s="122">
        <v>0</v>
      </c>
      <c r="D19" s="122">
        <v>0</v>
      </c>
      <c r="E19" s="122">
        <v>0</v>
      </c>
      <c r="F19" s="122">
        <v>0</v>
      </c>
      <c r="G19" s="122">
        <v>0</v>
      </c>
      <c r="H19" s="122">
        <v>1275</v>
      </c>
      <c r="I19" s="122">
        <v>804</v>
      </c>
      <c r="J19" s="122">
        <v>979</v>
      </c>
      <c r="K19" s="122">
        <v>98</v>
      </c>
      <c r="L19" s="122">
        <v>0</v>
      </c>
      <c r="M19" s="122">
        <v>1275</v>
      </c>
      <c r="N19" s="122">
        <v>804</v>
      </c>
      <c r="O19" s="122">
        <v>979</v>
      </c>
      <c r="P19" s="122">
        <v>98</v>
      </c>
      <c r="Q19" s="122">
        <v>0</v>
      </c>
      <c r="R19" s="122">
        <v>3156</v>
      </c>
      <c r="S19" s="122">
        <v>631.20000000000005</v>
      </c>
    </row>
    <row r="20" spans="1:19" x14ac:dyDescent="0.3">
      <c r="A20" s="31">
        <v>647</v>
      </c>
      <c r="B20" t="s">
        <v>2321</v>
      </c>
      <c r="C20" s="122">
        <v>552.9</v>
      </c>
      <c r="D20" s="122">
        <v>668.29999999999984</v>
      </c>
      <c r="E20" s="122">
        <v>592.4</v>
      </c>
      <c r="F20" s="122">
        <v>597.20000000000016</v>
      </c>
      <c r="G20" s="122">
        <v>639.19999999999993</v>
      </c>
      <c r="H20" s="122">
        <v>0</v>
      </c>
      <c r="I20" s="122">
        <v>0</v>
      </c>
      <c r="J20" s="122">
        <v>0</v>
      </c>
      <c r="K20" s="122">
        <v>0</v>
      </c>
      <c r="L20" s="122">
        <v>0</v>
      </c>
      <c r="M20" s="122">
        <v>552.9</v>
      </c>
      <c r="N20" s="122">
        <v>668.29999999999984</v>
      </c>
      <c r="O20" s="122">
        <v>592.4</v>
      </c>
      <c r="P20" s="122">
        <v>597.20000000000016</v>
      </c>
      <c r="Q20" s="122">
        <v>639.19999999999993</v>
      </c>
      <c r="R20" s="122">
        <v>3050</v>
      </c>
      <c r="S20" s="122">
        <v>610</v>
      </c>
    </row>
    <row r="21" spans="1:19" x14ac:dyDescent="0.3">
      <c r="A21" s="31">
        <v>511</v>
      </c>
      <c r="B21" t="s">
        <v>268</v>
      </c>
      <c r="C21" s="122">
        <v>1297.5999999999997</v>
      </c>
      <c r="D21" s="122">
        <v>641.9000000000002</v>
      </c>
      <c r="E21" s="122">
        <v>0</v>
      </c>
      <c r="F21" s="122">
        <v>217.10000000000005</v>
      </c>
      <c r="G21" s="122">
        <v>0</v>
      </c>
      <c r="H21" s="122">
        <v>0</v>
      </c>
      <c r="I21" s="122">
        <v>0</v>
      </c>
      <c r="J21" s="122">
        <v>0</v>
      </c>
      <c r="K21" s="122">
        <v>0</v>
      </c>
      <c r="L21" s="122">
        <v>0</v>
      </c>
      <c r="M21" s="122">
        <v>1297.5999999999997</v>
      </c>
      <c r="N21" s="122">
        <v>641.9000000000002</v>
      </c>
      <c r="O21" s="122">
        <v>0</v>
      </c>
      <c r="P21" s="122">
        <v>217.10000000000005</v>
      </c>
      <c r="Q21" s="122">
        <v>0</v>
      </c>
      <c r="R21" s="122">
        <v>2156.6</v>
      </c>
      <c r="S21" s="122">
        <v>431.32</v>
      </c>
    </row>
    <row r="22" spans="1:19" x14ac:dyDescent="0.3">
      <c r="A22" s="31">
        <v>666</v>
      </c>
      <c r="B22" t="s">
        <v>214</v>
      </c>
      <c r="C22" s="122">
        <v>413.69999999999993</v>
      </c>
      <c r="D22" s="122">
        <v>429.89999999999986</v>
      </c>
      <c r="E22" s="122">
        <v>244.3</v>
      </c>
      <c r="F22" s="122">
        <v>365.4</v>
      </c>
      <c r="G22" s="122">
        <v>304</v>
      </c>
      <c r="H22" s="122">
        <v>0</v>
      </c>
      <c r="I22" s="122">
        <v>0</v>
      </c>
      <c r="J22" s="122">
        <v>0</v>
      </c>
      <c r="K22" s="122">
        <v>0</v>
      </c>
      <c r="L22" s="122">
        <v>0</v>
      </c>
      <c r="M22" s="122">
        <v>413.69999999999993</v>
      </c>
      <c r="N22" s="122">
        <v>429.89999999999986</v>
      </c>
      <c r="O22" s="122">
        <v>244.3</v>
      </c>
      <c r="P22" s="122">
        <v>365.4</v>
      </c>
      <c r="Q22" s="122">
        <v>304</v>
      </c>
      <c r="R22" s="122">
        <v>1757.2999999999997</v>
      </c>
      <c r="S22" s="122">
        <v>351.45999999999992</v>
      </c>
    </row>
    <row r="23" spans="1:19" x14ac:dyDescent="0.3">
      <c r="A23" s="31" t="s">
        <v>257</v>
      </c>
      <c r="B23" t="s">
        <v>4751</v>
      </c>
      <c r="C23" s="122">
        <v>0</v>
      </c>
      <c r="D23" s="122">
        <v>0</v>
      </c>
      <c r="E23" s="122">
        <v>0</v>
      </c>
      <c r="F23" s="122">
        <v>0</v>
      </c>
      <c r="G23" s="122">
        <v>0</v>
      </c>
      <c r="H23" s="122">
        <v>0</v>
      </c>
      <c r="I23" s="122">
        <v>0</v>
      </c>
      <c r="J23" s="122">
        <v>0</v>
      </c>
      <c r="K23" s="122">
        <v>736</v>
      </c>
      <c r="L23" s="122">
        <v>229</v>
      </c>
      <c r="M23" s="122">
        <v>0</v>
      </c>
      <c r="N23" s="122">
        <v>0</v>
      </c>
      <c r="O23" s="122">
        <v>0</v>
      </c>
      <c r="P23" s="122">
        <v>736</v>
      </c>
      <c r="Q23" s="122">
        <v>229</v>
      </c>
      <c r="R23" s="122">
        <v>965</v>
      </c>
      <c r="S23" s="122">
        <v>193</v>
      </c>
    </row>
    <row r="24" spans="1:19" x14ac:dyDescent="0.3">
      <c r="A24" s="31">
        <v>391</v>
      </c>
      <c r="B24" t="s">
        <v>71</v>
      </c>
      <c r="C24" s="122">
        <v>10.5</v>
      </c>
      <c r="D24" s="122">
        <v>18.7</v>
      </c>
      <c r="E24" s="122">
        <v>20.699999999999996</v>
      </c>
      <c r="F24" s="122">
        <v>0.99999999999999989</v>
      </c>
      <c r="G24" s="122">
        <v>240.79999999999998</v>
      </c>
      <c r="H24" s="122">
        <v>258</v>
      </c>
      <c r="I24" s="122">
        <v>200</v>
      </c>
      <c r="J24" s="122">
        <v>208</v>
      </c>
      <c r="K24" s="122">
        <v>0</v>
      </c>
      <c r="L24" s="122">
        <v>0</v>
      </c>
      <c r="M24" s="122">
        <v>268.5</v>
      </c>
      <c r="N24" s="122">
        <v>218.7</v>
      </c>
      <c r="O24" s="122">
        <v>228.7</v>
      </c>
      <c r="P24" s="122">
        <v>0.99999999999999989</v>
      </c>
      <c r="Q24" s="122">
        <v>240.79999999999998</v>
      </c>
      <c r="R24" s="122">
        <v>957.69999999999993</v>
      </c>
      <c r="S24" s="122">
        <v>191.54</v>
      </c>
    </row>
    <row r="25" spans="1:19" x14ac:dyDescent="0.3">
      <c r="A25" s="31" t="s">
        <v>4752</v>
      </c>
      <c r="B25" t="s">
        <v>897</v>
      </c>
      <c r="C25" s="122">
        <v>0</v>
      </c>
      <c r="D25" s="122">
        <v>0</v>
      </c>
      <c r="E25" s="122">
        <v>0</v>
      </c>
      <c r="F25" s="122">
        <v>0</v>
      </c>
      <c r="G25" s="122">
        <v>0</v>
      </c>
      <c r="H25" s="122">
        <v>258</v>
      </c>
      <c r="I25" s="122">
        <v>117</v>
      </c>
      <c r="J25" s="122">
        <v>97</v>
      </c>
      <c r="K25" s="122">
        <v>47</v>
      </c>
      <c r="L25" s="122">
        <v>15</v>
      </c>
      <c r="M25" s="122">
        <v>258</v>
      </c>
      <c r="N25" s="122">
        <v>117</v>
      </c>
      <c r="O25" s="122">
        <v>97</v>
      </c>
      <c r="P25" s="122">
        <v>47</v>
      </c>
      <c r="Q25" s="122">
        <v>15</v>
      </c>
      <c r="R25" s="122">
        <v>534</v>
      </c>
      <c r="S25" s="122">
        <v>106.8</v>
      </c>
    </row>
    <row r="26" spans="1:19" x14ac:dyDescent="0.3">
      <c r="A26" s="31">
        <v>500</v>
      </c>
      <c r="B26" t="s">
        <v>715</v>
      </c>
      <c r="C26" s="122">
        <v>9.4999999999999982</v>
      </c>
      <c r="D26" s="122">
        <v>30.500000000000014</v>
      </c>
      <c r="E26" s="122">
        <v>3.9000000000000004</v>
      </c>
      <c r="F26" s="122">
        <v>371.40000000000015</v>
      </c>
      <c r="G26" s="122">
        <v>23.1</v>
      </c>
      <c r="H26" s="122">
        <v>0</v>
      </c>
      <c r="I26" s="122">
        <v>0</v>
      </c>
      <c r="J26" s="122">
        <v>0</v>
      </c>
      <c r="K26" s="122">
        <v>0</v>
      </c>
      <c r="L26" s="122">
        <v>0</v>
      </c>
      <c r="M26" s="122">
        <v>9.4999999999999982</v>
      </c>
      <c r="N26" s="122">
        <v>30.500000000000014</v>
      </c>
      <c r="O26" s="122">
        <v>3.9000000000000004</v>
      </c>
      <c r="P26" s="122">
        <v>371.40000000000015</v>
      </c>
      <c r="Q26" s="122">
        <v>23.1</v>
      </c>
      <c r="R26" s="122">
        <v>438.4000000000002</v>
      </c>
      <c r="S26" s="122">
        <v>87.680000000000035</v>
      </c>
    </row>
    <row r="27" spans="1:19" x14ac:dyDescent="0.3">
      <c r="A27" s="31">
        <v>657</v>
      </c>
      <c r="B27" t="s">
        <v>238</v>
      </c>
      <c r="C27" s="122">
        <v>0</v>
      </c>
      <c r="D27" s="122">
        <v>0</v>
      </c>
      <c r="E27" s="122">
        <v>135.80000000000001</v>
      </c>
      <c r="F27" s="122">
        <v>0</v>
      </c>
      <c r="G27" s="122">
        <v>166.9</v>
      </c>
      <c r="H27" s="122">
        <v>0</v>
      </c>
      <c r="I27" s="122">
        <v>0</v>
      </c>
      <c r="J27" s="122">
        <v>0</v>
      </c>
      <c r="K27" s="122">
        <v>0</v>
      </c>
      <c r="L27" s="122">
        <v>0</v>
      </c>
      <c r="M27" s="122">
        <v>0</v>
      </c>
      <c r="N27" s="122">
        <v>0</v>
      </c>
      <c r="O27" s="122">
        <v>135.80000000000001</v>
      </c>
      <c r="P27" s="122">
        <v>0</v>
      </c>
      <c r="Q27" s="122">
        <v>166.9</v>
      </c>
      <c r="R27" s="122">
        <v>302.70000000000005</v>
      </c>
      <c r="S27" s="122">
        <v>60.540000000000006</v>
      </c>
    </row>
    <row r="28" spans="1:19" x14ac:dyDescent="0.3">
      <c r="A28" s="31">
        <v>557</v>
      </c>
      <c r="B28" t="s">
        <v>759</v>
      </c>
      <c r="C28" s="122">
        <v>218.1</v>
      </c>
      <c r="D28" s="122">
        <v>5.3</v>
      </c>
      <c r="E28" s="122">
        <v>14.1</v>
      </c>
      <c r="F28" s="122">
        <v>22.7</v>
      </c>
      <c r="G28" s="122">
        <v>0</v>
      </c>
      <c r="H28" s="122">
        <v>0</v>
      </c>
      <c r="I28" s="122">
        <v>0</v>
      </c>
      <c r="J28" s="122">
        <v>0</v>
      </c>
      <c r="K28" s="122">
        <v>0</v>
      </c>
      <c r="L28" s="122">
        <v>0</v>
      </c>
      <c r="M28" s="122">
        <v>218.1</v>
      </c>
      <c r="N28" s="122">
        <v>5.3</v>
      </c>
      <c r="O28" s="122">
        <v>14.1</v>
      </c>
      <c r="P28" s="122">
        <v>22.7</v>
      </c>
      <c r="Q28" s="122">
        <v>0</v>
      </c>
      <c r="R28" s="122">
        <v>260.2</v>
      </c>
      <c r="S28" s="122">
        <v>52.04</v>
      </c>
    </row>
    <row r="29" spans="1:19" x14ac:dyDescent="0.3">
      <c r="A29" s="31">
        <v>315</v>
      </c>
      <c r="B29" t="s">
        <v>1289</v>
      </c>
      <c r="C29" s="122">
        <v>1.5</v>
      </c>
      <c r="D29" s="122">
        <v>4.9000000000000004</v>
      </c>
      <c r="E29" s="122">
        <v>19.5</v>
      </c>
      <c r="F29" s="122">
        <v>94.899999999999991</v>
      </c>
      <c r="G29" s="122">
        <v>127.39999999999996</v>
      </c>
      <c r="H29" s="122">
        <v>0</v>
      </c>
      <c r="I29" s="122">
        <v>0</v>
      </c>
      <c r="J29" s="122">
        <v>0</v>
      </c>
      <c r="K29" s="122">
        <v>0</v>
      </c>
      <c r="L29" s="122">
        <v>0</v>
      </c>
      <c r="M29" s="122">
        <v>1.5</v>
      </c>
      <c r="N29" s="122">
        <v>4.9000000000000004</v>
      </c>
      <c r="O29" s="122">
        <v>19.5</v>
      </c>
      <c r="P29" s="122">
        <v>94.899999999999991</v>
      </c>
      <c r="Q29" s="122">
        <v>127.39999999999996</v>
      </c>
      <c r="R29" s="122">
        <v>248.19999999999993</v>
      </c>
      <c r="S29" s="122">
        <v>49.639999999999986</v>
      </c>
    </row>
    <row r="30" spans="1:19" x14ac:dyDescent="0.3">
      <c r="A30" s="31">
        <v>449</v>
      </c>
      <c r="B30" t="s">
        <v>228</v>
      </c>
      <c r="C30" s="122">
        <v>69.199999999999989</v>
      </c>
      <c r="D30" s="122">
        <v>22.3</v>
      </c>
      <c r="E30" s="122">
        <v>23.500000000000011</v>
      </c>
      <c r="F30" s="122">
        <v>7.6000000000000005</v>
      </c>
      <c r="G30" s="122">
        <v>20.900000000000002</v>
      </c>
      <c r="H30" s="122">
        <v>0</v>
      </c>
      <c r="I30" s="122">
        <v>0</v>
      </c>
      <c r="J30" s="122">
        <v>0</v>
      </c>
      <c r="K30" s="122">
        <v>0</v>
      </c>
      <c r="L30" s="122">
        <v>0</v>
      </c>
      <c r="M30" s="122">
        <v>69.199999999999989</v>
      </c>
      <c r="N30" s="122">
        <v>22.3</v>
      </c>
      <c r="O30" s="122">
        <v>23.500000000000011</v>
      </c>
      <c r="P30" s="122">
        <v>7.6000000000000005</v>
      </c>
      <c r="Q30" s="122">
        <v>20.900000000000002</v>
      </c>
      <c r="R30" s="122">
        <v>143.5</v>
      </c>
      <c r="S30" s="122">
        <v>28.7</v>
      </c>
    </row>
    <row r="31" spans="1:19" x14ac:dyDescent="0.3">
      <c r="A31" s="31">
        <v>645</v>
      </c>
      <c r="B31" t="s">
        <v>240</v>
      </c>
      <c r="C31" s="122">
        <v>30.8</v>
      </c>
      <c r="D31" s="122">
        <v>43.999999999999993</v>
      </c>
      <c r="E31" s="122">
        <v>13.199999999999998</v>
      </c>
      <c r="F31" s="122">
        <v>30.9</v>
      </c>
      <c r="G31" s="122">
        <v>18.899999999999999</v>
      </c>
      <c r="H31" s="122">
        <v>0</v>
      </c>
      <c r="I31" s="122">
        <v>0</v>
      </c>
      <c r="J31" s="122">
        <v>0</v>
      </c>
      <c r="K31" s="122">
        <v>0</v>
      </c>
      <c r="L31" s="122">
        <v>0</v>
      </c>
      <c r="M31" s="122">
        <v>30.8</v>
      </c>
      <c r="N31" s="122">
        <v>43.999999999999993</v>
      </c>
      <c r="O31" s="122">
        <v>13.199999999999998</v>
      </c>
      <c r="P31" s="122">
        <v>30.9</v>
      </c>
      <c r="Q31" s="122">
        <v>18.899999999999999</v>
      </c>
      <c r="R31" s="122">
        <v>137.80000000000001</v>
      </c>
      <c r="S31" s="122">
        <v>27.560000000000002</v>
      </c>
    </row>
    <row r="32" spans="1:19" x14ac:dyDescent="0.3">
      <c r="A32" s="31">
        <v>327</v>
      </c>
      <c r="B32" t="s">
        <v>74</v>
      </c>
      <c r="C32" s="122">
        <v>80.999999999999986</v>
      </c>
      <c r="D32" s="122">
        <v>25</v>
      </c>
      <c r="E32" s="122">
        <v>10.4</v>
      </c>
      <c r="F32" s="122">
        <v>4</v>
      </c>
      <c r="G32" s="122">
        <v>3.9000000000000004</v>
      </c>
      <c r="H32" s="122">
        <v>0</v>
      </c>
      <c r="I32" s="122">
        <v>0</v>
      </c>
      <c r="J32" s="122">
        <v>0</v>
      </c>
      <c r="K32" s="122">
        <v>0</v>
      </c>
      <c r="L32" s="122">
        <v>0</v>
      </c>
      <c r="M32" s="122">
        <v>80.999999999999986</v>
      </c>
      <c r="N32" s="122">
        <v>25</v>
      </c>
      <c r="O32" s="122">
        <v>10.4</v>
      </c>
      <c r="P32" s="122">
        <v>4</v>
      </c>
      <c r="Q32" s="122">
        <v>3.9000000000000004</v>
      </c>
      <c r="R32" s="122">
        <v>124.3</v>
      </c>
      <c r="S32" s="122">
        <v>24.86</v>
      </c>
    </row>
    <row r="33" spans="1:19" x14ac:dyDescent="0.3">
      <c r="A33" s="31">
        <v>484</v>
      </c>
      <c r="B33" t="s">
        <v>711</v>
      </c>
      <c r="C33" s="122">
        <v>31.700000000000006</v>
      </c>
      <c r="D33" s="122">
        <v>21.799999999999997</v>
      </c>
      <c r="E33" s="122">
        <v>20.200000000000003</v>
      </c>
      <c r="F33" s="122">
        <v>25.000000000000007</v>
      </c>
      <c r="G33" s="122">
        <v>22.599999999999998</v>
      </c>
      <c r="H33" s="122">
        <v>0</v>
      </c>
      <c r="I33" s="122">
        <v>0</v>
      </c>
      <c r="J33" s="122">
        <v>0</v>
      </c>
      <c r="K33" s="122">
        <v>0</v>
      </c>
      <c r="L33" s="122">
        <v>0</v>
      </c>
      <c r="M33" s="122">
        <v>31.700000000000006</v>
      </c>
      <c r="N33" s="122">
        <v>21.799999999999997</v>
      </c>
      <c r="O33" s="122">
        <v>20.200000000000003</v>
      </c>
      <c r="P33" s="122">
        <v>25.000000000000007</v>
      </c>
      <c r="Q33" s="122">
        <v>22.599999999999998</v>
      </c>
      <c r="R33" s="122">
        <v>121.30000000000001</v>
      </c>
      <c r="S33" s="122">
        <v>24.26</v>
      </c>
    </row>
    <row r="34" spans="1:19" x14ac:dyDescent="0.3">
      <c r="A34" s="31">
        <v>342</v>
      </c>
      <c r="B34" t="s">
        <v>265</v>
      </c>
      <c r="C34" s="122">
        <v>28.100000000000005</v>
      </c>
      <c r="D34" s="122">
        <v>22.599999999999998</v>
      </c>
      <c r="E34" s="122">
        <v>21.200000000000006</v>
      </c>
      <c r="F34" s="122">
        <v>26.099999999999998</v>
      </c>
      <c r="G34" s="122">
        <v>19.999999999999996</v>
      </c>
      <c r="H34" s="122">
        <v>0</v>
      </c>
      <c r="I34" s="122">
        <v>0</v>
      </c>
      <c r="J34" s="122">
        <v>0</v>
      </c>
      <c r="K34" s="122">
        <v>0</v>
      </c>
      <c r="L34" s="122">
        <v>0</v>
      </c>
      <c r="M34" s="122">
        <v>28.100000000000005</v>
      </c>
      <c r="N34" s="122">
        <v>22.599999999999998</v>
      </c>
      <c r="O34" s="122">
        <v>21.200000000000006</v>
      </c>
      <c r="P34" s="122">
        <v>26.099999999999998</v>
      </c>
      <c r="Q34" s="122">
        <v>19.999999999999996</v>
      </c>
      <c r="R34" s="122">
        <v>118</v>
      </c>
      <c r="S34" s="122">
        <v>23.6</v>
      </c>
    </row>
    <row r="35" spans="1:19" x14ac:dyDescent="0.3">
      <c r="A35" s="31">
        <v>441</v>
      </c>
      <c r="B35" t="s">
        <v>226</v>
      </c>
      <c r="C35" s="122">
        <v>11.5</v>
      </c>
      <c r="D35" s="122">
        <v>1.7</v>
      </c>
      <c r="E35" s="122">
        <v>13.8</v>
      </c>
      <c r="F35" s="122">
        <v>0</v>
      </c>
      <c r="G35" s="122">
        <v>16.100000000000001</v>
      </c>
      <c r="H35" s="122">
        <v>0</v>
      </c>
      <c r="I35" s="122">
        <v>0</v>
      </c>
      <c r="J35" s="122">
        <v>0</v>
      </c>
      <c r="K35" s="122">
        <v>0</v>
      </c>
      <c r="L35" s="122">
        <v>0</v>
      </c>
      <c r="M35" s="122">
        <v>11.5</v>
      </c>
      <c r="N35" s="122">
        <v>1.7</v>
      </c>
      <c r="O35" s="122">
        <v>13.8</v>
      </c>
      <c r="P35" s="122">
        <v>0</v>
      </c>
      <c r="Q35" s="122">
        <v>16.100000000000001</v>
      </c>
      <c r="R35" s="122">
        <v>43.1</v>
      </c>
      <c r="S35" s="122">
        <v>8.620000000000001</v>
      </c>
    </row>
    <row r="36" spans="1:19" x14ac:dyDescent="0.3">
      <c r="A36" s="31">
        <v>595</v>
      </c>
      <c r="B36" t="s">
        <v>2111</v>
      </c>
      <c r="C36" s="122">
        <v>16.5</v>
      </c>
      <c r="D36" s="122">
        <v>25</v>
      </c>
      <c r="E36" s="122">
        <v>0</v>
      </c>
      <c r="F36" s="122">
        <v>0</v>
      </c>
      <c r="G36" s="122">
        <v>0</v>
      </c>
      <c r="H36" s="122">
        <v>0</v>
      </c>
      <c r="I36" s="122">
        <v>0</v>
      </c>
      <c r="J36" s="122">
        <v>0</v>
      </c>
      <c r="K36" s="122">
        <v>0</v>
      </c>
      <c r="L36" s="122">
        <v>0</v>
      </c>
      <c r="M36" s="122">
        <v>16.5</v>
      </c>
      <c r="N36" s="122">
        <v>25</v>
      </c>
      <c r="O36" s="122">
        <v>0</v>
      </c>
      <c r="P36" s="122">
        <v>0</v>
      </c>
      <c r="Q36" s="122">
        <v>0</v>
      </c>
      <c r="R36" s="122">
        <v>41.5</v>
      </c>
      <c r="S36" s="122">
        <v>8.3000000000000007</v>
      </c>
    </row>
    <row r="37" spans="1:19" x14ac:dyDescent="0.3">
      <c r="A37" s="31">
        <v>393</v>
      </c>
      <c r="B37" t="s">
        <v>75</v>
      </c>
      <c r="C37" s="122">
        <v>14.8</v>
      </c>
      <c r="D37" s="122">
        <v>0</v>
      </c>
      <c r="E37" s="122">
        <v>0.3</v>
      </c>
      <c r="F37" s="122">
        <v>0</v>
      </c>
      <c r="G37" s="122">
        <v>0</v>
      </c>
      <c r="H37" s="122">
        <v>0</v>
      </c>
      <c r="I37" s="122">
        <v>0</v>
      </c>
      <c r="J37" s="122">
        <v>20</v>
      </c>
      <c r="K37" s="122">
        <v>0</v>
      </c>
      <c r="L37" s="122">
        <v>0</v>
      </c>
      <c r="M37" s="122">
        <v>14.8</v>
      </c>
      <c r="N37" s="122">
        <v>0</v>
      </c>
      <c r="O37" s="122">
        <v>20.3</v>
      </c>
      <c r="P37" s="122">
        <v>0</v>
      </c>
      <c r="Q37" s="122">
        <v>0</v>
      </c>
      <c r="R37" s="122">
        <v>35.1</v>
      </c>
      <c r="S37" s="122">
        <v>7.0200000000000005</v>
      </c>
    </row>
    <row r="38" spans="1:19" x14ac:dyDescent="0.3">
      <c r="A38" s="31">
        <v>386</v>
      </c>
      <c r="B38" t="s">
        <v>77</v>
      </c>
      <c r="C38" s="122">
        <v>8.9</v>
      </c>
      <c r="D38" s="122">
        <v>6.3999999999999995</v>
      </c>
      <c r="E38" s="122">
        <v>7.8</v>
      </c>
      <c r="F38" s="122">
        <v>2.4000000000000004</v>
      </c>
      <c r="G38" s="122">
        <v>4.4000000000000004</v>
      </c>
      <c r="H38" s="122">
        <v>0</v>
      </c>
      <c r="I38" s="122">
        <v>0</v>
      </c>
      <c r="J38" s="122">
        <v>0</v>
      </c>
      <c r="K38" s="122">
        <v>0</v>
      </c>
      <c r="L38" s="122">
        <v>0</v>
      </c>
      <c r="M38" s="122">
        <v>8.9</v>
      </c>
      <c r="N38" s="122">
        <v>6.3999999999999995</v>
      </c>
      <c r="O38" s="122">
        <v>7.8</v>
      </c>
      <c r="P38" s="122">
        <v>2.4000000000000004</v>
      </c>
      <c r="Q38" s="122">
        <v>4.4000000000000004</v>
      </c>
      <c r="R38" s="122">
        <v>29.9</v>
      </c>
      <c r="S38" s="122">
        <v>5.9799999999999995</v>
      </c>
    </row>
    <row r="39" spans="1:19" x14ac:dyDescent="0.3">
      <c r="A39" s="31">
        <v>201</v>
      </c>
      <c r="B39" t="s">
        <v>1143</v>
      </c>
      <c r="C39" s="122">
        <v>12</v>
      </c>
      <c r="D39" s="122">
        <v>0</v>
      </c>
      <c r="E39" s="122">
        <v>12</v>
      </c>
      <c r="F39" s="122">
        <v>0</v>
      </c>
      <c r="G39" s="122">
        <v>0</v>
      </c>
      <c r="H39" s="122">
        <v>0</v>
      </c>
      <c r="I39" s="122">
        <v>0</v>
      </c>
      <c r="J39" s="122">
        <v>0</v>
      </c>
      <c r="K39" s="122">
        <v>0</v>
      </c>
      <c r="L39" s="122">
        <v>0</v>
      </c>
      <c r="M39" s="122">
        <v>12</v>
      </c>
      <c r="N39" s="122">
        <v>0</v>
      </c>
      <c r="O39" s="122">
        <v>12</v>
      </c>
      <c r="P39" s="122">
        <v>0</v>
      </c>
      <c r="Q39" s="122">
        <v>0</v>
      </c>
      <c r="R39" s="122">
        <v>24</v>
      </c>
      <c r="S39" s="122">
        <v>4.8</v>
      </c>
    </row>
    <row r="40" spans="1:19" x14ac:dyDescent="0.3">
      <c r="A40" s="31">
        <v>660</v>
      </c>
      <c r="B40" t="s">
        <v>802</v>
      </c>
      <c r="C40" s="122">
        <v>13.399999999999999</v>
      </c>
      <c r="D40" s="122">
        <v>5.8</v>
      </c>
      <c r="E40" s="122">
        <v>0</v>
      </c>
      <c r="F40" s="122">
        <v>1</v>
      </c>
      <c r="G40" s="122">
        <v>0.2</v>
      </c>
      <c r="H40" s="122">
        <v>0</v>
      </c>
      <c r="I40" s="122">
        <v>0</v>
      </c>
      <c r="J40" s="122">
        <v>0</v>
      </c>
      <c r="K40" s="122">
        <v>0</v>
      </c>
      <c r="L40" s="122">
        <v>0</v>
      </c>
      <c r="M40" s="122">
        <v>13.399999999999999</v>
      </c>
      <c r="N40" s="122">
        <v>5.8</v>
      </c>
      <c r="O40" s="122">
        <v>0</v>
      </c>
      <c r="P40" s="122">
        <v>1</v>
      </c>
      <c r="Q40" s="122">
        <v>0.2</v>
      </c>
      <c r="R40" s="122">
        <v>20.399999999999999</v>
      </c>
      <c r="S40" s="122">
        <v>4.08</v>
      </c>
    </row>
    <row r="41" spans="1:19" x14ac:dyDescent="0.3">
      <c r="A41" s="31">
        <v>612</v>
      </c>
      <c r="B41" t="s">
        <v>72</v>
      </c>
      <c r="C41" s="122">
        <v>3.2</v>
      </c>
      <c r="D41" s="122">
        <v>4.6000000000000005</v>
      </c>
      <c r="E41" s="122">
        <v>5.8000000000000007</v>
      </c>
      <c r="F41" s="122">
        <v>1.7000000000000002</v>
      </c>
      <c r="G41" s="122">
        <v>4</v>
      </c>
      <c r="H41" s="122">
        <v>0</v>
      </c>
      <c r="I41" s="122">
        <v>0</v>
      </c>
      <c r="J41" s="122">
        <v>0</v>
      </c>
      <c r="K41" s="122">
        <v>0</v>
      </c>
      <c r="L41" s="122">
        <v>0</v>
      </c>
      <c r="M41" s="122">
        <v>3.2</v>
      </c>
      <c r="N41" s="122">
        <v>4.6000000000000005</v>
      </c>
      <c r="O41" s="122">
        <v>5.8000000000000007</v>
      </c>
      <c r="P41" s="122">
        <v>1.7000000000000002</v>
      </c>
      <c r="Q41" s="122">
        <v>4</v>
      </c>
      <c r="R41" s="122">
        <v>19.3</v>
      </c>
      <c r="S41" s="122">
        <v>3.8600000000000003</v>
      </c>
    </row>
    <row r="42" spans="1:19" x14ac:dyDescent="0.3">
      <c r="A42" s="31">
        <v>585</v>
      </c>
      <c r="B42" t="s">
        <v>243</v>
      </c>
      <c r="C42" s="122">
        <v>0</v>
      </c>
      <c r="D42" s="122">
        <v>0</v>
      </c>
      <c r="E42" s="122">
        <v>15.9</v>
      </c>
      <c r="F42" s="122">
        <v>0</v>
      </c>
      <c r="G42" s="122">
        <v>0</v>
      </c>
      <c r="H42" s="122">
        <v>0</v>
      </c>
      <c r="I42" s="122">
        <v>0</v>
      </c>
      <c r="J42" s="122">
        <v>0</v>
      </c>
      <c r="K42" s="122">
        <v>0</v>
      </c>
      <c r="L42" s="122">
        <v>0</v>
      </c>
      <c r="M42" s="122">
        <v>0</v>
      </c>
      <c r="N42" s="122">
        <v>0</v>
      </c>
      <c r="O42" s="122">
        <v>15.9</v>
      </c>
      <c r="P42" s="122">
        <v>0</v>
      </c>
      <c r="Q42" s="122">
        <v>0</v>
      </c>
      <c r="R42" s="122">
        <v>15.9</v>
      </c>
      <c r="S42" s="122">
        <v>3.18</v>
      </c>
    </row>
    <row r="43" spans="1:19" x14ac:dyDescent="0.3">
      <c r="A43" s="31">
        <v>412</v>
      </c>
      <c r="B43" t="s">
        <v>78</v>
      </c>
      <c r="C43" s="122">
        <v>2.5</v>
      </c>
      <c r="D43" s="122">
        <v>0.2</v>
      </c>
      <c r="E43" s="122">
        <v>12.2</v>
      </c>
      <c r="F43" s="122">
        <v>0.30000000000000004</v>
      </c>
      <c r="G43" s="122">
        <v>0.4</v>
      </c>
      <c r="H43" s="122">
        <v>0</v>
      </c>
      <c r="I43" s="122">
        <v>0</v>
      </c>
      <c r="J43" s="122">
        <v>0</v>
      </c>
      <c r="K43" s="122">
        <v>0</v>
      </c>
      <c r="L43" s="122">
        <v>0</v>
      </c>
      <c r="M43" s="122">
        <v>2.5</v>
      </c>
      <c r="N43" s="122">
        <v>0.2</v>
      </c>
      <c r="O43" s="122">
        <v>12.2</v>
      </c>
      <c r="P43" s="122">
        <v>0.30000000000000004</v>
      </c>
      <c r="Q43" s="122">
        <v>0.4</v>
      </c>
      <c r="R43" s="122">
        <v>15.6</v>
      </c>
      <c r="S43" s="122">
        <v>3.12</v>
      </c>
    </row>
    <row r="44" spans="1:19" x14ac:dyDescent="0.3">
      <c r="A44" s="31">
        <v>338</v>
      </c>
      <c r="B44" t="s">
        <v>734</v>
      </c>
      <c r="C44" s="122">
        <v>12.3</v>
      </c>
      <c r="D44" s="122">
        <v>0</v>
      </c>
      <c r="E44" s="122">
        <v>0</v>
      </c>
      <c r="F44" s="122">
        <v>0</v>
      </c>
      <c r="G44" s="122">
        <v>0</v>
      </c>
      <c r="H44" s="122">
        <v>0</v>
      </c>
      <c r="I44" s="122">
        <v>0</v>
      </c>
      <c r="J44" s="122">
        <v>0</v>
      </c>
      <c r="K44" s="122">
        <v>0</v>
      </c>
      <c r="L44" s="122">
        <v>0</v>
      </c>
      <c r="M44" s="122">
        <v>12.3</v>
      </c>
      <c r="N44" s="122">
        <v>0</v>
      </c>
      <c r="O44" s="122">
        <v>0</v>
      </c>
      <c r="P44" s="122">
        <v>0</v>
      </c>
      <c r="Q44" s="122">
        <v>0</v>
      </c>
      <c r="R44" s="122">
        <v>12.3</v>
      </c>
      <c r="S44" s="122">
        <v>2.46</v>
      </c>
    </row>
    <row r="45" spans="1:19" x14ac:dyDescent="0.3">
      <c r="A45" s="31">
        <v>561</v>
      </c>
      <c r="B45" t="s">
        <v>653</v>
      </c>
      <c r="C45" s="122">
        <v>4.6000000000000005</v>
      </c>
      <c r="D45" s="122">
        <v>1.2000000000000002</v>
      </c>
      <c r="E45" s="122">
        <v>0.30000000000000004</v>
      </c>
      <c r="F45" s="122">
        <v>0</v>
      </c>
      <c r="G45" s="122">
        <v>0.1</v>
      </c>
      <c r="H45" s="122">
        <v>0</v>
      </c>
      <c r="I45" s="122">
        <v>0</v>
      </c>
      <c r="J45" s="122">
        <v>0</v>
      </c>
      <c r="K45" s="122">
        <v>0</v>
      </c>
      <c r="L45" s="122">
        <v>0</v>
      </c>
      <c r="M45" s="122">
        <v>4.6000000000000005</v>
      </c>
      <c r="N45" s="122">
        <v>1.2000000000000002</v>
      </c>
      <c r="O45" s="122">
        <v>0.30000000000000004</v>
      </c>
      <c r="P45" s="122">
        <v>0</v>
      </c>
      <c r="Q45" s="122">
        <v>0.1</v>
      </c>
      <c r="R45" s="122">
        <v>6.2</v>
      </c>
      <c r="S45" s="122">
        <v>1.24</v>
      </c>
    </row>
    <row r="46" spans="1:19" x14ac:dyDescent="0.3">
      <c r="A46" s="31">
        <v>490</v>
      </c>
      <c r="B46" t="s">
        <v>800</v>
      </c>
      <c r="C46" s="122">
        <v>0</v>
      </c>
      <c r="D46" s="122">
        <v>0.5</v>
      </c>
      <c r="E46" s="122">
        <v>1.7</v>
      </c>
      <c r="F46" s="122">
        <v>0</v>
      </c>
      <c r="G46" s="122">
        <v>2.2999999999999998</v>
      </c>
      <c r="H46" s="122">
        <v>0</v>
      </c>
      <c r="I46" s="122">
        <v>0</v>
      </c>
      <c r="J46" s="122">
        <v>0</v>
      </c>
      <c r="K46" s="122">
        <v>0</v>
      </c>
      <c r="L46" s="122">
        <v>0</v>
      </c>
      <c r="M46" s="122">
        <v>0</v>
      </c>
      <c r="N46" s="122">
        <v>0.5</v>
      </c>
      <c r="O46" s="122">
        <v>1.7</v>
      </c>
      <c r="P46" s="122">
        <v>0</v>
      </c>
      <c r="Q46" s="122">
        <v>2.2999999999999998</v>
      </c>
      <c r="R46" s="122">
        <v>4.5</v>
      </c>
      <c r="S46" s="122">
        <v>0.9</v>
      </c>
    </row>
    <row r="47" spans="1:19" x14ac:dyDescent="0.3">
      <c r="A47" s="31">
        <v>395</v>
      </c>
      <c r="B47" t="s">
        <v>781</v>
      </c>
      <c r="C47" s="122">
        <v>0</v>
      </c>
      <c r="D47" s="122">
        <v>0</v>
      </c>
      <c r="E47" s="122">
        <v>0.60000000000000009</v>
      </c>
      <c r="F47" s="122">
        <v>0.7</v>
      </c>
      <c r="G47" s="122">
        <v>2.1</v>
      </c>
      <c r="H47" s="122">
        <v>0</v>
      </c>
      <c r="I47" s="122">
        <v>0</v>
      </c>
      <c r="J47" s="122">
        <v>0</v>
      </c>
      <c r="K47" s="122">
        <v>0</v>
      </c>
      <c r="L47" s="122">
        <v>0</v>
      </c>
      <c r="M47" s="122">
        <v>0</v>
      </c>
      <c r="N47" s="122">
        <v>0</v>
      </c>
      <c r="O47" s="122">
        <v>0.60000000000000009</v>
      </c>
      <c r="P47" s="122">
        <v>0.7</v>
      </c>
      <c r="Q47" s="122">
        <v>2.1</v>
      </c>
      <c r="R47" s="122">
        <v>3.4000000000000004</v>
      </c>
      <c r="S47" s="122">
        <v>0.68</v>
      </c>
    </row>
    <row r="48" spans="1:19" x14ac:dyDescent="0.3">
      <c r="A48" s="31">
        <v>442</v>
      </c>
      <c r="B48" t="s">
        <v>229</v>
      </c>
      <c r="C48" s="122">
        <v>1.4</v>
      </c>
      <c r="D48" s="122">
        <v>0</v>
      </c>
      <c r="E48" s="122">
        <v>0.9</v>
      </c>
      <c r="F48" s="122">
        <v>0</v>
      </c>
      <c r="G48" s="122">
        <v>0</v>
      </c>
      <c r="H48" s="122">
        <v>0</v>
      </c>
      <c r="I48" s="122">
        <v>0</v>
      </c>
      <c r="J48" s="122">
        <v>0</v>
      </c>
      <c r="K48" s="122">
        <v>0</v>
      </c>
      <c r="L48" s="122">
        <v>0</v>
      </c>
      <c r="M48" s="122">
        <v>1.4</v>
      </c>
      <c r="N48" s="122">
        <v>0</v>
      </c>
      <c r="O48" s="122">
        <v>0.9</v>
      </c>
      <c r="P48" s="122">
        <v>0</v>
      </c>
      <c r="Q48" s="122">
        <v>0</v>
      </c>
      <c r="R48" s="122">
        <v>2.2999999999999998</v>
      </c>
      <c r="S48" s="122">
        <v>0.45999999999999996</v>
      </c>
    </row>
    <row r="49" spans="1:19" x14ac:dyDescent="0.3">
      <c r="A49" s="31">
        <v>472</v>
      </c>
      <c r="B49" t="s">
        <v>1813</v>
      </c>
      <c r="C49" s="122">
        <v>0</v>
      </c>
      <c r="D49" s="122">
        <v>0</v>
      </c>
      <c r="E49" s="122">
        <v>0</v>
      </c>
      <c r="F49" s="122">
        <v>0</v>
      </c>
      <c r="G49" s="122">
        <v>0.2</v>
      </c>
      <c r="H49" s="122">
        <v>0</v>
      </c>
      <c r="I49" s="122">
        <v>0</v>
      </c>
      <c r="J49" s="122">
        <v>0</v>
      </c>
      <c r="K49" s="122">
        <v>0</v>
      </c>
      <c r="L49" s="122">
        <v>0</v>
      </c>
      <c r="M49" s="122">
        <v>0</v>
      </c>
      <c r="N49" s="122">
        <v>0</v>
      </c>
      <c r="O49" s="122">
        <v>0</v>
      </c>
      <c r="P49" s="122">
        <v>0</v>
      </c>
      <c r="Q49" s="122">
        <v>0.2</v>
      </c>
      <c r="R49" s="122">
        <v>0.2</v>
      </c>
      <c r="S49" s="122">
        <v>0.04</v>
      </c>
    </row>
  </sheetData>
  <mergeCells count="4">
    <mergeCell ref="A1:Q1"/>
    <mergeCell ref="C2:G2"/>
    <mergeCell ref="H2:L2"/>
    <mergeCell ref="M2:Q2"/>
  </mergeCell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542D5-50F9-4B78-8F05-91932C45478D}">
  <dimension ref="A1:P75"/>
  <sheetViews>
    <sheetView workbookViewId="0">
      <selection activeCell="C27" sqref="C27"/>
    </sheetView>
  </sheetViews>
  <sheetFormatPr defaultRowHeight="14.4" x14ac:dyDescent="0.3"/>
  <cols>
    <col min="1" max="1" width="10.5546875" bestFit="1" customWidth="1"/>
    <col min="3" max="3" width="34.88671875" customWidth="1"/>
    <col min="9" max="9" width="11.88671875" customWidth="1"/>
    <col min="10" max="10" width="11" customWidth="1"/>
    <col min="12" max="12" width="14" customWidth="1"/>
    <col min="13" max="13" width="0" hidden="1" customWidth="1"/>
    <col min="14" max="14" width="13.88671875" customWidth="1"/>
  </cols>
  <sheetData>
    <row r="1" spans="1:16" s="31" customFormat="1" x14ac:dyDescent="0.3">
      <c r="H1" s="119"/>
      <c r="N1" s="120"/>
    </row>
    <row r="2" spans="1:16" ht="18" x14ac:dyDescent="0.35">
      <c r="A2" s="307" t="s">
        <v>861</v>
      </c>
      <c r="B2" s="307"/>
      <c r="C2" s="307"/>
      <c r="D2" s="307"/>
      <c r="E2" s="307"/>
      <c r="F2" s="307"/>
      <c r="G2" s="307"/>
      <c r="H2" s="307"/>
      <c r="I2" s="307"/>
      <c r="J2" s="307"/>
      <c r="K2" s="307"/>
      <c r="L2" s="307"/>
      <c r="M2" s="307"/>
      <c r="N2" s="307"/>
    </row>
    <row r="3" spans="1:16" x14ac:dyDescent="0.3">
      <c r="B3" s="26"/>
      <c r="D3" s="31"/>
      <c r="E3" s="31"/>
      <c r="F3" s="31"/>
      <c r="H3" s="121"/>
      <c r="J3" s="31"/>
      <c r="N3" s="122"/>
    </row>
    <row r="4" spans="1:16" ht="46.8" x14ac:dyDescent="0.3">
      <c r="A4" s="200" t="s">
        <v>862</v>
      </c>
      <c r="B4" s="200" t="s">
        <v>863</v>
      </c>
      <c r="C4" s="200" t="s">
        <v>149</v>
      </c>
      <c r="D4" s="200" t="s">
        <v>550</v>
      </c>
      <c r="E4" s="200" t="s">
        <v>864</v>
      </c>
      <c r="F4" s="200" t="s">
        <v>865</v>
      </c>
      <c r="G4" s="200" t="s">
        <v>866</v>
      </c>
      <c r="H4" s="201" t="s">
        <v>867</v>
      </c>
      <c r="I4" s="200" t="s">
        <v>868</v>
      </c>
      <c r="J4" s="200" t="s">
        <v>869</v>
      </c>
      <c r="K4" s="200" t="s">
        <v>870</v>
      </c>
      <c r="L4" s="200" t="s">
        <v>871</v>
      </c>
      <c r="M4" s="200" t="s">
        <v>872</v>
      </c>
      <c r="N4" s="123" t="s">
        <v>873</v>
      </c>
      <c r="O4" s="124"/>
      <c r="P4" s="125"/>
    </row>
    <row r="5" spans="1:16" ht="16.2" thickBot="1" x14ac:dyDescent="0.35">
      <c r="A5" s="126"/>
      <c r="B5" s="126"/>
      <c r="C5" s="126"/>
      <c r="D5" s="126"/>
      <c r="E5" s="126"/>
      <c r="F5" s="126"/>
      <c r="G5" s="126"/>
      <c r="H5" s="127"/>
      <c r="I5" s="126"/>
      <c r="J5" s="126"/>
      <c r="K5" s="126"/>
      <c r="L5" s="34" t="s">
        <v>874</v>
      </c>
      <c r="M5" s="126"/>
      <c r="N5" s="128"/>
      <c r="P5" s="129"/>
    </row>
    <row r="6" spans="1:16" x14ac:dyDescent="0.3">
      <c r="A6" s="130" t="s">
        <v>875</v>
      </c>
      <c r="B6" s="131" t="s">
        <v>876</v>
      </c>
      <c r="C6" s="132" t="s">
        <v>69</v>
      </c>
      <c r="D6" s="133">
        <v>340</v>
      </c>
      <c r="E6" s="133" t="s">
        <v>877</v>
      </c>
      <c r="F6" s="133"/>
      <c r="G6" s="132"/>
      <c r="H6" s="134"/>
      <c r="I6" s="132"/>
      <c r="J6" s="133"/>
      <c r="K6" s="132"/>
      <c r="L6" s="135">
        <v>11003</v>
      </c>
      <c r="M6" s="132"/>
      <c r="N6" s="136"/>
    </row>
    <row r="7" spans="1:16" x14ac:dyDescent="0.3">
      <c r="A7" s="137"/>
      <c r="B7" s="138"/>
      <c r="C7" s="139" t="s">
        <v>157</v>
      </c>
      <c r="D7" s="140">
        <v>328</v>
      </c>
      <c r="E7" s="140" t="s">
        <v>877</v>
      </c>
      <c r="F7" s="140"/>
      <c r="G7" s="139"/>
      <c r="H7" s="141"/>
      <c r="I7" s="139"/>
      <c r="J7" s="140"/>
      <c r="K7" s="139"/>
      <c r="L7" s="142">
        <v>330</v>
      </c>
      <c r="M7" s="139"/>
      <c r="N7" s="143"/>
      <c r="P7" s="26" t="s">
        <v>878</v>
      </c>
    </row>
    <row r="8" spans="1:16" x14ac:dyDescent="0.3">
      <c r="A8" s="137"/>
      <c r="B8" s="138"/>
      <c r="C8" s="139" t="s">
        <v>879</v>
      </c>
      <c r="D8" s="140">
        <v>345</v>
      </c>
      <c r="E8" s="140" t="s">
        <v>877</v>
      </c>
      <c r="F8" s="140"/>
      <c r="G8" s="139"/>
      <c r="H8" s="141"/>
      <c r="I8" s="139"/>
      <c r="J8" s="140"/>
      <c r="K8" s="139"/>
      <c r="L8" s="142">
        <v>1324</v>
      </c>
      <c r="M8" s="139"/>
      <c r="N8" s="143"/>
      <c r="P8" s="144" t="s">
        <v>880</v>
      </c>
    </row>
    <row r="9" spans="1:16" x14ac:dyDescent="0.3">
      <c r="A9" s="137"/>
      <c r="B9" s="138"/>
      <c r="C9" s="139"/>
      <c r="D9" s="140"/>
      <c r="E9" s="140"/>
      <c r="F9" s="140"/>
      <c r="G9" s="139"/>
      <c r="H9" s="141"/>
      <c r="I9" s="139"/>
      <c r="J9" s="140"/>
      <c r="K9" s="139"/>
      <c r="L9" s="142"/>
      <c r="M9" s="139"/>
      <c r="N9" s="143"/>
      <c r="P9" t="s">
        <v>881</v>
      </c>
    </row>
    <row r="10" spans="1:16" x14ac:dyDescent="0.3">
      <c r="A10" s="137"/>
      <c r="B10" s="138"/>
      <c r="C10" s="139" t="s">
        <v>42</v>
      </c>
      <c r="D10" s="140" t="s">
        <v>260</v>
      </c>
      <c r="E10" s="140"/>
      <c r="F10" s="140"/>
      <c r="G10" s="139"/>
      <c r="H10" s="141"/>
      <c r="I10" s="139"/>
      <c r="J10" s="140"/>
      <c r="K10" s="139"/>
      <c r="L10" s="142">
        <v>2514</v>
      </c>
      <c r="M10" s="139"/>
      <c r="N10" s="143"/>
      <c r="P10" t="s">
        <v>882</v>
      </c>
    </row>
    <row r="11" spans="1:16" x14ac:dyDescent="0.3">
      <c r="A11" s="137"/>
      <c r="B11" s="138"/>
      <c r="C11" s="139" t="s">
        <v>883</v>
      </c>
      <c r="D11" s="145" t="s">
        <v>257</v>
      </c>
      <c r="E11" s="140"/>
      <c r="F11" s="140"/>
      <c r="G11" s="139"/>
      <c r="H11" s="141"/>
      <c r="I11" s="139"/>
      <c r="J11" s="140"/>
      <c r="K11" s="139"/>
      <c r="L11" s="142">
        <v>74</v>
      </c>
      <c r="M11" s="139"/>
      <c r="N11" s="143"/>
    </row>
    <row r="12" spans="1:16" x14ac:dyDescent="0.3">
      <c r="A12" s="137"/>
      <c r="B12" s="138"/>
      <c r="C12" s="139" t="s">
        <v>884</v>
      </c>
      <c r="D12" s="140"/>
      <c r="E12" s="140" t="s">
        <v>877</v>
      </c>
      <c r="F12" s="140"/>
      <c r="G12" s="139"/>
      <c r="H12" s="141"/>
      <c r="I12" s="139"/>
      <c r="J12" s="140"/>
      <c r="K12" s="139"/>
      <c r="L12" s="142">
        <v>2563</v>
      </c>
      <c r="M12" s="139"/>
      <c r="N12" s="143"/>
      <c r="P12" s="26" t="s">
        <v>885</v>
      </c>
    </row>
    <row r="13" spans="1:16" x14ac:dyDescent="0.3">
      <c r="A13" s="137"/>
      <c r="B13" s="138"/>
      <c r="C13" s="139"/>
      <c r="D13" s="140"/>
      <c r="E13" s="140"/>
      <c r="F13" s="140"/>
      <c r="G13" s="139"/>
      <c r="H13" s="141"/>
      <c r="I13" s="139"/>
      <c r="J13" s="140"/>
      <c r="K13" s="139"/>
      <c r="L13" s="146">
        <f>SUM(L6:L12)</f>
        <v>17808</v>
      </c>
      <c r="M13" s="138"/>
      <c r="N13" s="147">
        <v>490032</v>
      </c>
      <c r="P13" t="s">
        <v>886</v>
      </c>
    </row>
    <row r="14" spans="1:16" x14ac:dyDescent="0.3">
      <c r="A14" s="148" t="s">
        <v>875</v>
      </c>
      <c r="B14" s="149" t="s">
        <v>887</v>
      </c>
      <c r="C14" s="150" t="s">
        <v>69</v>
      </c>
      <c r="D14" s="151">
        <v>340</v>
      </c>
      <c r="E14" s="151" t="s">
        <v>877</v>
      </c>
      <c r="F14" s="151"/>
      <c r="G14" s="150"/>
      <c r="H14" s="152"/>
      <c r="I14" s="150"/>
      <c r="J14" s="151"/>
      <c r="K14" s="150"/>
      <c r="L14" s="153">
        <v>7387</v>
      </c>
      <c r="M14" s="150"/>
      <c r="N14" s="154"/>
      <c r="O14" s="122"/>
      <c r="P14" s="29" t="s">
        <v>888</v>
      </c>
    </row>
    <row r="15" spans="1:16" x14ac:dyDescent="0.3">
      <c r="A15" s="148"/>
      <c r="B15" s="149"/>
      <c r="C15" s="150" t="s">
        <v>879</v>
      </c>
      <c r="D15" s="151">
        <v>345</v>
      </c>
      <c r="E15" s="151" t="s">
        <v>877</v>
      </c>
      <c r="F15" s="151"/>
      <c r="G15" s="150"/>
      <c r="H15" s="152"/>
      <c r="I15" s="150"/>
      <c r="J15" s="151"/>
      <c r="K15" s="150"/>
      <c r="L15" s="153">
        <v>770</v>
      </c>
      <c r="M15" s="150"/>
      <c r="N15" s="154"/>
    </row>
    <row r="16" spans="1:16" x14ac:dyDescent="0.3">
      <c r="A16" s="148"/>
      <c r="B16" s="149"/>
      <c r="C16" s="150" t="s">
        <v>42</v>
      </c>
      <c r="D16" s="151"/>
      <c r="E16" s="151"/>
      <c r="F16" s="151"/>
      <c r="G16" s="150"/>
      <c r="H16" s="152"/>
      <c r="I16" s="150"/>
      <c r="J16" s="151"/>
      <c r="K16" s="150"/>
      <c r="L16" s="153">
        <v>1273</v>
      </c>
      <c r="M16" s="150"/>
      <c r="N16" s="154"/>
      <c r="P16" s="26" t="s">
        <v>889</v>
      </c>
    </row>
    <row r="17" spans="1:16" x14ac:dyDescent="0.3">
      <c r="A17" s="148"/>
      <c r="B17" s="149"/>
      <c r="C17" s="150" t="s">
        <v>62</v>
      </c>
      <c r="D17" s="151" t="s">
        <v>258</v>
      </c>
      <c r="E17" s="151"/>
      <c r="F17" s="151"/>
      <c r="G17" s="150"/>
      <c r="H17" s="152"/>
      <c r="I17" s="150"/>
      <c r="J17" s="151"/>
      <c r="K17" s="150"/>
      <c r="L17" s="153">
        <v>4297</v>
      </c>
      <c r="M17" s="150"/>
      <c r="N17" s="154"/>
      <c r="P17" t="s">
        <v>890</v>
      </c>
    </row>
    <row r="18" spans="1:16" x14ac:dyDescent="0.3">
      <c r="A18" s="148"/>
      <c r="B18" s="149"/>
      <c r="C18" s="150" t="s">
        <v>883</v>
      </c>
      <c r="D18" s="151" t="s">
        <v>257</v>
      </c>
      <c r="E18" s="151"/>
      <c r="F18" s="151"/>
      <c r="G18" s="150"/>
      <c r="H18" s="152"/>
      <c r="I18" s="150"/>
      <c r="J18" s="151"/>
      <c r="K18" s="150"/>
      <c r="L18" s="153">
        <v>154</v>
      </c>
      <c r="M18" s="150"/>
      <c r="N18" s="154"/>
      <c r="P18" t="s">
        <v>891</v>
      </c>
    </row>
    <row r="19" spans="1:16" x14ac:dyDescent="0.3">
      <c r="A19" s="148"/>
      <c r="B19" s="149"/>
      <c r="C19" s="150"/>
      <c r="D19" s="151"/>
      <c r="E19" s="151"/>
      <c r="F19" s="151"/>
      <c r="G19" s="150"/>
      <c r="H19" s="152"/>
      <c r="I19" s="150"/>
      <c r="J19" s="151"/>
      <c r="K19" s="150"/>
      <c r="L19" s="155">
        <f>SUM(L14:L18)</f>
        <v>13881</v>
      </c>
      <c r="M19" s="149"/>
      <c r="N19" s="156">
        <v>938564</v>
      </c>
    </row>
    <row r="20" spans="1:16" x14ac:dyDescent="0.3">
      <c r="A20" s="137" t="s">
        <v>892</v>
      </c>
      <c r="B20" s="138" t="s">
        <v>893</v>
      </c>
      <c r="C20" s="139" t="s">
        <v>71</v>
      </c>
      <c r="D20" s="140"/>
      <c r="E20" s="140" t="s">
        <v>877</v>
      </c>
      <c r="F20" s="140"/>
      <c r="G20" s="139"/>
      <c r="H20" s="141"/>
      <c r="I20" s="139"/>
      <c r="J20" s="140"/>
      <c r="K20" s="139"/>
      <c r="L20" s="142">
        <v>0</v>
      </c>
      <c r="M20" s="139"/>
      <c r="N20" s="143">
        <v>0</v>
      </c>
      <c r="P20" s="26" t="s">
        <v>894</v>
      </c>
    </row>
    <row r="21" spans="1:16" x14ac:dyDescent="0.3">
      <c r="A21" s="137"/>
      <c r="B21" s="138"/>
      <c r="C21" s="139"/>
      <c r="D21" s="140"/>
      <c r="E21" s="140"/>
      <c r="F21" s="140"/>
      <c r="G21" s="139"/>
      <c r="H21" s="141"/>
      <c r="I21" s="139"/>
      <c r="J21" s="140"/>
      <c r="K21" s="139"/>
      <c r="L21" s="139"/>
      <c r="M21" s="139"/>
      <c r="N21" s="143"/>
      <c r="P21" t="s">
        <v>895</v>
      </c>
    </row>
    <row r="22" spans="1:16" x14ac:dyDescent="0.3">
      <c r="A22" s="148" t="s">
        <v>875</v>
      </c>
      <c r="B22" s="149" t="s">
        <v>896</v>
      </c>
      <c r="C22" s="150" t="s">
        <v>897</v>
      </c>
      <c r="D22" s="157"/>
      <c r="E22" s="151"/>
      <c r="F22" s="151"/>
      <c r="G22" s="150"/>
      <c r="H22" s="152"/>
      <c r="I22" s="150"/>
      <c r="J22" s="151"/>
      <c r="K22" s="150"/>
      <c r="L22" s="153">
        <v>15</v>
      </c>
      <c r="M22" s="150"/>
      <c r="N22" s="154"/>
      <c r="P22" t="s">
        <v>898</v>
      </c>
    </row>
    <row r="23" spans="1:16" x14ac:dyDescent="0.3">
      <c r="A23" s="148"/>
      <c r="B23" s="149"/>
      <c r="C23" s="150" t="s">
        <v>75</v>
      </c>
      <c r="D23" s="151">
        <v>393</v>
      </c>
      <c r="E23" s="151" t="s">
        <v>877</v>
      </c>
      <c r="F23" s="151"/>
      <c r="G23" s="150"/>
      <c r="H23" s="152"/>
      <c r="I23" s="150"/>
      <c r="J23" s="151"/>
      <c r="K23" s="150"/>
      <c r="L23" s="150">
        <v>0</v>
      </c>
      <c r="M23" s="150"/>
      <c r="N23" s="154"/>
    </row>
    <row r="24" spans="1:16" x14ac:dyDescent="0.3">
      <c r="A24" s="148"/>
      <c r="B24" s="149"/>
      <c r="C24" s="150" t="s">
        <v>80</v>
      </c>
      <c r="D24" s="151">
        <v>512</v>
      </c>
      <c r="E24" s="151" t="s">
        <v>877</v>
      </c>
      <c r="F24" s="151"/>
      <c r="G24" s="150"/>
      <c r="H24" s="152"/>
      <c r="I24" s="150"/>
      <c r="J24" s="151"/>
      <c r="K24" s="150"/>
      <c r="L24" s="153">
        <v>0</v>
      </c>
      <c r="M24" s="150"/>
      <c r="N24" s="154"/>
    </row>
    <row r="25" spans="1:16" x14ac:dyDescent="0.3">
      <c r="A25" s="148"/>
      <c r="B25" s="149"/>
      <c r="C25" s="150"/>
      <c r="D25" s="151"/>
      <c r="E25" s="151"/>
      <c r="F25" s="151"/>
      <c r="G25" s="150"/>
      <c r="H25" s="152"/>
      <c r="I25" s="150"/>
      <c r="J25" s="151"/>
      <c r="K25" s="150"/>
      <c r="L25" s="155">
        <f>SUM(L22:L24)</f>
        <v>15</v>
      </c>
      <c r="M25" s="149"/>
      <c r="N25" s="156">
        <v>183040</v>
      </c>
    </row>
    <row r="26" spans="1:16" x14ac:dyDescent="0.3">
      <c r="A26" s="137" t="s">
        <v>875</v>
      </c>
      <c r="B26" s="138" t="s">
        <v>899</v>
      </c>
      <c r="C26" s="139" t="s">
        <v>78</v>
      </c>
      <c r="D26" s="140">
        <v>412</v>
      </c>
      <c r="E26" s="140" t="s">
        <v>877</v>
      </c>
      <c r="F26" s="140"/>
      <c r="G26" s="139"/>
      <c r="H26" s="141"/>
      <c r="I26" s="139"/>
      <c r="J26" s="140"/>
      <c r="K26" s="139"/>
      <c r="L26" s="139">
        <v>0</v>
      </c>
      <c r="M26" s="139"/>
      <c r="N26" s="143"/>
    </row>
    <row r="27" spans="1:16" x14ac:dyDescent="0.3">
      <c r="A27" s="137"/>
      <c r="B27" s="138"/>
      <c r="C27" s="139" t="s">
        <v>75</v>
      </c>
      <c r="D27" s="140">
        <v>393</v>
      </c>
      <c r="E27" s="140" t="s">
        <v>877</v>
      </c>
      <c r="F27" s="140"/>
      <c r="G27" s="139"/>
      <c r="H27" s="141"/>
      <c r="I27" s="139"/>
      <c r="J27" s="140"/>
      <c r="K27" s="139"/>
      <c r="L27" s="139">
        <v>0</v>
      </c>
      <c r="M27" s="139"/>
      <c r="N27" s="143"/>
    </row>
    <row r="28" spans="1:16" x14ac:dyDescent="0.3">
      <c r="A28" s="137"/>
      <c r="B28" s="138"/>
      <c r="C28" s="139" t="s">
        <v>80</v>
      </c>
      <c r="D28" s="140">
        <v>512</v>
      </c>
      <c r="E28" s="140" t="s">
        <v>877</v>
      </c>
      <c r="F28" s="140"/>
      <c r="G28" s="139"/>
      <c r="H28" s="141"/>
      <c r="I28" s="139"/>
      <c r="J28" s="140"/>
      <c r="K28" s="139"/>
      <c r="L28" s="139">
        <v>14</v>
      </c>
      <c r="M28" s="139"/>
      <c r="N28" s="158"/>
    </row>
    <row r="29" spans="1:16" x14ac:dyDescent="0.3">
      <c r="A29" s="137"/>
      <c r="B29" s="138"/>
      <c r="C29" s="139"/>
      <c r="D29" s="140"/>
      <c r="E29" s="140"/>
      <c r="F29" s="140"/>
      <c r="G29" s="139"/>
      <c r="H29" s="141"/>
      <c r="I29" s="139"/>
      <c r="J29" s="140"/>
      <c r="K29" s="139"/>
      <c r="L29" s="138">
        <f>SUM(L26:L28)</f>
        <v>14</v>
      </c>
      <c r="M29" s="138"/>
      <c r="N29" s="147">
        <v>15495</v>
      </c>
    </row>
    <row r="30" spans="1:16" x14ac:dyDescent="0.3">
      <c r="A30" s="148"/>
      <c r="B30" s="149"/>
      <c r="C30" s="150"/>
      <c r="D30" s="151"/>
      <c r="E30" s="151"/>
      <c r="F30" s="151"/>
      <c r="G30" s="150"/>
      <c r="H30" s="152"/>
      <c r="I30" s="150"/>
      <c r="J30" s="151"/>
      <c r="K30" s="150"/>
      <c r="L30" s="150"/>
      <c r="M30" s="150"/>
      <c r="N30" s="154"/>
    </row>
    <row r="31" spans="1:16" ht="15" thickBot="1" x14ac:dyDescent="0.35">
      <c r="A31" s="159"/>
      <c r="B31" s="160"/>
      <c r="C31" s="161" t="s">
        <v>900</v>
      </c>
      <c r="D31" s="162"/>
      <c r="E31" s="162"/>
      <c r="F31" s="162"/>
      <c r="G31" s="160"/>
      <c r="H31" s="163"/>
      <c r="I31" s="160"/>
      <c r="J31" s="162"/>
      <c r="K31" s="160"/>
      <c r="L31" s="164">
        <f>SUM(L6:M30)/2</f>
        <v>31718</v>
      </c>
      <c r="M31" s="165"/>
      <c r="N31" s="166">
        <f>SUM(N6:N30)</f>
        <v>1627131</v>
      </c>
    </row>
    <row r="32" spans="1:16" ht="15" thickBot="1" x14ac:dyDescent="0.35">
      <c r="B32" s="26"/>
      <c r="D32" s="31"/>
      <c r="E32" s="31"/>
      <c r="F32" s="31"/>
      <c r="H32" s="121"/>
      <c r="J32" s="31"/>
      <c r="N32" s="167"/>
    </row>
    <row r="33" spans="1:16" x14ac:dyDescent="0.3">
      <c r="A33" s="168"/>
      <c r="B33" s="169"/>
      <c r="C33" s="170" t="s">
        <v>901</v>
      </c>
      <c r="D33" s="171"/>
      <c r="E33" s="171"/>
      <c r="F33" s="171"/>
      <c r="G33" s="172"/>
      <c r="H33" s="173"/>
      <c r="I33" s="172"/>
      <c r="J33" s="171"/>
      <c r="K33" s="172"/>
      <c r="L33" s="174" t="s">
        <v>902</v>
      </c>
      <c r="M33" s="172"/>
      <c r="N33" s="175"/>
      <c r="P33" s="26"/>
    </row>
    <row r="34" spans="1:16" x14ac:dyDescent="0.3">
      <c r="A34" s="176" t="s">
        <v>903</v>
      </c>
      <c r="B34" s="177" t="s">
        <v>904</v>
      </c>
      <c r="C34" s="178" t="s">
        <v>69</v>
      </c>
      <c r="D34" s="179">
        <v>340</v>
      </c>
      <c r="E34" s="179" t="s">
        <v>877</v>
      </c>
      <c r="F34" s="179"/>
      <c r="G34" s="177" t="s">
        <v>905</v>
      </c>
      <c r="H34" s="180"/>
      <c r="I34" s="178"/>
      <c r="J34" s="179"/>
      <c r="K34" s="178" t="s">
        <v>906</v>
      </c>
      <c r="L34" s="181">
        <v>20044</v>
      </c>
      <c r="M34" s="178"/>
      <c r="N34" s="182"/>
      <c r="P34" s="183" t="s">
        <v>907</v>
      </c>
    </row>
    <row r="35" spans="1:16" x14ac:dyDescent="0.3">
      <c r="A35" s="176"/>
      <c r="B35" s="177"/>
      <c r="C35" s="178" t="s">
        <v>157</v>
      </c>
      <c r="D35" s="179">
        <v>328</v>
      </c>
      <c r="E35" s="179" t="s">
        <v>877</v>
      </c>
      <c r="F35" s="179"/>
      <c r="G35" s="178"/>
      <c r="H35" s="184"/>
      <c r="I35" s="178"/>
      <c r="J35" s="179"/>
      <c r="K35" s="178"/>
      <c r="L35" s="181">
        <v>6996</v>
      </c>
      <c r="M35" s="178"/>
      <c r="N35" s="182"/>
      <c r="P35" s="62" t="s">
        <v>908</v>
      </c>
    </row>
    <row r="36" spans="1:16" x14ac:dyDescent="0.3">
      <c r="A36" s="176"/>
      <c r="B36" s="177"/>
      <c r="C36" s="178" t="s">
        <v>909</v>
      </c>
      <c r="D36" s="179">
        <v>345</v>
      </c>
      <c r="E36" s="179" t="s">
        <v>877</v>
      </c>
      <c r="F36" s="179">
        <v>1</v>
      </c>
      <c r="G36" s="178"/>
      <c r="H36" s="184" t="s">
        <v>910</v>
      </c>
      <c r="I36" s="178"/>
      <c r="J36" s="179"/>
      <c r="K36" s="178"/>
      <c r="L36" s="181">
        <v>8027</v>
      </c>
      <c r="M36" s="178"/>
      <c r="N36" s="182"/>
      <c r="P36" s="62" t="s">
        <v>911</v>
      </c>
    </row>
    <row r="37" spans="1:16" x14ac:dyDescent="0.3">
      <c r="A37" s="176"/>
      <c r="B37" s="177"/>
      <c r="C37" s="178" t="s">
        <v>912</v>
      </c>
      <c r="D37" s="179">
        <v>329</v>
      </c>
      <c r="E37" s="179" t="s">
        <v>877</v>
      </c>
      <c r="F37" s="179">
        <v>5</v>
      </c>
      <c r="G37" s="178"/>
      <c r="H37" s="184" t="s">
        <v>913</v>
      </c>
      <c r="I37" s="178"/>
      <c r="J37" s="179"/>
      <c r="K37" s="178"/>
      <c r="L37" s="181">
        <v>5856</v>
      </c>
      <c r="M37" s="178"/>
      <c r="N37" s="182"/>
    </row>
    <row r="38" spans="1:16" x14ac:dyDescent="0.3">
      <c r="A38" s="176"/>
      <c r="B38" s="177"/>
      <c r="C38" s="178" t="s">
        <v>914</v>
      </c>
      <c r="D38" s="179">
        <v>585</v>
      </c>
      <c r="E38" s="179" t="s">
        <v>877</v>
      </c>
      <c r="F38" s="179"/>
      <c r="G38" s="178"/>
      <c r="H38" s="184"/>
      <c r="I38" s="178"/>
      <c r="J38" s="179"/>
      <c r="K38" s="178"/>
      <c r="L38" s="178"/>
      <c r="M38" s="178"/>
      <c r="N38" s="182"/>
    </row>
    <row r="39" spans="1:16" x14ac:dyDescent="0.3">
      <c r="A39" s="176"/>
      <c r="B39" s="177"/>
      <c r="C39" s="178" t="s">
        <v>711</v>
      </c>
      <c r="D39" s="179">
        <v>484</v>
      </c>
      <c r="E39" s="179" t="s">
        <v>877</v>
      </c>
      <c r="F39" s="179"/>
      <c r="G39" s="178"/>
      <c r="H39" s="184"/>
      <c r="I39" s="178"/>
      <c r="J39" s="179"/>
      <c r="K39" s="178"/>
      <c r="L39" s="178"/>
      <c r="M39" s="178"/>
      <c r="N39" s="182"/>
    </row>
    <row r="40" spans="1:16" x14ac:dyDescent="0.3">
      <c r="A40" s="176"/>
      <c r="B40" s="177"/>
      <c r="C40" s="178" t="s">
        <v>61</v>
      </c>
      <c r="D40" s="179">
        <v>590</v>
      </c>
      <c r="E40" s="179" t="s">
        <v>877</v>
      </c>
      <c r="F40" s="179">
        <v>5</v>
      </c>
      <c r="G40" s="178"/>
      <c r="H40" s="184" t="s">
        <v>915</v>
      </c>
      <c r="I40" s="178"/>
      <c r="J40" s="179"/>
      <c r="K40" s="178"/>
      <c r="L40" s="181">
        <v>8456</v>
      </c>
      <c r="M40" s="178"/>
      <c r="N40" s="182"/>
    </row>
    <row r="41" spans="1:16" x14ac:dyDescent="0.3">
      <c r="A41" s="176"/>
      <c r="B41" s="177"/>
      <c r="C41" s="178" t="s">
        <v>212</v>
      </c>
      <c r="D41" s="179">
        <v>372</v>
      </c>
      <c r="E41" s="179" t="s">
        <v>877</v>
      </c>
      <c r="F41" s="179">
        <v>5</v>
      </c>
      <c r="G41" s="178"/>
      <c r="H41" s="184" t="s">
        <v>916</v>
      </c>
      <c r="I41" s="178"/>
      <c r="J41" s="179" t="s">
        <v>6</v>
      </c>
      <c r="K41" s="178"/>
      <c r="L41" s="178"/>
      <c r="M41" s="178"/>
      <c r="N41" s="182"/>
    </row>
    <row r="42" spans="1:16" x14ac:dyDescent="0.3">
      <c r="A42" s="176"/>
      <c r="B42" s="177"/>
      <c r="C42" s="178" t="s">
        <v>736</v>
      </c>
      <c r="D42" s="179">
        <v>528</v>
      </c>
      <c r="E42" s="179" t="s">
        <v>877</v>
      </c>
      <c r="F42" s="179"/>
      <c r="G42" s="177" t="s">
        <v>917</v>
      </c>
      <c r="H42" s="180"/>
      <c r="I42" s="178"/>
      <c r="J42" s="179"/>
      <c r="K42" s="178"/>
      <c r="L42" s="181">
        <v>1396</v>
      </c>
      <c r="M42" s="178"/>
      <c r="N42" s="182"/>
    </row>
    <row r="43" spans="1:16" x14ac:dyDescent="0.3">
      <c r="A43" s="176"/>
      <c r="B43" s="177"/>
      <c r="C43" s="178" t="s">
        <v>73</v>
      </c>
      <c r="D43" s="179">
        <v>381</v>
      </c>
      <c r="E43" s="179" t="s">
        <v>877</v>
      </c>
      <c r="F43" s="179">
        <v>5</v>
      </c>
      <c r="G43" s="178"/>
      <c r="H43" s="184" t="s">
        <v>918</v>
      </c>
      <c r="I43" s="178"/>
      <c r="J43" s="179"/>
      <c r="K43" s="178"/>
      <c r="L43" s="178"/>
      <c r="M43" s="178"/>
      <c r="N43" s="182"/>
    </row>
    <row r="44" spans="1:16" x14ac:dyDescent="0.3">
      <c r="A44" s="176"/>
      <c r="B44" s="177"/>
      <c r="C44" s="178" t="s">
        <v>194</v>
      </c>
      <c r="D44" s="179">
        <v>550</v>
      </c>
      <c r="E44" s="179" t="s">
        <v>877</v>
      </c>
      <c r="F44" s="179">
        <v>3</v>
      </c>
      <c r="G44" s="178"/>
      <c r="H44" s="184" t="s">
        <v>919</v>
      </c>
      <c r="I44" s="178"/>
      <c r="J44" s="179"/>
      <c r="K44" s="178"/>
      <c r="L44" s="178"/>
      <c r="M44" s="178"/>
      <c r="N44" s="182"/>
    </row>
    <row r="45" spans="1:16" x14ac:dyDescent="0.3">
      <c r="A45" s="176"/>
      <c r="B45" s="177"/>
      <c r="C45" s="178" t="s">
        <v>71</v>
      </c>
      <c r="D45" s="179">
        <v>391</v>
      </c>
      <c r="E45" s="179" t="s">
        <v>877</v>
      </c>
      <c r="F45" s="179">
        <v>4</v>
      </c>
      <c r="G45" s="177" t="s">
        <v>920</v>
      </c>
      <c r="H45" s="184" t="s">
        <v>921</v>
      </c>
      <c r="I45" s="178"/>
      <c r="J45" s="179"/>
      <c r="K45" s="178"/>
      <c r="L45" s="178"/>
      <c r="M45" s="178"/>
      <c r="N45" s="182"/>
    </row>
    <row r="46" spans="1:16" x14ac:dyDescent="0.3">
      <c r="A46" s="176"/>
      <c r="B46" s="177"/>
      <c r="C46" s="178" t="s">
        <v>72</v>
      </c>
      <c r="D46" s="179">
        <v>612</v>
      </c>
      <c r="E46" s="179" t="s">
        <v>877</v>
      </c>
      <c r="F46" s="179">
        <v>5</v>
      </c>
      <c r="G46" s="178"/>
      <c r="H46" s="184" t="s">
        <v>922</v>
      </c>
      <c r="I46" s="178"/>
      <c r="J46" s="179"/>
      <c r="K46" s="178"/>
      <c r="L46" s="178"/>
      <c r="M46" s="178"/>
      <c r="N46" s="182"/>
    </row>
    <row r="47" spans="1:16" x14ac:dyDescent="0.3">
      <c r="A47" s="176"/>
      <c r="B47" s="177"/>
      <c r="C47" s="178" t="s">
        <v>655</v>
      </c>
      <c r="D47" s="179">
        <v>422</v>
      </c>
      <c r="E47" s="179" t="s">
        <v>877</v>
      </c>
      <c r="F47" s="179">
        <v>1</v>
      </c>
      <c r="G47" s="178"/>
      <c r="H47" s="184" t="s">
        <v>923</v>
      </c>
      <c r="I47" s="178"/>
      <c r="J47" s="179"/>
      <c r="K47" s="178"/>
      <c r="L47" s="178"/>
      <c r="M47" s="178"/>
      <c r="N47" s="182"/>
    </row>
    <row r="48" spans="1:16" x14ac:dyDescent="0.3">
      <c r="A48" s="176"/>
      <c r="B48" s="177"/>
      <c r="C48" s="178" t="s">
        <v>209</v>
      </c>
      <c r="D48" s="179">
        <v>311</v>
      </c>
      <c r="E48" s="179" t="s">
        <v>877</v>
      </c>
      <c r="F48" s="179">
        <v>3</v>
      </c>
      <c r="G48" s="178"/>
      <c r="H48" s="184" t="s">
        <v>924</v>
      </c>
      <c r="I48" s="178"/>
      <c r="J48" s="179"/>
      <c r="K48" s="178"/>
      <c r="L48" s="178"/>
      <c r="M48" s="178"/>
      <c r="N48" s="182"/>
    </row>
    <row r="49" spans="1:14" x14ac:dyDescent="0.3">
      <c r="A49" s="176"/>
      <c r="B49" s="177"/>
      <c r="C49" s="178" t="s">
        <v>217</v>
      </c>
      <c r="D49" s="179">
        <v>379</v>
      </c>
      <c r="E49" s="179" t="s">
        <v>877</v>
      </c>
      <c r="F49" s="179">
        <v>5</v>
      </c>
      <c r="G49" s="178"/>
      <c r="H49" s="184" t="s">
        <v>925</v>
      </c>
      <c r="I49" s="178"/>
      <c r="J49" s="179"/>
      <c r="K49" s="178"/>
      <c r="L49" s="178"/>
      <c r="M49" s="178"/>
      <c r="N49" s="182"/>
    </row>
    <row r="50" spans="1:14" x14ac:dyDescent="0.3">
      <c r="A50" s="176"/>
      <c r="B50" s="177"/>
      <c r="C50" s="178" t="s">
        <v>841</v>
      </c>
      <c r="D50" s="179">
        <v>380</v>
      </c>
      <c r="E50" s="179" t="s">
        <v>877</v>
      </c>
      <c r="F50" s="179">
        <v>5</v>
      </c>
      <c r="G50" s="178"/>
      <c r="H50" s="184" t="s">
        <v>926</v>
      </c>
      <c r="I50" s="178"/>
      <c r="J50" s="179"/>
      <c r="K50" s="178"/>
      <c r="L50" s="178"/>
      <c r="M50" s="178"/>
      <c r="N50" s="182"/>
    </row>
    <row r="51" spans="1:14" x14ac:dyDescent="0.3">
      <c r="A51" s="176"/>
      <c r="B51" s="177"/>
      <c r="C51" s="178" t="s">
        <v>843</v>
      </c>
      <c r="D51" s="179">
        <v>650</v>
      </c>
      <c r="E51" s="179" t="s">
        <v>877</v>
      </c>
      <c r="F51" s="179">
        <v>4</v>
      </c>
      <c r="G51" s="178"/>
      <c r="H51" s="184" t="s">
        <v>927</v>
      </c>
      <c r="I51" s="178"/>
      <c r="J51" s="179"/>
      <c r="K51" s="178"/>
      <c r="L51" s="178"/>
      <c r="M51" s="178"/>
      <c r="N51" s="182"/>
    </row>
    <row r="52" spans="1:14" x14ac:dyDescent="0.3">
      <c r="A52" s="176"/>
      <c r="B52" s="177"/>
      <c r="C52" s="178" t="s">
        <v>74</v>
      </c>
      <c r="D52" s="179">
        <v>327</v>
      </c>
      <c r="E52" s="179" t="s">
        <v>877</v>
      </c>
      <c r="F52" s="179">
        <v>5</v>
      </c>
      <c r="G52" s="177" t="s">
        <v>928</v>
      </c>
      <c r="H52" s="184" t="s">
        <v>929</v>
      </c>
      <c r="I52" s="178"/>
      <c r="J52" s="179"/>
      <c r="K52" s="178"/>
      <c r="L52" s="178"/>
      <c r="M52" s="178"/>
      <c r="N52" s="182"/>
    </row>
    <row r="53" spans="1:14" x14ac:dyDescent="0.3">
      <c r="A53" s="176"/>
      <c r="B53" s="177"/>
      <c r="C53" s="178" t="s">
        <v>76</v>
      </c>
      <c r="D53" s="179">
        <v>332</v>
      </c>
      <c r="E53" s="179" t="s">
        <v>877</v>
      </c>
      <c r="F53" s="179">
        <v>4</v>
      </c>
      <c r="G53" s="178"/>
      <c r="H53" s="184" t="s">
        <v>930</v>
      </c>
      <c r="I53" s="178"/>
      <c r="J53" s="179"/>
      <c r="K53" s="178"/>
      <c r="L53" s="178"/>
      <c r="M53" s="178"/>
      <c r="N53" s="182"/>
    </row>
    <row r="54" spans="1:14" x14ac:dyDescent="0.3">
      <c r="A54" s="176"/>
      <c r="B54" s="177"/>
      <c r="C54" s="178" t="s">
        <v>77</v>
      </c>
      <c r="D54" s="179">
        <v>386</v>
      </c>
      <c r="E54" s="179" t="s">
        <v>877</v>
      </c>
      <c r="F54" s="179">
        <v>1</v>
      </c>
      <c r="G54" s="178"/>
      <c r="H54" s="184" t="s">
        <v>931</v>
      </c>
      <c r="I54" s="178"/>
      <c r="J54" s="179"/>
      <c r="K54" s="178"/>
      <c r="L54" s="178"/>
      <c r="M54" s="178"/>
      <c r="N54" s="182"/>
    </row>
    <row r="55" spans="1:14" x14ac:dyDescent="0.3">
      <c r="A55" s="176"/>
      <c r="B55" s="177"/>
      <c r="C55" s="178" t="s">
        <v>79</v>
      </c>
      <c r="D55" s="179">
        <v>390</v>
      </c>
      <c r="E55" s="179" t="s">
        <v>877</v>
      </c>
      <c r="F55" s="179">
        <v>3</v>
      </c>
      <c r="G55" s="178"/>
      <c r="H55" s="184" t="s">
        <v>932</v>
      </c>
      <c r="I55" s="178"/>
      <c r="J55" s="179"/>
      <c r="K55" s="178"/>
      <c r="L55" s="178"/>
      <c r="M55" s="178"/>
      <c r="N55" s="182"/>
    </row>
    <row r="56" spans="1:14" x14ac:dyDescent="0.3">
      <c r="A56" s="176"/>
      <c r="B56" s="177"/>
      <c r="C56" s="178" t="s">
        <v>75</v>
      </c>
      <c r="D56" s="179">
        <v>393</v>
      </c>
      <c r="E56" s="179" t="s">
        <v>877</v>
      </c>
      <c r="F56" s="179">
        <v>1</v>
      </c>
      <c r="G56" s="178"/>
      <c r="H56" s="184" t="s">
        <v>933</v>
      </c>
      <c r="I56" s="178"/>
      <c r="J56" s="179"/>
      <c r="K56" s="178"/>
      <c r="L56" s="178"/>
      <c r="M56" s="178"/>
      <c r="N56" s="182"/>
    </row>
    <row r="57" spans="1:14" x14ac:dyDescent="0.3">
      <c r="A57" s="176"/>
      <c r="B57" s="177"/>
      <c r="C57" s="178" t="s">
        <v>934</v>
      </c>
      <c r="D57" s="179">
        <v>412</v>
      </c>
      <c r="E57" s="179" t="s">
        <v>877</v>
      </c>
      <c r="F57" s="179">
        <v>1</v>
      </c>
      <c r="G57" s="178"/>
      <c r="H57" s="184" t="s">
        <v>935</v>
      </c>
      <c r="I57" s="178"/>
      <c r="J57" s="179"/>
      <c r="K57" s="178"/>
      <c r="L57" s="178"/>
      <c r="M57" s="178"/>
      <c r="N57" s="182"/>
    </row>
    <row r="58" spans="1:14" x14ac:dyDescent="0.3">
      <c r="A58" s="176"/>
      <c r="B58" s="177"/>
      <c r="C58" s="178" t="s">
        <v>639</v>
      </c>
      <c r="D58" s="179">
        <v>512</v>
      </c>
      <c r="E58" s="179" t="s">
        <v>877</v>
      </c>
      <c r="F58" s="179">
        <v>5</v>
      </c>
      <c r="G58" s="178"/>
      <c r="H58" s="184" t="s">
        <v>936</v>
      </c>
      <c r="I58" s="178"/>
      <c r="J58" s="179"/>
      <c r="K58" s="178"/>
      <c r="L58" s="181">
        <v>1359</v>
      </c>
      <c r="M58" s="178"/>
      <c r="N58" s="182"/>
    </row>
    <row r="59" spans="1:14" x14ac:dyDescent="0.3">
      <c r="A59" s="176"/>
      <c r="B59" s="177"/>
      <c r="C59" s="178" t="s">
        <v>937</v>
      </c>
      <c r="D59" s="179">
        <v>601</v>
      </c>
      <c r="E59" s="179" t="s">
        <v>877</v>
      </c>
      <c r="F59" s="179">
        <v>4</v>
      </c>
      <c r="G59" s="178"/>
      <c r="H59" s="184" t="s">
        <v>938</v>
      </c>
      <c r="I59" s="178"/>
      <c r="J59" s="179"/>
      <c r="K59" s="178"/>
      <c r="L59" s="178"/>
      <c r="M59" s="178"/>
      <c r="N59" s="182"/>
    </row>
    <row r="60" spans="1:14" x14ac:dyDescent="0.3">
      <c r="A60" s="176"/>
      <c r="B60" s="177"/>
      <c r="C60" s="178" t="s">
        <v>659</v>
      </c>
      <c r="D60" s="179">
        <v>603</v>
      </c>
      <c r="E60" s="179" t="s">
        <v>877</v>
      </c>
      <c r="F60" s="179"/>
      <c r="G60" s="178"/>
      <c r="H60" s="184"/>
      <c r="I60" s="178"/>
      <c r="J60" s="179"/>
      <c r="K60" s="178"/>
      <c r="L60" s="178"/>
      <c r="M60" s="178"/>
      <c r="N60" s="182"/>
    </row>
    <row r="61" spans="1:14" x14ac:dyDescent="0.3">
      <c r="A61" s="176"/>
      <c r="B61" s="177"/>
      <c r="C61" s="178" t="s">
        <v>265</v>
      </c>
      <c r="D61" s="179">
        <v>342</v>
      </c>
      <c r="E61" s="179" t="s">
        <v>877</v>
      </c>
      <c r="F61" s="179">
        <v>1</v>
      </c>
      <c r="G61" s="177" t="s">
        <v>939</v>
      </c>
      <c r="H61" s="184" t="s">
        <v>940</v>
      </c>
      <c r="I61" s="178"/>
      <c r="J61" s="179"/>
      <c r="K61" s="178"/>
      <c r="L61" s="178"/>
      <c r="M61" s="178"/>
      <c r="N61" s="182"/>
    </row>
    <row r="62" spans="1:14" x14ac:dyDescent="0.3">
      <c r="A62" s="176"/>
      <c r="B62" s="177"/>
      <c r="C62" s="178" t="s">
        <v>941</v>
      </c>
      <c r="D62" s="179"/>
      <c r="E62" s="179" t="s">
        <v>877</v>
      </c>
      <c r="F62" s="179"/>
      <c r="G62" s="178"/>
      <c r="H62" s="184"/>
      <c r="I62" s="178"/>
      <c r="J62" s="179"/>
      <c r="K62" s="178"/>
      <c r="L62" s="178"/>
      <c r="M62" s="178"/>
      <c r="N62" s="182"/>
    </row>
    <row r="63" spans="1:14" x14ac:dyDescent="0.3">
      <c r="A63" s="176"/>
      <c r="B63" s="177"/>
      <c r="C63" s="178"/>
      <c r="D63" s="179"/>
      <c r="E63" s="179"/>
      <c r="F63" s="179"/>
      <c r="G63" s="178"/>
      <c r="H63" s="184"/>
      <c r="I63" s="178"/>
      <c r="J63" s="179"/>
      <c r="K63" s="178"/>
      <c r="L63" s="178"/>
      <c r="M63" s="178"/>
      <c r="N63" s="182"/>
    </row>
    <row r="64" spans="1:14" x14ac:dyDescent="0.3">
      <c r="A64" s="176"/>
      <c r="B64" s="177"/>
      <c r="C64" s="178" t="s">
        <v>523</v>
      </c>
      <c r="D64" s="179">
        <v>366</v>
      </c>
      <c r="E64" s="179" t="s">
        <v>877</v>
      </c>
      <c r="F64" s="179">
        <v>5</v>
      </c>
      <c r="G64" s="177" t="s">
        <v>942</v>
      </c>
      <c r="H64" s="184" t="s">
        <v>943</v>
      </c>
      <c r="I64" s="178"/>
      <c r="J64" s="179" t="s">
        <v>3</v>
      </c>
      <c r="K64" s="178"/>
      <c r="L64" s="178"/>
      <c r="M64" s="178"/>
      <c r="N64" s="182"/>
    </row>
    <row r="65" spans="1:16" x14ac:dyDescent="0.3">
      <c r="A65" s="176"/>
      <c r="B65" s="177"/>
      <c r="C65" s="178" t="s">
        <v>174</v>
      </c>
      <c r="D65" s="179">
        <v>367</v>
      </c>
      <c r="E65" s="179" t="s">
        <v>877</v>
      </c>
      <c r="F65" s="179">
        <v>5</v>
      </c>
      <c r="G65" s="178"/>
      <c r="H65" s="184" t="s">
        <v>944</v>
      </c>
      <c r="I65" s="178"/>
      <c r="J65" s="179" t="s">
        <v>3</v>
      </c>
      <c r="K65" s="178"/>
      <c r="L65" s="185" t="s">
        <v>945</v>
      </c>
      <c r="M65" s="178"/>
      <c r="N65" s="182"/>
    </row>
    <row r="66" spans="1:16" x14ac:dyDescent="0.3">
      <c r="A66" s="176"/>
      <c r="B66" s="177"/>
      <c r="C66" s="178" t="s">
        <v>7</v>
      </c>
      <c r="D66" s="179">
        <v>592</v>
      </c>
      <c r="E66" s="179" t="s">
        <v>877</v>
      </c>
      <c r="F66" s="179">
        <v>5</v>
      </c>
      <c r="G66" s="178"/>
      <c r="H66" s="184" t="s">
        <v>946</v>
      </c>
      <c r="I66" s="178"/>
      <c r="J66" s="179" t="s">
        <v>3</v>
      </c>
      <c r="K66" s="178"/>
      <c r="L66" s="178"/>
      <c r="M66" s="178"/>
      <c r="N66" s="182"/>
    </row>
    <row r="67" spans="1:16" x14ac:dyDescent="0.3">
      <c r="A67" s="176"/>
      <c r="B67" s="177"/>
      <c r="C67" s="178" t="s">
        <v>214</v>
      </c>
      <c r="D67" s="179">
        <v>666</v>
      </c>
      <c r="E67" s="179" t="s">
        <v>877</v>
      </c>
      <c r="F67" s="179">
        <v>5</v>
      </c>
      <c r="G67" s="178"/>
      <c r="H67" s="184" t="s">
        <v>947</v>
      </c>
      <c r="I67" s="178"/>
      <c r="J67" s="179"/>
      <c r="K67" s="178"/>
      <c r="L67" s="178">
        <v>240</v>
      </c>
      <c r="M67" s="178"/>
      <c r="N67" s="182"/>
    </row>
    <row r="68" spans="1:16" x14ac:dyDescent="0.3">
      <c r="A68" s="176"/>
      <c r="B68" s="177"/>
      <c r="C68" s="178" t="s">
        <v>948</v>
      </c>
      <c r="D68" s="179">
        <v>632</v>
      </c>
      <c r="E68" s="179" t="s">
        <v>877</v>
      </c>
      <c r="F68" s="179">
        <v>2</v>
      </c>
      <c r="G68" s="178"/>
      <c r="H68" s="184" t="s">
        <v>949</v>
      </c>
      <c r="I68" s="178"/>
      <c r="J68" s="179"/>
      <c r="K68" s="178"/>
      <c r="L68" s="178"/>
      <c r="M68" s="178"/>
      <c r="N68" s="182"/>
    </row>
    <row r="69" spans="1:16" x14ac:dyDescent="0.3">
      <c r="A69" s="176"/>
      <c r="B69" s="177"/>
      <c r="C69" s="178" t="s">
        <v>950</v>
      </c>
      <c r="D69" s="179">
        <v>346</v>
      </c>
      <c r="E69" s="179" t="s">
        <v>877</v>
      </c>
      <c r="F69" s="179">
        <v>2</v>
      </c>
      <c r="G69" s="178"/>
      <c r="H69" s="184" t="s">
        <v>951</v>
      </c>
      <c r="I69" s="178"/>
      <c r="J69" s="179"/>
      <c r="K69" s="178"/>
      <c r="L69" s="178"/>
      <c r="M69" s="178"/>
      <c r="N69" s="182"/>
    </row>
    <row r="70" spans="1:16" x14ac:dyDescent="0.3">
      <c r="A70" s="176"/>
      <c r="B70" s="177"/>
      <c r="C70" s="178" t="s">
        <v>952</v>
      </c>
      <c r="D70" s="179">
        <v>384</v>
      </c>
      <c r="E70" s="179" t="s">
        <v>877</v>
      </c>
      <c r="F70" s="179">
        <v>1</v>
      </c>
      <c r="G70" s="178"/>
      <c r="H70" s="184" t="s">
        <v>953</v>
      </c>
      <c r="I70" s="178"/>
      <c r="J70" s="179"/>
      <c r="K70" s="178"/>
      <c r="L70" s="178"/>
      <c r="M70" s="178"/>
      <c r="N70" s="182"/>
    </row>
    <row r="71" spans="1:16" x14ac:dyDescent="0.3">
      <c r="A71" s="176"/>
      <c r="B71" s="177"/>
      <c r="C71" s="178" t="s">
        <v>238</v>
      </c>
      <c r="D71" s="179">
        <v>657</v>
      </c>
      <c r="E71" s="179" t="s">
        <v>877</v>
      </c>
      <c r="F71" s="179">
        <v>1</v>
      </c>
      <c r="G71" s="178"/>
      <c r="H71" s="184" t="s">
        <v>954</v>
      </c>
      <c r="I71" s="178"/>
      <c r="J71" s="179"/>
      <c r="K71" s="178"/>
      <c r="L71" s="178"/>
      <c r="M71" s="178"/>
      <c r="N71" s="182"/>
    </row>
    <row r="72" spans="1:16" x14ac:dyDescent="0.3">
      <c r="A72" s="176"/>
      <c r="B72" s="177"/>
      <c r="C72" s="178"/>
      <c r="D72" s="179"/>
      <c r="E72" s="179"/>
      <c r="F72" s="179"/>
      <c r="G72" s="178"/>
      <c r="H72" s="184"/>
      <c r="I72" s="178"/>
      <c r="J72" s="179"/>
      <c r="K72" s="178"/>
      <c r="L72" s="178"/>
      <c r="M72" s="178"/>
      <c r="N72" s="182"/>
    </row>
    <row r="73" spans="1:16" x14ac:dyDescent="0.3">
      <c r="A73" s="176"/>
      <c r="B73" s="177"/>
      <c r="C73" s="178"/>
      <c r="D73" s="179"/>
      <c r="E73" s="179"/>
      <c r="F73" s="179"/>
      <c r="G73" s="177" t="s">
        <v>955</v>
      </c>
      <c r="H73" s="186"/>
      <c r="I73" s="178"/>
      <c r="J73" s="179"/>
      <c r="K73" s="178"/>
      <c r="L73" s="178"/>
      <c r="M73" s="178"/>
      <c r="N73" s="182"/>
    </row>
    <row r="74" spans="1:16" x14ac:dyDescent="0.3">
      <c r="A74" s="176"/>
      <c r="B74" s="177"/>
      <c r="C74" s="178" t="s">
        <v>956</v>
      </c>
      <c r="D74" s="179">
        <v>808</v>
      </c>
      <c r="E74" s="179"/>
      <c r="F74" s="179"/>
      <c r="G74" s="178"/>
      <c r="H74" s="187" t="s">
        <v>957</v>
      </c>
      <c r="I74" s="178"/>
      <c r="J74" s="179"/>
      <c r="K74" s="178"/>
      <c r="L74" s="178"/>
      <c r="M74" s="178"/>
      <c r="N74" s="182"/>
      <c r="P74" t="s">
        <v>958</v>
      </c>
    </row>
    <row r="75" spans="1:16" ht="15" thickBot="1" x14ac:dyDescent="0.35">
      <c r="A75" s="188"/>
      <c r="B75" s="189"/>
      <c r="C75" s="190"/>
      <c r="D75" s="191"/>
      <c r="E75" s="191"/>
      <c r="F75" s="191"/>
      <c r="G75" s="190"/>
      <c r="H75" s="192"/>
      <c r="I75" s="190"/>
      <c r="J75" s="191"/>
      <c r="K75" s="189" t="s">
        <v>900</v>
      </c>
      <c r="L75" s="193">
        <f>SUM(L34:L71)</f>
        <v>52374</v>
      </c>
      <c r="M75" s="190"/>
      <c r="N75" s="194">
        <v>12703856</v>
      </c>
    </row>
  </sheetData>
  <mergeCells count="1">
    <mergeCell ref="A2: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CC5D0-6AD7-4DFD-8482-38E9BE3D9CBB}">
  <dimension ref="A1:H1463"/>
  <sheetViews>
    <sheetView workbookViewId="0">
      <pane ySplit="1" topLeftCell="A1296" activePane="bottomLeft" state="frozen"/>
      <selection pane="bottomLeft" activeCell="C1331" sqref="C1331"/>
    </sheetView>
  </sheetViews>
  <sheetFormatPr defaultColWidth="9.109375" defaultRowHeight="14.4" x14ac:dyDescent="0.3"/>
  <cols>
    <col min="1" max="1" width="13.44140625" style="197" bestFit="1" customWidth="1"/>
    <col min="2" max="2" width="18.88671875" style="197" bestFit="1" customWidth="1"/>
    <col min="3" max="3" width="49.88671875" style="196" customWidth="1"/>
    <col min="4" max="4" width="61.33203125" style="196" customWidth="1"/>
    <col min="5" max="5" width="9.6640625" style="196" bestFit="1" customWidth="1"/>
    <col min="6" max="6" width="12.109375" style="196" bestFit="1" customWidth="1"/>
    <col min="7" max="7" width="9.88671875" style="197" bestFit="1" customWidth="1"/>
    <col min="8" max="8" width="10.88671875" style="196" bestFit="1" customWidth="1"/>
    <col min="9" max="16384" width="9.109375" style="196"/>
  </cols>
  <sheetData>
    <row r="1" spans="1:8" s="195" customFormat="1" x14ac:dyDescent="0.3">
      <c r="A1" s="199" t="s">
        <v>959</v>
      </c>
      <c r="B1" s="198" t="s">
        <v>960</v>
      </c>
      <c r="C1" s="198" t="s">
        <v>961</v>
      </c>
      <c r="D1" s="198" t="s">
        <v>962</v>
      </c>
      <c r="E1" s="198" t="s">
        <v>963</v>
      </c>
      <c r="F1" s="199" t="s">
        <v>964</v>
      </c>
      <c r="G1" s="198" t="s">
        <v>965</v>
      </c>
      <c r="H1" s="198" t="s">
        <v>966</v>
      </c>
    </row>
    <row r="2" spans="1:8" x14ac:dyDescent="0.3">
      <c r="A2" s="31">
        <v>102</v>
      </c>
      <c r="B2" s="197" t="s">
        <v>904</v>
      </c>
      <c r="C2" s="196" t="s">
        <v>967</v>
      </c>
      <c r="D2" s="196" t="s">
        <v>968</v>
      </c>
      <c r="E2" s="196" t="s">
        <v>32</v>
      </c>
      <c r="F2">
        <v>5008.7299999999996</v>
      </c>
      <c r="G2" s="197" t="s">
        <v>969</v>
      </c>
      <c r="H2">
        <v>100</v>
      </c>
    </row>
    <row r="3" spans="1:8" x14ac:dyDescent="0.3">
      <c r="A3" s="31">
        <v>102</v>
      </c>
      <c r="B3" s="197" t="s">
        <v>904</v>
      </c>
      <c r="C3" s="196" t="s">
        <v>967</v>
      </c>
      <c r="D3" s="196" t="s">
        <v>970</v>
      </c>
      <c r="E3" s="196" t="s">
        <v>32</v>
      </c>
      <c r="F3">
        <v>2550.75</v>
      </c>
      <c r="G3" s="197" t="s">
        <v>969</v>
      </c>
      <c r="H3">
        <v>100</v>
      </c>
    </row>
    <row r="4" spans="1:8" x14ac:dyDescent="0.3">
      <c r="A4" s="31">
        <v>102</v>
      </c>
      <c r="B4" s="197" t="s">
        <v>904</v>
      </c>
      <c r="C4" s="196" t="s">
        <v>967</v>
      </c>
      <c r="D4" s="196" t="s">
        <v>971</v>
      </c>
      <c r="E4" s="196" t="s">
        <v>32</v>
      </c>
      <c r="F4">
        <v>3733.35</v>
      </c>
      <c r="G4" s="197" t="s">
        <v>969</v>
      </c>
      <c r="H4">
        <v>100</v>
      </c>
    </row>
    <row r="5" spans="1:8" x14ac:dyDescent="0.3">
      <c r="A5" s="31">
        <v>102</v>
      </c>
      <c r="B5" s="197" t="s">
        <v>904</v>
      </c>
      <c r="C5" s="196" t="s">
        <v>967</v>
      </c>
      <c r="D5" s="196" t="s">
        <v>972</v>
      </c>
      <c r="E5" s="196" t="s">
        <v>32</v>
      </c>
      <c r="F5">
        <v>2255.1</v>
      </c>
      <c r="G5" s="197" t="s">
        <v>969</v>
      </c>
      <c r="H5">
        <v>100</v>
      </c>
    </row>
    <row r="6" spans="1:8" x14ac:dyDescent="0.3">
      <c r="A6" s="31">
        <v>102</v>
      </c>
      <c r="B6" s="197" t="s">
        <v>904</v>
      </c>
      <c r="C6" s="196" t="s">
        <v>967</v>
      </c>
      <c r="D6" s="196" t="s">
        <v>973</v>
      </c>
      <c r="E6" s="196" t="s">
        <v>32</v>
      </c>
      <c r="F6">
        <v>2753.63</v>
      </c>
      <c r="G6" s="197" t="s">
        <v>969</v>
      </c>
      <c r="H6">
        <v>100</v>
      </c>
    </row>
    <row r="7" spans="1:8" x14ac:dyDescent="0.3">
      <c r="A7" s="31">
        <v>102</v>
      </c>
      <c r="B7" s="197" t="s">
        <v>904</v>
      </c>
      <c r="C7" s="196" t="s">
        <v>967</v>
      </c>
      <c r="D7" s="196" t="s">
        <v>974</v>
      </c>
      <c r="E7" s="196" t="s">
        <v>32</v>
      </c>
      <c r="F7">
        <v>9740.58</v>
      </c>
      <c r="G7" s="197" t="s">
        <v>969</v>
      </c>
      <c r="H7">
        <v>100</v>
      </c>
    </row>
    <row r="8" spans="1:8" x14ac:dyDescent="0.3">
      <c r="A8" s="31">
        <v>102</v>
      </c>
      <c r="B8" s="197" t="s">
        <v>904</v>
      </c>
      <c r="C8" s="196" t="s">
        <v>967</v>
      </c>
      <c r="D8" s="196" t="s">
        <v>975</v>
      </c>
      <c r="E8" s="196" t="s">
        <v>32</v>
      </c>
      <c r="F8">
        <v>10816.55</v>
      </c>
      <c r="G8" s="197" t="s">
        <v>969</v>
      </c>
      <c r="H8">
        <v>100</v>
      </c>
    </row>
    <row r="9" spans="1:8" x14ac:dyDescent="0.3">
      <c r="A9" s="31">
        <v>102</v>
      </c>
      <c r="B9" s="197" t="s">
        <v>904</v>
      </c>
      <c r="C9" s="196" t="s">
        <v>967</v>
      </c>
      <c r="D9" s="196" t="s">
        <v>976</v>
      </c>
      <c r="E9" s="196" t="s">
        <v>32</v>
      </c>
      <c r="F9">
        <v>8546.36</v>
      </c>
      <c r="G9" s="197" t="s">
        <v>969</v>
      </c>
      <c r="H9">
        <v>100</v>
      </c>
    </row>
    <row r="10" spans="1:8" x14ac:dyDescent="0.3">
      <c r="A10" s="31">
        <v>102</v>
      </c>
      <c r="B10" s="197" t="s">
        <v>904</v>
      </c>
      <c r="C10" s="196" t="s">
        <v>967</v>
      </c>
      <c r="D10" s="196" t="s">
        <v>977</v>
      </c>
      <c r="E10" s="196" t="s">
        <v>32</v>
      </c>
      <c r="F10">
        <v>6010.47</v>
      </c>
      <c r="G10" s="197" t="s">
        <v>969</v>
      </c>
      <c r="H10">
        <v>100</v>
      </c>
    </row>
    <row r="11" spans="1:8" x14ac:dyDescent="0.3">
      <c r="A11" s="31">
        <v>102</v>
      </c>
      <c r="B11" s="197" t="s">
        <v>904</v>
      </c>
      <c r="C11" s="196" t="s">
        <v>967</v>
      </c>
      <c r="D11" s="196" t="s">
        <v>978</v>
      </c>
      <c r="E11" s="196" t="s">
        <v>32</v>
      </c>
      <c r="F11">
        <v>3060.9</v>
      </c>
      <c r="G11" s="197" t="s">
        <v>969</v>
      </c>
      <c r="H11">
        <v>100</v>
      </c>
    </row>
    <row r="12" spans="1:8" x14ac:dyDescent="0.3">
      <c r="A12" s="31">
        <v>102</v>
      </c>
      <c r="B12" s="197" t="s">
        <v>904</v>
      </c>
      <c r="C12" s="196" t="s">
        <v>967</v>
      </c>
      <c r="D12" s="196" t="s">
        <v>979</v>
      </c>
      <c r="E12" s="196" t="s">
        <v>32</v>
      </c>
      <c r="F12">
        <v>4480.0200000000004</v>
      </c>
      <c r="G12" s="197" t="s">
        <v>969</v>
      </c>
      <c r="H12">
        <v>100</v>
      </c>
    </row>
    <row r="13" spans="1:8" x14ac:dyDescent="0.3">
      <c r="A13" s="31">
        <v>102</v>
      </c>
      <c r="B13" s="197" t="s">
        <v>904</v>
      </c>
      <c r="C13" s="196" t="s">
        <v>967</v>
      </c>
      <c r="D13" s="196" t="s">
        <v>980</v>
      </c>
      <c r="E13" s="196" t="s">
        <v>32</v>
      </c>
      <c r="F13">
        <v>2706.12</v>
      </c>
      <c r="G13" s="197" t="s">
        <v>969</v>
      </c>
      <c r="H13">
        <v>100</v>
      </c>
    </row>
    <row r="14" spans="1:8" x14ac:dyDescent="0.3">
      <c r="A14" s="31">
        <v>102</v>
      </c>
      <c r="B14" s="197" t="s">
        <v>904</v>
      </c>
      <c r="C14" s="196" t="s">
        <v>967</v>
      </c>
      <c r="D14" s="196" t="s">
        <v>981</v>
      </c>
      <c r="E14" s="196" t="s">
        <v>32</v>
      </c>
      <c r="F14">
        <v>3304.35</v>
      </c>
      <c r="G14" s="197" t="s">
        <v>969</v>
      </c>
      <c r="H14">
        <v>100</v>
      </c>
    </row>
    <row r="15" spans="1:8" x14ac:dyDescent="0.3">
      <c r="A15" s="31">
        <v>102</v>
      </c>
      <c r="B15" s="197" t="s">
        <v>904</v>
      </c>
      <c r="C15" s="196" t="s">
        <v>967</v>
      </c>
      <c r="D15" s="196" t="s">
        <v>982</v>
      </c>
      <c r="E15" s="196" t="s">
        <v>32</v>
      </c>
      <c r="F15">
        <v>11688.7</v>
      </c>
      <c r="G15" s="197" t="s">
        <v>969</v>
      </c>
      <c r="H15">
        <v>100</v>
      </c>
    </row>
    <row r="16" spans="1:8" x14ac:dyDescent="0.3">
      <c r="A16" s="31">
        <v>102</v>
      </c>
      <c r="B16" s="197" t="s">
        <v>904</v>
      </c>
      <c r="C16" s="196" t="s">
        <v>967</v>
      </c>
      <c r="D16" s="196" t="s">
        <v>983</v>
      </c>
      <c r="E16" s="196" t="s">
        <v>32</v>
      </c>
      <c r="F16">
        <v>12979.85</v>
      </c>
      <c r="G16" s="197" t="s">
        <v>969</v>
      </c>
      <c r="H16">
        <v>100</v>
      </c>
    </row>
    <row r="17" spans="1:8" x14ac:dyDescent="0.3">
      <c r="A17" s="31">
        <v>102</v>
      </c>
      <c r="B17" s="197" t="s">
        <v>904</v>
      </c>
      <c r="C17" s="196" t="s">
        <v>967</v>
      </c>
      <c r="D17" s="196" t="s">
        <v>984</v>
      </c>
      <c r="E17" s="196" t="s">
        <v>32</v>
      </c>
      <c r="F17">
        <v>10255.629999999999</v>
      </c>
      <c r="G17" s="197" t="s">
        <v>969</v>
      </c>
      <c r="H17">
        <v>100</v>
      </c>
    </row>
    <row r="18" spans="1:8" x14ac:dyDescent="0.3">
      <c r="A18" s="31">
        <v>102</v>
      </c>
      <c r="B18" s="197" t="s">
        <v>904</v>
      </c>
      <c r="C18" s="196" t="s">
        <v>967</v>
      </c>
      <c r="D18" s="196" t="s">
        <v>985</v>
      </c>
      <c r="E18" s="196" t="s">
        <v>32</v>
      </c>
      <c r="F18">
        <v>9342.99</v>
      </c>
      <c r="G18" s="197" t="s">
        <v>969</v>
      </c>
      <c r="H18">
        <v>100</v>
      </c>
    </row>
    <row r="19" spans="1:8" x14ac:dyDescent="0.3">
      <c r="A19" s="31">
        <v>102</v>
      </c>
      <c r="B19" s="197" t="s">
        <v>904</v>
      </c>
      <c r="C19" s="196" t="s">
        <v>967</v>
      </c>
      <c r="D19" s="196" t="s">
        <v>986</v>
      </c>
      <c r="E19" s="196" t="s">
        <v>32</v>
      </c>
      <c r="F19">
        <v>7500.82</v>
      </c>
      <c r="G19" s="197" t="s">
        <v>969</v>
      </c>
      <c r="H19">
        <v>100</v>
      </c>
    </row>
    <row r="20" spans="1:8" x14ac:dyDescent="0.3">
      <c r="A20" s="31">
        <v>102</v>
      </c>
      <c r="B20" s="197" t="s">
        <v>904</v>
      </c>
      <c r="C20" s="196" t="s">
        <v>967</v>
      </c>
      <c r="D20" s="196" t="s">
        <v>987</v>
      </c>
      <c r="E20" s="196" t="s">
        <v>32</v>
      </c>
      <c r="F20">
        <v>10543.61</v>
      </c>
      <c r="G20" s="197" t="s">
        <v>969</v>
      </c>
      <c r="H20">
        <v>100</v>
      </c>
    </row>
    <row r="21" spans="1:8" x14ac:dyDescent="0.3">
      <c r="A21" s="31">
        <v>102</v>
      </c>
      <c r="B21" s="197" t="s">
        <v>904</v>
      </c>
      <c r="C21" s="196" t="s">
        <v>967</v>
      </c>
      <c r="D21" s="196" t="s">
        <v>988</v>
      </c>
      <c r="E21" s="196" t="s">
        <v>32</v>
      </c>
      <c r="F21">
        <v>12744.72</v>
      </c>
      <c r="G21" s="197" t="s">
        <v>969</v>
      </c>
      <c r="H21">
        <v>100</v>
      </c>
    </row>
    <row r="22" spans="1:8" x14ac:dyDescent="0.3">
      <c r="A22" s="31">
        <v>102</v>
      </c>
      <c r="B22" s="197" t="s">
        <v>904</v>
      </c>
      <c r="C22" s="196" t="s">
        <v>967</v>
      </c>
      <c r="D22" s="196" t="s">
        <v>989</v>
      </c>
      <c r="E22" s="196" t="s">
        <v>32</v>
      </c>
      <c r="F22">
        <v>8178.32</v>
      </c>
      <c r="G22" s="197" t="s">
        <v>969</v>
      </c>
      <c r="H22">
        <v>100</v>
      </c>
    </row>
    <row r="23" spans="1:8" x14ac:dyDescent="0.3">
      <c r="A23" s="31">
        <v>102</v>
      </c>
      <c r="B23" s="197" t="s">
        <v>904</v>
      </c>
      <c r="C23" s="196" t="s">
        <v>967</v>
      </c>
      <c r="D23" s="196" t="s">
        <v>990</v>
      </c>
      <c r="E23" s="196" t="s">
        <v>32</v>
      </c>
      <c r="F23">
        <v>7785.83</v>
      </c>
      <c r="G23" s="197" t="s">
        <v>969</v>
      </c>
      <c r="H23">
        <v>100</v>
      </c>
    </row>
    <row r="24" spans="1:8" x14ac:dyDescent="0.3">
      <c r="A24" s="31">
        <v>102</v>
      </c>
      <c r="B24" s="197" t="s">
        <v>904</v>
      </c>
      <c r="C24" s="196" t="s">
        <v>967</v>
      </c>
      <c r="D24" s="196" t="s">
        <v>991</v>
      </c>
      <c r="E24" s="196" t="s">
        <v>32</v>
      </c>
      <c r="F24">
        <v>6250.68</v>
      </c>
      <c r="G24" s="197" t="s">
        <v>969</v>
      </c>
      <c r="H24">
        <v>100</v>
      </c>
    </row>
    <row r="25" spans="1:8" x14ac:dyDescent="0.3">
      <c r="A25" s="31">
        <v>102</v>
      </c>
      <c r="B25" s="197" t="s">
        <v>904</v>
      </c>
      <c r="C25" s="196" t="s">
        <v>967</v>
      </c>
      <c r="D25" s="196" t="s">
        <v>992</v>
      </c>
      <c r="E25" s="196" t="s">
        <v>32</v>
      </c>
      <c r="F25">
        <v>8786.34</v>
      </c>
      <c r="G25" s="197" t="s">
        <v>969</v>
      </c>
      <c r="H25">
        <v>100</v>
      </c>
    </row>
    <row r="26" spans="1:8" x14ac:dyDescent="0.3">
      <c r="A26" s="31">
        <v>102</v>
      </c>
      <c r="B26" s="197" t="s">
        <v>904</v>
      </c>
      <c r="C26" s="196" t="s">
        <v>967</v>
      </c>
      <c r="D26" s="196" t="s">
        <v>993</v>
      </c>
      <c r="E26" s="196" t="s">
        <v>32</v>
      </c>
      <c r="F26">
        <v>10620.6</v>
      </c>
      <c r="G26" s="197" t="s">
        <v>969</v>
      </c>
      <c r="H26">
        <v>100</v>
      </c>
    </row>
    <row r="27" spans="1:8" x14ac:dyDescent="0.3">
      <c r="A27" s="31">
        <v>102</v>
      </c>
      <c r="B27" s="197" t="s">
        <v>904</v>
      </c>
      <c r="C27" s="196" t="s">
        <v>967</v>
      </c>
      <c r="D27" s="196" t="s">
        <v>994</v>
      </c>
      <c r="E27" s="196" t="s">
        <v>32</v>
      </c>
      <c r="F27">
        <v>6815.27</v>
      </c>
      <c r="G27" s="197" t="s">
        <v>969</v>
      </c>
      <c r="H27">
        <v>100</v>
      </c>
    </row>
    <row r="28" spans="1:8" x14ac:dyDescent="0.3">
      <c r="A28" s="31">
        <v>104</v>
      </c>
      <c r="B28" s="197" t="s">
        <v>904</v>
      </c>
      <c r="C28" s="196" t="s">
        <v>995</v>
      </c>
      <c r="D28" s="196" t="s">
        <v>996</v>
      </c>
      <c r="E28" s="196" t="s">
        <v>32</v>
      </c>
      <c r="F28">
        <v>5058.2700000000004</v>
      </c>
      <c r="G28" s="197" t="s">
        <v>969</v>
      </c>
      <c r="H28">
        <v>100</v>
      </c>
    </row>
    <row r="29" spans="1:8" x14ac:dyDescent="0.3">
      <c r="A29" s="31">
        <v>104</v>
      </c>
      <c r="B29" s="197" t="s">
        <v>904</v>
      </c>
      <c r="C29" s="196" t="s">
        <v>995</v>
      </c>
      <c r="D29" s="196" t="s">
        <v>997</v>
      </c>
      <c r="E29" s="196" t="s">
        <v>32</v>
      </c>
      <c r="F29">
        <v>2890.44</v>
      </c>
      <c r="G29" s="197" t="s">
        <v>969</v>
      </c>
      <c r="H29">
        <v>100</v>
      </c>
    </row>
    <row r="30" spans="1:8" x14ac:dyDescent="0.3">
      <c r="A30" s="31">
        <v>104</v>
      </c>
      <c r="B30" s="197" t="s">
        <v>904</v>
      </c>
      <c r="C30" s="196" t="s">
        <v>995</v>
      </c>
      <c r="D30" s="196" t="s">
        <v>998</v>
      </c>
      <c r="E30" s="196" t="s">
        <v>32</v>
      </c>
      <c r="F30">
        <v>6142.19</v>
      </c>
      <c r="G30" s="197" t="s">
        <v>969</v>
      </c>
      <c r="H30">
        <v>100</v>
      </c>
    </row>
    <row r="31" spans="1:8" x14ac:dyDescent="0.3">
      <c r="A31" s="31">
        <v>104</v>
      </c>
      <c r="B31" s="197" t="s">
        <v>904</v>
      </c>
      <c r="C31" s="196" t="s">
        <v>995</v>
      </c>
      <c r="D31" s="196" t="s">
        <v>999</v>
      </c>
      <c r="E31" s="196" t="s">
        <v>32</v>
      </c>
      <c r="F31">
        <v>3613.05</v>
      </c>
      <c r="G31" s="197" t="s">
        <v>969</v>
      </c>
      <c r="H31">
        <v>100</v>
      </c>
    </row>
    <row r="32" spans="1:8" x14ac:dyDescent="0.3">
      <c r="A32" s="31">
        <v>104</v>
      </c>
      <c r="B32" s="197" t="s">
        <v>904</v>
      </c>
      <c r="C32" s="196" t="s">
        <v>995</v>
      </c>
      <c r="D32" s="196" t="s">
        <v>1000</v>
      </c>
      <c r="E32" s="196" t="s">
        <v>32</v>
      </c>
      <c r="F32">
        <v>3613.05</v>
      </c>
      <c r="G32" s="197" t="s">
        <v>969</v>
      </c>
      <c r="H32">
        <v>100</v>
      </c>
    </row>
    <row r="33" spans="1:8" x14ac:dyDescent="0.3">
      <c r="A33" s="31">
        <v>104</v>
      </c>
      <c r="B33" s="197" t="s">
        <v>904</v>
      </c>
      <c r="C33" s="196" t="s">
        <v>995</v>
      </c>
      <c r="D33" s="196" t="s">
        <v>1001</v>
      </c>
      <c r="E33" s="196" t="s">
        <v>32</v>
      </c>
      <c r="F33">
        <v>2167.83</v>
      </c>
      <c r="G33" s="197" t="s">
        <v>969</v>
      </c>
      <c r="H33">
        <v>100</v>
      </c>
    </row>
    <row r="34" spans="1:8" x14ac:dyDescent="0.3">
      <c r="A34" s="31">
        <v>104</v>
      </c>
      <c r="B34" s="197" t="s">
        <v>904</v>
      </c>
      <c r="C34" s="196" t="s">
        <v>995</v>
      </c>
      <c r="D34" s="196" t="s">
        <v>1002</v>
      </c>
      <c r="E34" s="196" t="s">
        <v>32</v>
      </c>
      <c r="F34">
        <v>4215.2299999999996</v>
      </c>
      <c r="G34" s="197" t="s">
        <v>969</v>
      </c>
      <c r="H34">
        <v>100</v>
      </c>
    </row>
    <row r="35" spans="1:8" x14ac:dyDescent="0.3">
      <c r="A35" s="31">
        <v>104</v>
      </c>
      <c r="B35" s="197" t="s">
        <v>904</v>
      </c>
      <c r="C35" s="196" t="s">
        <v>995</v>
      </c>
      <c r="D35" s="196" t="s">
        <v>1003</v>
      </c>
      <c r="E35" s="196" t="s">
        <v>32</v>
      </c>
      <c r="F35">
        <v>2408.6999999999998</v>
      </c>
      <c r="G35" s="197" t="s">
        <v>969</v>
      </c>
      <c r="H35">
        <v>100</v>
      </c>
    </row>
    <row r="36" spans="1:8" x14ac:dyDescent="0.3">
      <c r="A36" s="31">
        <v>104</v>
      </c>
      <c r="B36" s="197" t="s">
        <v>904</v>
      </c>
      <c r="C36" s="196" t="s">
        <v>995</v>
      </c>
      <c r="D36" s="196" t="s">
        <v>1004</v>
      </c>
      <c r="E36" s="196" t="s">
        <v>32</v>
      </c>
      <c r="F36">
        <v>5118.49</v>
      </c>
      <c r="G36" s="197" t="s">
        <v>969</v>
      </c>
      <c r="H36">
        <v>100</v>
      </c>
    </row>
    <row r="37" spans="1:8" x14ac:dyDescent="0.3">
      <c r="A37" s="31">
        <v>104</v>
      </c>
      <c r="B37" s="197" t="s">
        <v>904</v>
      </c>
      <c r="C37" s="196" t="s">
        <v>995</v>
      </c>
      <c r="D37" s="196" t="s">
        <v>1005</v>
      </c>
      <c r="E37" s="196" t="s">
        <v>32</v>
      </c>
      <c r="F37">
        <v>3010.88</v>
      </c>
      <c r="G37" s="197" t="s">
        <v>969</v>
      </c>
      <c r="H37">
        <v>100</v>
      </c>
    </row>
    <row r="38" spans="1:8" x14ac:dyDescent="0.3">
      <c r="A38" s="31">
        <v>104</v>
      </c>
      <c r="B38" s="197" t="s">
        <v>904</v>
      </c>
      <c r="C38" s="196" t="s">
        <v>995</v>
      </c>
      <c r="D38" s="196" t="s">
        <v>1006</v>
      </c>
      <c r="E38" s="196" t="s">
        <v>32</v>
      </c>
      <c r="F38">
        <v>3010.88</v>
      </c>
      <c r="G38" s="197" t="s">
        <v>969</v>
      </c>
      <c r="H38">
        <v>100</v>
      </c>
    </row>
    <row r="39" spans="1:8" x14ac:dyDescent="0.3">
      <c r="A39" s="31">
        <v>104</v>
      </c>
      <c r="B39" s="197" t="s">
        <v>904</v>
      </c>
      <c r="C39" s="196" t="s">
        <v>995</v>
      </c>
      <c r="D39" s="196" t="s">
        <v>1007</v>
      </c>
      <c r="E39" s="196" t="s">
        <v>32</v>
      </c>
      <c r="F39">
        <v>1806.53</v>
      </c>
      <c r="G39" s="197" t="s">
        <v>969</v>
      </c>
      <c r="H39">
        <v>100</v>
      </c>
    </row>
    <row r="40" spans="1:8" x14ac:dyDescent="0.3">
      <c r="A40" s="31">
        <v>106</v>
      </c>
      <c r="B40" s="197" t="s">
        <v>904</v>
      </c>
      <c r="C40" s="196" t="s">
        <v>1008</v>
      </c>
      <c r="D40" s="196" t="s">
        <v>1009</v>
      </c>
      <c r="E40" s="196" t="s">
        <v>32</v>
      </c>
      <c r="F40">
        <v>2459.39</v>
      </c>
      <c r="G40" s="197" t="s">
        <v>969</v>
      </c>
      <c r="H40">
        <v>100</v>
      </c>
    </row>
    <row r="41" spans="1:8" x14ac:dyDescent="0.3">
      <c r="A41" s="31">
        <v>106</v>
      </c>
      <c r="B41" s="197" t="s">
        <v>904</v>
      </c>
      <c r="C41" s="196" t="s">
        <v>1008</v>
      </c>
      <c r="D41" s="196" t="s">
        <v>1010</v>
      </c>
      <c r="E41" s="196" t="s">
        <v>32</v>
      </c>
      <c r="F41">
        <v>1372.68</v>
      </c>
      <c r="G41" s="197" t="s">
        <v>969</v>
      </c>
      <c r="H41">
        <v>100</v>
      </c>
    </row>
    <row r="42" spans="1:8" x14ac:dyDescent="0.3">
      <c r="A42" s="31">
        <v>106</v>
      </c>
      <c r="B42" s="197" t="s">
        <v>904</v>
      </c>
      <c r="C42" s="196" t="s">
        <v>1008</v>
      </c>
      <c r="D42" s="196" t="s">
        <v>1011</v>
      </c>
      <c r="E42" s="196" t="s">
        <v>32</v>
      </c>
      <c r="F42">
        <v>3546.09</v>
      </c>
      <c r="G42" s="197" t="s">
        <v>969</v>
      </c>
      <c r="H42">
        <v>100</v>
      </c>
    </row>
    <row r="43" spans="1:8" x14ac:dyDescent="0.3">
      <c r="A43" s="31">
        <v>106</v>
      </c>
      <c r="B43" s="197" t="s">
        <v>904</v>
      </c>
      <c r="C43" s="196" t="s">
        <v>1008</v>
      </c>
      <c r="D43" s="196" t="s">
        <v>1012</v>
      </c>
      <c r="E43" s="196" t="s">
        <v>32</v>
      </c>
      <c r="F43">
        <v>4118.04</v>
      </c>
      <c r="G43" s="197" t="s">
        <v>969</v>
      </c>
      <c r="H43">
        <v>100</v>
      </c>
    </row>
    <row r="44" spans="1:8" x14ac:dyDescent="0.3">
      <c r="A44" s="31">
        <v>106</v>
      </c>
      <c r="B44" s="197" t="s">
        <v>904</v>
      </c>
      <c r="C44" s="196" t="s">
        <v>1008</v>
      </c>
      <c r="D44" s="196" t="s">
        <v>1013</v>
      </c>
      <c r="E44" s="196" t="s">
        <v>32</v>
      </c>
      <c r="F44">
        <v>5147.55</v>
      </c>
      <c r="G44" s="197" t="s">
        <v>969</v>
      </c>
      <c r="H44">
        <v>100</v>
      </c>
    </row>
    <row r="45" spans="1:8" x14ac:dyDescent="0.3">
      <c r="A45" s="31">
        <v>106</v>
      </c>
      <c r="B45" s="197" t="s">
        <v>904</v>
      </c>
      <c r="C45" s="196" t="s">
        <v>1008</v>
      </c>
      <c r="D45" s="196" t="s">
        <v>1014</v>
      </c>
      <c r="E45" s="196" t="s">
        <v>32</v>
      </c>
      <c r="F45">
        <v>1086.71</v>
      </c>
      <c r="G45" s="197" t="s">
        <v>969</v>
      </c>
      <c r="H45">
        <v>100</v>
      </c>
    </row>
    <row r="46" spans="1:8" x14ac:dyDescent="0.3">
      <c r="A46" s="31">
        <v>106</v>
      </c>
      <c r="B46" s="197" t="s">
        <v>904</v>
      </c>
      <c r="C46" s="196" t="s">
        <v>1008</v>
      </c>
      <c r="D46" s="196" t="s">
        <v>1015</v>
      </c>
      <c r="E46" s="196" t="s">
        <v>32</v>
      </c>
      <c r="F46">
        <v>2951.26</v>
      </c>
      <c r="G46" s="197" t="s">
        <v>969</v>
      </c>
      <c r="H46">
        <v>100</v>
      </c>
    </row>
    <row r="47" spans="1:8" x14ac:dyDescent="0.3">
      <c r="A47" s="31">
        <v>106</v>
      </c>
      <c r="B47" s="197" t="s">
        <v>904</v>
      </c>
      <c r="C47" s="196" t="s">
        <v>1008</v>
      </c>
      <c r="D47" s="196" t="s">
        <v>1016</v>
      </c>
      <c r="E47" s="196" t="s">
        <v>32</v>
      </c>
      <c r="F47">
        <v>1647.22</v>
      </c>
      <c r="G47" s="197" t="s">
        <v>969</v>
      </c>
      <c r="H47">
        <v>100</v>
      </c>
    </row>
    <row r="48" spans="1:8" x14ac:dyDescent="0.3">
      <c r="A48" s="31">
        <v>106</v>
      </c>
      <c r="B48" s="197" t="s">
        <v>904</v>
      </c>
      <c r="C48" s="196" t="s">
        <v>1008</v>
      </c>
      <c r="D48" s="196" t="s">
        <v>1017</v>
      </c>
      <c r="E48" s="196" t="s">
        <v>32</v>
      </c>
      <c r="F48">
        <v>4255.3100000000004</v>
      </c>
      <c r="G48" s="197" t="s">
        <v>969</v>
      </c>
      <c r="H48">
        <v>100</v>
      </c>
    </row>
    <row r="49" spans="1:8" x14ac:dyDescent="0.3">
      <c r="A49" s="31">
        <v>106</v>
      </c>
      <c r="B49" s="197" t="s">
        <v>904</v>
      </c>
      <c r="C49" s="196" t="s">
        <v>1008</v>
      </c>
      <c r="D49" s="196" t="s">
        <v>1018</v>
      </c>
      <c r="E49" s="196" t="s">
        <v>32</v>
      </c>
      <c r="F49">
        <v>4941.6499999999996</v>
      </c>
      <c r="G49" s="197" t="s">
        <v>969</v>
      </c>
      <c r="H49">
        <v>100</v>
      </c>
    </row>
    <row r="50" spans="1:8" x14ac:dyDescent="0.3">
      <c r="A50" s="31">
        <v>106</v>
      </c>
      <c r="B50" s="197" t="s">
        <v>904</v>
      </c>
      <c r="C50" s="196" t="s">
        <v>1008</v>
      </c>
      <c r="D50" s="196" t="s">
        <v>1019</v>
      </c>
      <c r="E50" s="196" t="s">
        <v>32</v>
      </c>
      <c r="F50">
        <v>6177.06</v>
      </c>
      <c r="G50" s="197" t="s">
        <v>969</v>
      </c>
      <c r="H50">
        <v>100</v>
      </c>
    </row>
    <row r="51" spans="1:8" x14ac:dyDescent="0.3">
      <c r="A51" s="31">
        <v>106</v>
      </c>
      <c r="B51" s="197" t="s">
        <v>904</v>
      </c>
      <c r="C51" s="196" t="s">
        <v>1008</v>
      </c>
      <c r="D51" s="196" t="s">
        <v>1020</v>
      </c>
      <c r="E51" s="196" t="s">
        <v>32</v>
      </c>
      <c r="F51">
        <v>1304.05</v>
      </c>
      <c r="G51" s="197" t="s">
        <v>969</v>
      </c>
      <c r="H51">
        <v>100</v>
      </c>
    </row>
    <row r="52" spans="1:8" x14ac:dyDescent="0.3">
      <c r="A52" s="31">
        <v>108</v>
      </c>
      <c r="B52" s="197" t="s">
        <v>904</v>
      </c>
      <c r="C52" s="196" t="s">
        <v>1021</v>
      </c>
      <c r="D52" s="196" t="s">
        <v>1022</v>
      </c>
      <c r="E52" s="196" t="s">
        <v>32</v>
      </c>
      <c r="F52">
        <v>2365.1999999999998</v>
      </c>
      <c r="G52" s="197" t="s">
        <v>969</v>
      </c>
      <c r="H52">
        <v>100</v>
      </c>
    </row>
    <row r="53" spans="1:8" x14ac:dyDescent="0.3">
      <c r="A53" s="31">
        <v>108</v>
      </c>
      <c r="B53" s="197" t="s">
        <v>904</v>
      </c>
      <c r="C53" s="196" t="s">
        <v>1021</v>
      </c>
      <c r="D53" s="196" t="s">
        <v>1023</v>
      </c>
      <c r="E53" s="196" t="s">
        <v>32</v>
      </c>
      <c r="F53">
        <v>2838.24</v>
      </c>
      <c r="G53" s="197" t="s">
        <v>969</v>
      </c>
      <c r="H53">
        <v>100</v>
      </c>
    </row>
    <row r="54" spans="1:8" x14ac:dyDescent="0.3">
      <c r="A54" s="31">
        <v>110</v>
      </c>
      <c r="B54" s="197" t="s">
        <v>904</v>
      </c>
      <c r="C54" s="196" t="s">
        <v>1024</v>
      </c>
      <c r="D54" s="196" t="s">
        <v>1025</v>
      </c>
      <c r="E54" s="196" t="s">
        <v>32</v>
      </c>
      <c r="F54">
        <v>2350.8000000000002</v>
      </c>
      <c r="G54" s="197" t="s">
        <v>969</v>
      </c>
      <c r="H54">
        <v>100</v>
      </c>
    </row>
    <row r="55" spans="1:8" x14ac:dyDescent="0.3">
      <c r="A55" s="31">
        <v>110</v>
      </c>
      <c r="B55" s="197" t="s">
        <v>904</v>
      </c>
      <c r="C55" s="196" t="s">
        <v>1024</v>
      </c>
      <c r="D55" s="196" t="s">
        <v>1026</v>
      </c>
      <c r="E55" s="196" t="s">
        <v>32</v>
      </c>
      <c r="F55">
        <v>3526.2</v>
      </c>
      <c r="G55" s="197" t="s">
        <v>969</v>
      </c>
      <c r="H55">
        <v>100</v>
      </c>
    </row>
    <row r="56" spans="1:8" x14ac:dyDescent="0.3">
      <c r="A56" s="31">
        <v>110</v>
      </c>
      <c r="B56" s="197" t="s">
        <v>904</v>
      </c>
      <c r="C56" s="196" t="s">
        <v>1024</v>
      </c>
      <c r="D56" s="196" t="s">
        <v>1027</v>
      </c>
      <c r="E56" s="196" t="s">
        <v>32</v>
      </c>
      <c r="F56">
        <v>2938.5</v>
      </c>
      <c r="G56" s="197" t="s">
        <v>969</v>
      </c>
      <c r="H56">
        <v>100</v>
      </c>
    </row>
    <row r="57" spans="1:8" x14ac:dyDescent="0.3">
      <c r="A57" s="31">
        <v>110</v>
      </c>
      <c r="B57" s="197" t="s">
        <v>904</v>
      </c>
      <c r="C57" s="196" t="s">
        <v>1024</v>
      </c>
      <c r="D57" s="196" t="s">
        <v>1028</v>
      </c>
      <c r="E57" s="196" t="s">
        <v>32</v>
      </c>
      <c r="F57">
        <v>4113.8999999999996</v>
      </c>
      <c r="G57" s="197" t="s">
        <v>969</v>
      </c>
      <c r="H57">
        <v>100</v>
      </c>
    </row>
    <row r="58" spans="1:8" x14ac:dyDescent="0.3">
      <c r="A58" s="31">
        <v>110</v>
      </c>
      <c r="B58" s="197" t="s">
        <v>904</v>
      </c>
      <c r="C58" s="196" t="s">
        <v>1024</v>
      </c>
      <c r="D58" s="196" t="s">
        <v>1029</v>
      </c>
      <c r="E58" s="196" t="s">
        <v>32</v>
      </c>
      <c r="F58">
        <v>1763.1</v>
      </c>
      <c r="G58" s="197" t="s">
        <v>969</v>
      </c>
      <c r="H58">
        <v>100</v>
      </c>
    </row>
    <row r="59" spans="1:8" x14ac:dyDescent="0.3">
      <c r="A59" s="31">
        <v>110</v>
      </c>
      <c r="B59" s="197" t="s">
        <v>904</v>
      </c>
      <c r="C59" s="196" t="s">
        <v>1024</v>
      </c>
      <c r="D59" s="196" t="s">
        <v>1030</v>
      </c>
      <c r="E59" s="196" t="s">
        <v>32</v>
      </c>
      <c r="F59">
        <v>2820.96</v>
      </c>
      <c r="G59" s="197" t="s">
        <v>969</v>
      </c>
      <c r="H59">
        <v>100</v>
      </c>
    </row>
    <row r="60" spans="1:8" x14ac:dyDescent="0.3">
      <c r="A60" s="31">
        <v>110</v>
      </c>
      <c r="B60" s="197" t="s">
        <v>904</v>
      </c>
      <c r="C60" s="196" t="s">
        <v>1024</v>
      </c>
      <c r="D60" s="196" t="s">
        <v>1031</v>
      </c>
      <c r="E60" s="196" t="s">
        <v>32</v>
      </c>
      <c r="F60">
        <v>4231.4399999999996</v>
      </c>
      <c r="G60" s="197" t="s">
        <v>969</v>
      </c>
      <c r="H60">
        <v>100</v>
      </c>
    </row>
    <row r="61" spans="1:8" x14ac:dyDescent="0.3">
      <c r="A61" s="31">
        <v>110</v>
      </c>
      <c r="B61" s="197" t="s">
        <v>904</v>
      </c>
      <c r="C61" s="196" t="s">
        <v>1024</v>
      </c>
      <c r="D61" s="196" t="s">
        <v>1032</v>
      </c>
      <c r="E61" s="196" t="s">
        <v>32</v>
      </c>
      <c r="F61">
        <v>3526.2</v>
      </c>
      <c r="G61" s="197" t="s">
        <v>969</v>
      </c>
      <c r="H61">
        <v>100</v>
      </c>
    </row>
    <row r="62" spans="1:8" x14ac:dyDescent="0.3">
      <c r="A62" s="31">
        <v>110</v>
      </c>
      <c r="B62" s="197" t="s">
        <v>904</v>
      </c>
      <c r="C62" s="196" t="s">
        <v>1024</v>
      </c>
      <c r="D62" s="196" t="s">
        <v>1033</v>
      </c>
      <c r="E62" s="196" t="s">
        <v>32</v>
      </c>
      <c r="F62">
        <v>4936.68</v>
      </c>
      <c r="G62" s="197" t="s">
        <v>969</v>
      </c>
      <c r="H62">
        <v>100</v>
      </c>
    </row>
    <row r="63" spans="1:8" x14ac:dyDescent="0.3">
      <c r="A63" s="31">
        <v>110</v>
      </c>
      <c r="B63" s="197" t="s">
        <v>904</v>
      </c>
      <c r="C63" s="196" t="s">
        <v>1024</v>
      </c>
      <c r="D63" s="196" t="s">
        <v>1034</v>
      </c>
      <c r="E63" s="196" t="s">
        <v>32</v>
      </c>
      <c r="F63">
        <v>2115.7199999999998</v>
      </c>
      <c r="G63" s="197" t="s">
        <v>969</v>
      </c>
      <c r="H63">
        <v>100</v>
      </c>
    </row>
    <row r="64" spans="1:8" x14ac:dyDescent="0.3">
      <c r="A64" s="31">
        <v>112</v>
      </c>
      <c r="B64" s="197" t="s">
        <v>904</v>
      </c>
      <c r="C64" s="196" t="s">
        <v>1035</v>
      </c>
      <c r="D64" s="196" t="s">
        <v>1036</v>
      </c>
      <c r="E64" s="196" t="s">
        <v>32</v>
      </c>
      <c r="F64">
        <v>823.61</v>
      </c>
      <c r="G64" s="197" t="s">
        <v>969</v>
      </c>
      <c r="H64">
        <v>100</v>
      </c>
    </row>
    <row r="65" spans="1:8" x14ac:dyDescent="0.3">
      <c r="A65" s="31">
        <v>112</v>
      </c>
      <c r="B65" s="197" t="s">
        <v>904</v>
      </c>
      <c r="C65" s="196" t="s">
        <v>1035</v>
      </c>
      <c r="D65" s="196" t="s">
        <v>1037</v>
      </c>
      <c r="E65" s="196" t="s">
        <v>32</v>
      </c>
      <c r="F65">
        <v>549.07000000000005</v>
      </c>
      <c r="G65" s="197" t="s">
        <v>969</v>
      </c>
      <c r="H65">
        <v>100</v>
      </c>
    </row>
    <row r="66" spans="1:8" x14ac:dyDescent="0.3">
      <c r="A66" s="31">
        <v>112</v>
      </c>
      <c r="B66" s="197" t="s">
        <v>904</v>
      </c>
      <c r="C66" s="196" t="s">
        <v>1035</v>
      </c>
      <c r="D66" s="196" t="s">
        <v>1038</v>
      </c>
      <c r="E66" s="196" t="s">
        <v>32</v>
      </c>
      <c r="F66">
        <v>1098.1400000000001</v>
      </c>
      <c r="G66" s="197" t="s">
        <v>969</v>
      </c>
      <c r="H66">
        <v>100</v>
      </c>
    </row>
    <row r="67" spans="1:8" x14ac:dyDescent="0.3">
      <c r="A67" s="31">
        <v>112</v>
      </c>
      <c r="B67" s="197" t="s">
        <v>904</v>
      </c>
      <c r="C67" s="196" t="s">
        <v>1035</v>
      </c>
      <c r="D67" s="196" t="s">
        <v>1039</v>
      </c>
      <c r="E67" s="196" t="s">
        <v>32</v>
      </c>
      <c r="F67">
        <v>1372.68</v>
      </c>
      <c r="G67" s="197" t="s">
        <v>969</v>
      </c>
      <c r="H67">
        <v>100</v>
      </c>
    </row>
    <row r="68" spans="1:8" x14ac:dyDescent="0.3">
      <c r="A68" s="31">
        <v>112</v>
      </c>
      <c r="B68" s="197" t="s">
        <v>904</v>
      </c>
      <c r="C68" s="196" t="s">
        <v>1035</v>
      </c>
      <c r="D68" s="196" t="s">
        <v>1040</v>
      </c>
      <c r="E68" s="196" t="s">
        <v>32</v>
      </c>
      <c r="F68">
        <v>1647.22</v>
      </c>
      <c r="G68" s="197" t="s">
        <v>969</v>
      </c>
      <c r="H68">
        <v>100</v>
      </c>
    </row>
    <row r="69" spans="1:8" x14ac:dyDescent="0.3">
      <c r="A69" s="31">
        <v>112</v>
      </c>
      <c r="B69" s="197" t="s">
        <v>904</v>
      </c>
      <c r="C69" s="196" t="s">
        <v>1035</v>
      </c>
      <c r="D69" s="196" t="s">
        <v>1041</v>
      </c>
      <c r="E69" s="196" t="s">
        <v>32</v>
      </c>
      <c r="F69">
        <v>343.17</v>
      </c>
      <c r="G69" s="197" t="s">
        <v>969</v>
      </c>
      <c r="H69">
        <v>100</v>
      </c>
    </row>
    <row r="70" spans="1:8" x14ac:dyDescent="0.3">
      <c r="A70" s="31">
        <v>112</v>
      </c>
      <c r="B70" s="197" t="s">
        <v>904</v>
      </c>
      <c r="C70" s="196" t="s">
        <v>1035</v>
      </c>
      <c r="D70" s="196" t="s">
        <v>1042</v>
      </c>
      <c r="E70" s="196" t="s">
        <v>32</v>
      </c>
      <c r="F70">
        <v>686.34</v>
      </c>
      <c r="G70" s="197" t="s">
        <v>969</v>
      </c>
      <c r="H70">
        <v>100</v>
      </c>
    </row>
    <row r="71" spans="1:8" x14ac:dyDescent="0.3">
      <c r="A71" s="31">
        <v>112</v>
      </c>
      <c r="B71" s="197" t="s">
        <v>904</v>
      </c>
      <c r="C71" s="196" t="s">
        <v>1035</v>
      </c>
      <c r="D71" s="196" t="s">
        <v>1043</v>
      </c>
      <c r="E71" s="196" t="s">
        <v>32</v>
      </c>
      <c r="F71">
        <v>457.56</v>
      </c>
      <c r="G71" s="197" t="s">
        <v>969</v>
      </c>
      <c r="H71">
        <v>100</v>
      </c>
    </row>
    <row r="72" spans="1:8" x14ac:dyDescent="0.3">
      <c r="A72" s="31">
        <v>112</v>
      </c>
      <c r="B72" s="197" t="s">
        <v>904</v>
      </c>
      <c r="C72" s="196" t="s">
        <v>1035</v>
      </c>
      <c r="D72" s="196" t="s">
        <v>1044</v>
      </c>
      <c r="E72" s="196" t="s">
        <v>32</v>
      </c>
      <c r="F72">
        <v>915.12</v>
      </c>
      <c r="G72" s="197" t="s">
        <v>969</v>
      </c>
      <c r="H72">
        <v>100</v>
      </c>
    </row>
    <row r="73" spans="1:8" x14ac:dyDescent="0.3">
      <c r="A73" s="31">
        <v>112</v>
      </c>
      <c r="B73" s="197" t="s">
        <v>904</v>
      </c>
      <c r="C73" s="196" t="s">
        <v>1035</v>
      </c>
      <c r="D73" s="196" t="s">
        <v>1045</v>
      </c>
      <c r="E73" s="196" t="s">
        <v>32</v>
      </c>
      <c r="F73">
        <v>1143.9000000000001</v>
      </c>
      <c r="G73" s="197" t="s">
        <v>969</v>
      </c>
      <c r="H73">
        <v>100</v>
      </c>
    </row>
    <row r="74" spans="1:8" x14ac:dyDescent="0.3">
      <c r="A74" s="31">
        <v>112</v>
      </c>
      <c r="B74" s="197" t="s">
        <v>904</v>
      </c>
      <c r="C74" s="196" t="s">
        <v>1035</v>
      </c>
      <c r="D74" s="196" t="s">
        <v>1046</v>
      </c>
      <c r="E74" s="196" t="s">
        <v>32</v>
      </c>
      <c r="F74">
        <v>1372.68</v>
      </c>
      <c r="G74" s="197" t="s">
        <v>969</v>
      </c>
      <c r="H74">
        <v>100</v>
      </c>
    </row>
    <row r="75" spans="1:8" x14ac:dyDescent="0.3">
      <c r="A75" s="31">
        <v>112</v>
      </c>
      <c r="B75" s="197" t="s">
        <v>904</v>
      </c>
      <c r="C75" s="196" t="s">
        <v>1035</v>
      </c>
      <c r="D75" s="196" t="s">
        <v>1047</v>
      </c>
      <c r="E75" s="196" t="s">
        <v>32</v>
      </c>
      <c r="F75">
        <v>285.98</v>
      </c>
      <c r="G75" s="197" t="s">
        <v>969</v>
      </c>
      <c r="H75">
        <v>100</v>
      </c>
    </row>
    <row r="76" spans="1:8" x14ac:dyDescent="0.3">
      <c r="A76" s="31">
        <v>114</v>
      </c>
      <c r="B76" s="197" t="s">
        <v>904</v>
      </c>
      <c r="C76" s="196" t="s">
        <v>1048</v>
      </c>
      <c r="D76" s="196" t="s">
        <v>1049</v>
      </c>
      <c r="E76" s="196" t="s">
        <v>32</v>
      </c>
      <c r="F76">
        <v>3613.05</v>
      </c>
      <c r="G76" s="197" t="s">
        <v>969</v>
      </c>
      <c r="H76">
        <v>100</v>
      </c>
    </row>
    <row r="77" spans="1:8" x14ac:dyDescent="0.3">
      <c r="A77" s="31">
        <v>114</v>
      </c>
      <c r="B77" s="197" t="s">
        <v>904</v>
      </c>
      <c r="C77" s="196" t="s">
        <v>1048</v>
      </c>
      <c r="D77" s="196" t="s">
        <v>1050</v>
      </c>
      <c r="E77" s="196" t="s">
        <v>32</v>
      </c>
      <c r="F77">
        <v>2312.35</v>
      </c>
      <c r="G77" s="197" t="s">
        <v>969</v>
      </c>
      <c r="H77">
        <v>100</v>
      </c>
    </row>
    <row r="78" spans="1:8" x14ac:dyDescent="0.3">
      <c r="A78" s="31">
        <v>114</v>
      </c>
      <c r="B78" s="197" t="s">
        <v>904</v>
      </c>
      <c r="C78" s="196" t="s">
        <v>1048</v>
      </c>
      <c r="D78" s="196" t="s">
        <v>1051</v>
      </c>
      <c r="E78" s="196" t="s">
        <v>32</v>
      </c>
      <c r="F78">
        <v>1806.53</v>
      </c>
      <c r="G78" s="197" t="s">
        <v>969</v>
      </c>
      <c r="H78">
        <v>100</v>
      </c>
    </row>
    <row r="79" spans="1:8" x14ac:dyDescent="0.3">
      <c r="A79" s="31">
        <v>114</v>
      </c>
      <c r="B79" s="197" t="s">
        <v>904</v>
      </c>
      <c r="C79" s="196" t="s">
        <v>1048</v>
      </c>
      <c r="D79" s="196" t="s">
        <v>1052</v>
      </c>
      <c r="E79" s="196" t="s">
        <v>32</v>
      </c>
      <c r="F79">
        <v>3010.88</v>
      </c>
      <c r="G79" s="197" t="s">
        <v>969</v>
      </c>
      <c r="H79">
        <v>100</v>
      </c>
    </row>
    <row r="80" spans="1:8" x14ac:dyDescent="0.3">
      <c r="A80" s="31">
        <v>114</v>
      </c>
      <c r="B80" s="197" t="s">
        <v>904</v>
      </c>
      <c r="C80" s="196" t="s">
        <v>1048</v>
      </c>
      <c r="D80" s="196" t="s">
        <v>1053</v>
      </c>
      <c r="E80" s="196" t="s">
        <v>32</v>
      </c>
      <c r="F80">
        <v>1926.96</v>
      </c>
      <c r="G80" s="197" t="s">
        <v>969</v>
      </c>
      <c r="H80">
        <v>100</v>
      </c>
    </row>
    <row r="81" spans="1:8" x14ac:dyDescent="0.3">
      <c r="A81" s="31">
        <v>114</v>
      </c>
      <c r="B81" s="197" t="s">
        <v>904</v>
      </c>
      <c r="C81" s="196" t="s">
        <v>1048</v>
      </c>
      <c r="D81" s="196" t="s">
        <v>1054</v>
      </c>
      <c r="E81" s="196" t="s">
        <v>32</v>
      </c>
      <c r="F81">
        <v>1505.44</v>
      </c>
      <c r="G81" s="197" t="s">
        <v>969</v>
      </c>
      <c r="H81">
        <v>100</v>
      </c>
    </row>
    <row r="82" spans="1:8" x14ac:dyDescent="0.3">
      <c r="A82" s="31">
        <v>116</v>
      </c>
      <c r="B82" s="197" t="s">
        <v>904</v>
      </c>
      <c r="C82" s="196" t="s">
        <v>1055</v>
      </c>
      <c r="D82" s="196" t="s">
        <v>1056</v>
      </c>
      <c r="E82" s="196" t="s">
        <v>32</v>
      </c>
      <c r="F82">
        <v>2408.6999999999998</v>
      </c>
      <c r="G82" s="197" t="s">
        <v>969</v>
      </c>
      <c r="H82">
        <v>100</v>
      </c>
    </row>
    <row r="83" spans="1:8" x14ac:dyDescent="0.3">
      <c r="A83" s="31">
        <v>116</v>
      </c>
      <c r="B83" s="197" t="s">
        <v>904</v>
      </c>
      <c r="C83" s="196" t="s">
        <v>1055</v>
      </c>
      <c r="D83" s="196" t="s">
        <v>1057</v>
      </c>
      <c r="E83" s="196" t="s">
        <v>32</v>
      </c>
      <c r="F83">
        <v>3010.88</v>
      </c>
      <c r="G83" s="197" t="s">
        <v>969</v>
      </c>
      <c r="H83">
        <v>100</v>
      </c>
    </row>
    <row r="84" spans="1:8" x14ac:dyDescent="0.3">
      <c r="A84" s="31">
        <v>116</v>
      </c>
      <c r="B84" s="197" t="s">
        <v>904</v>
      </c>
      <c r="C84" s="196" t="s">
        <v>1055</v>
      </c>
      <c r="D84" s="196" t="s">
        <v>1058</v>
      </c>
      <c r="E84" s="196" t="s">
        <v>32</v>
      </c>
      <c r="F84">
        <v>2890.44</v>
      </c>
      <c r="G84" s="197" t="s">
        <v>969</v>
      </c>
      <c r="H84">
        <v>100</v>
      </c>
    </row>
    <row r="85" spans="1:8" x14ac:dyDescent="0.3">
      <c r="A85" s="31">
        <v>116</v>
      </c>
      <c r="B85" s="197" t="s">
        <v>904</v>
      </c>
      <c r="C85" s="196" t="s">
        <v>1055</v>
      </c>
      <c r="D85" s="196" t="s">
        <v>1059</v>
      </c>
      <c r="E85" s="196" t="s">
        <v>32</v>
      </c>
      <c r="F85">
        <v>3613.05</v>
      </c>
      <c r="G85" s="197" t="s">
        <v>969</v>
      </c>
      <c r="H85">
        <v>100</v>
      </c>
    </row>
    <row r="86" spans="1:8" x14ac:dyDescent="0.3">
      <c r="A86" s="31">
        <v>116</v>
      </c>
      <c r="B86" s="197" t="s">
        <v>904</v>
      </c>
      <c r="C86" s="196" t="s">
        <v>1055</v>
      </c>
      <c r="D86" s="196" t="s">
        <v>1060</v>
      </c>
      <c r="E86" s="196" t="s">
        <v>32</v>
      </c>
      <c r="F86">
        <v>3251.75</v>
      </c>
      <c r="G86" s="197" t="s">
        <v>969</v>
      </c>
      <c r="H86">
        <v>100</v>
      </c>
    </row>
    <row r="87" spans="1:8" x14ac:dyDescent="0.3">
      <c r="A87" s="31">
        <v>116</v>
      </c>
      <c r="B87" s="197" t="s">
        <v>904</v>
      </c>
      <c r="C87" s="196" t="s">
        <v>1055</v>
      </c>
      <c r="D87" s="196" t="s">
        <v>1061</v>
      </c>
      <c r="E87" s="196" t="s">
        <v>32</v>
      </c>
      <c r="F87">
        <v>3974.36</v>
      </c>
      <c r="G87" s="197" t="s">
        <v>969</v>
      </c>
      <c r="H87">
        <v>100</v>
      </c>
    </row>
    <row r="88" spans="1:8" x14ac:dyDescent="0.3">
      <c r="A88" s="31">
        <v>116</v>
      </c>
      <c r="B88" s="197" t="s">
        <v>904</v>
      </c>
      <c r="C88" s="196" t="s">
        <v>1055</v>
      </c>
      <c r="D88" s="196" t="s">
        <v>1062</v>
      </c>
      <c r="E88" s="196" t="s">
        <v>32</v>
      </c>
      <c r="F88">
        <v>2167.83</v>
      </c>
      <c r="G88" s="197" t="s">
        <v>969</v>
      </c>
      <c r="H88">
        <v>100</v>
      </c>
    </row>
    <row r="89" spans="1:8" x14ac:dyDescent="0.3">
      <c r="A89" s="31">
        <v>116</v>
      </c>
      <c r="B89" s="197" t="s">
        <v>904</v>
      </c>
      <c r="C89" s="196" t="s">
        <v>1055</v>
      </c>
      <c r="D89" s="196" t="s">
        <v>1063</v>
      </c>
      <c r="E89" s="196" t="s">
        <v>32</v>
      </c>
      <c r="F89">
        <v>2709.79</v>
      </c>
      <c r="G89" s="197" t="s">
        <v>969</v>
      </c>
      <c r="H89">
        <v>100</v>
      </c>
    </row>
    <row r="90" spans="1:8" x14ac:dyDescent="0.3">
      <c r="A90" s="31">
        <v>116</v>
      </c>
      <c r="B90" s="197" t="s">
        <v>904</v>
      </c>
      <c r="C90" s="196" t="s">
        <v>1055</v>
      </c>
      <c r="D90" s="196" t="s">
        <v>1064</v>
      </c>
      <c r="E90" s="196" t="s">
        <v>32</v>
      </c>
      <c r="F90">
        <v>3311.96</v>
      </c>
      <c r="G90" s="197" t="s">
        <v>969</v>
      </c>
      <c r="H90">
        <v>100</v>
      </c>
    </row>
    <row r="91" spans="1:8" x14ac:dyDescent="0.3">
      <c r="A91" s="31">
        <v>116</v>
      </c>
      <c r="B91" s="197" t="s">
        <v>904</v>
      </c>
      <c r="C91" s="196" t="s">
        <v>1055</v>
      </c>
      <c r="D91" s="196" t="s">
        <v>1065</v>
      </c>
      <c r="E91" s="196" t="s">
        <v>32</v>
      </c>
      <c r="F91">
        <v>1806.53</v>
      </c>
      <c r="G91" s="197" t="s">
        <v>969</v>
      </c>
      <c r="H91">
        <v>100</v>
      </c>
    </row>
    <row r="92" spans="1:8" x14ac:dyDescent="0.3">
      <c r="A92" s="31">
        <v>118</v>
      </c>
      <c r="B92" s="197" t="s">
        <v>904</v>
      </c>
      <c r="C92" s="196" t="s">
        <v>1066</v>
      </c>
      <c r="D92" s="196" t="s">
        <v>1067</v>
      </c>
      <c r="E92" s="196" t="s">
        <v>32</v>
      </c>
      <c r="F92">
        <v>5127.21</v>
      </c>
      <c r="G92" s="197" t="s">
        <v>969</v>
      </c>
      <c r="H92">
        <v>100</v>
      </c>
    </row>
    <row r="93" spans="1:8" x14ac:dyDescent="0.3">
      <c r="A93" s="31">
        <v>118</v>
      </c>
      <c r="B93" s="197" t="s">
        <v>904</v>
      </c>
      <c r="C93" s="196" t="s">
        <v>1066</v>
      </c>
      <c r="D93" s="196" t="s">
        <v>1068</v>
      </c>
      <c r="E93" s="196" t="s">
        <v>32</v>
      </c>
      <c r="F93">
        <v>3262.77</v>
      </c>
      <c r="G93" s="197" t="s">
        <v>969</v>
      </c>
      <c r="H93">
        <v>100</v>
      </c>
    </row>
    <row r="94" spans="1:8" x14ac:dyDescent="0.3">
      <c r="A94" s="31">
        <v>118</v>
      </c>
      <c r="B94" s="197" t="s">
        <v>904</v>
      </c>
      <c r="C94" s="196" t="s">
        <v>1066</v>
      </c>
      <c r="D94" s="196" t="s">
        <v>1069</v>
      </c>
      <c r="E94" s="196" t="s">
        <v>32</v>
      </c>
      <c r="F94">
        <v>4272.68</v>
      </c>
      <c r="G94" s="197" t="s">
        <v>969</v>
      </c>
      <c r="H94">
        <v>100</v>
      </c>
    </row>
    <row r="95" spans="1:8" x14ac:dyDescent="0.3">
      <c r="A95" s="31">
        <v>118</v>
      </c>
      <c r="B95" s="197" t="s">
        <v>904</v>
      </c>
      <c r="C95" s="196" t="s">
        <v>1066</v>
      </c>
      <c r="D95" s="196" t="s">
        <v>1070</v>
      </c>
      <c r="E95" s="196" t="s">
        <v>32</v>
      </c>
      <c r="F95">
        <v>2718.98</v>
      </c>
      <c r="G95" s="197" t="s">
        <v>969</v>
      </c>
      <c r="H95">
        <v>100</v>
      </c>
    </row>
    <row r="96" spans="1:8" x14ac:dyDescent="0.3">
      <c r="A96" s="31">
        <v>128</v>
      </c>
      <c r="B96" s="197" t="s">
        <v>904</v>
      </c>
      <c r="C96" s="196" t="s">
        <v>1071</v>
      </c>
      <c r="D96" s="196" t="s">
        <v>1072</v>
      </c>
      <c r="E96" s="196" t="s">
        <v>32</v>
      </c>
      <c r="F96">
        <v>6480.75</v>
      </c>
      <c r="G96" s="197" t="s">
        <v>969</v>
      </c>
      <c r="H96">
        <v>100</v>
      </c>
    </row>
    <row r="97" spans="1:8" x14ac:dyDescent="0.3">
      <c r="A97" s="31">
        <v>128</v>
      </c>
      <c r="B97" s="197" t="s">
        <v>904</v>
      </c>
      <c r="C97" s="196" t="s">
        <v>1071</v>
      </c>
      <c r="D97" s="196" t="s">
        <v>1073</v>
      </c>
      <c r="E97" s="196" t="s">
        <v>32</v>
      </c>
      <c r="F97">
        <v>4941.7700000000004</v>
      </c>
      <c r="G97" s="197" t="s">
        <v>969</v>
      </c>
      <c r="H97">
        <v>100</v>
      </c>
    </row>
    <row r="98" spans="1:8" x14ac:dyDescent="0.3">
      <c r="A98" s="31">
        <v>128</v>
      </c>
      <c r="B98" s="197" t="s">
        <v>904</v>
      </c>
      <c r="C98" s="196" t="s">
        <v>1071</v>
      </c>
      <c r="D98" s="196" t="s">
        <v>1074</v>
      </c>
      <c r="E98" s="196" t="s">
        <v>32</v>
      </c>
      <c r="F98">
        <v>2951.4</v>
      </c>
      <c r="G98" s="197" t="s">
        <v>969</v>
      </c>
      <c r="H98">
        <v>100</v>
      </c>
    </row>
    <row r="99" spans="1:8" x14ac:dyDescent="0.3">
      <c r="A99" s="31">
        <v>128</v>
      </c>
      <c r="B99" s="197" t="s">
        <v>904</v>
      </c>
      <c r="C99" s="196" t="s">
        <v>1071</v>
      </c>
      <c r="D99" s="196" t="s">
        <v>1075</v>
      </c>
      <c r="E99" s="196" t="s">
        <v>32</v>
      </c>
      <c r="F99">
        <v>5697.89</v>
      </c>
      <c r="G99" s="197" t="s">
        <v>969</v>
      </c>
      <c r="H99">
        <v>100</v>
      </c>
    </row>
    <row r="100" spans="1:8" x14ac:dyDescent="0.3">
      <c r="A100" s="31">
        <v>128</v>
      </c>
      <c r="B100" s="197" t="s">
        <v>904</v>
      </c>
      <c r="C100" s="196" t="s">
        <v>1071</v>
      </c>
      <c r="D100" s="196" t="s">
        <v>1076</v>
      </c>
      <c r="E100" s="196" t="s">
        <v>32</v>
      </c>
      <c r="F100">
        <v>5177.09</v>
      </c>
      <c r="G100" s="197" t="s">
        <v>969</v>
      </c>
      <c r="H100">
        <v>100</v>
      </c>
    </row>
    <row r="101" spans="1:8" x14ac:dyDescent="0.3">
      <c r="A101" s="31">
        <v>128</v>
      </c>
      <c r="B101" s="197" t="s">
        <v>904</v>
      </c>
      <c r="C101" s="196" t="s">
        <v>1071</v>
      </c>
      <c r="D101" s="196" t="s">
        <v>1077</v>
      </c>
      <c r="E101" s="196" t="s">
        <v>32</v>
      </c>
      <c r="F101">
        <v>3793.48</v>
      </c>
      <c r="G101" s="197" t="s">
        <v>969</v>
      </c>
      <c r="H101">
        <v>100</v>
      </c>
    </row>
    <row r="102" spans="1:8" x14ac:dyDescent="0.3">
      <c r="A102" s="31">
        <v>128</v>
      </c>
      <c r="B102" s="197" t="s">
        <v>904</v>
      </c>
      <c r="C102" s="196" t="s">
        <v>1071</v>
      </c>
      <c r="D102" s="196" t="s">
        <v>1078</v>
      </c>
      <c r="E102" s="196" t="s">
        <v>32</v>
      </c>
      <c r="F102">
        <v>2246.2399999999998</v>
      </c>
      <c r="G102" s="197" t="s">
        <v>969</v>
      </c>
      <c r="H102">
        <v>100</v>
      </c>
    </row>
    <row r="103" spans="1:8" x14ac:dyDescent="0.3">
      <c r="A103" s="31">
        <v>128</v>
      </c>
      <c r="B103" s="197" t="s">
        <v>904</v>
      </c>
      <c r="C103" s="196" t="s">
        <v>1071</v>
      </c>
      <c r="D103" s="196" t="s">
        <v>1079</v>
      </c>
      <c r="E103" s="196" t="s">
        <v>32</v>
      </c>
      <c r="F103">
        <v>4236.6000000000004</v>
      </c>
      <c r="G103" s="197" t="s">
        <v>969</v>
      </c>
      <c r="H103">
        <v>100</v>
      </c>
    </row>
    <row r="104" spans="1:8" x14ac:dyDescent="0.3">
      <c r="A104" s="31">
        <v>128</v>
      </c>
      <c r="B104" s="197" t="s">
        <v>904</v>
      </c>
      <c r="C104" s="196" t="s">
        <v>1071</v>
      </c>
      <c r="D104" s="196" t="s">
        <v>1080</v>
      </c>
      <c r="E104" s="196" t="s">
        <v>32</v>
      </c>
      <c r="F104">
        <v>3946.59</v>
      </c>
      <c r="G104" s="197" t="s">
        <v>969</v>
      </c>
      <c r="H104">
        <v>100</v>
      </c>
    </row>
    <row r="105" spans="1:8" x14ac:dyDescent="0.3">
      <c r="A105" s="31">
        <v>128</v>
      </c>
      <c r="B105" s="197" t="s">
        <v>904</v>
      </c>
      <c r="C105" s="196" t="s">
        <v>1071</v>
      </c>
      <c r="D105" s="196" t="s">
        <v>1081</v>
      </c>
      <c r="E105" s="196" t="s">
        <v>32</v>
      </c>
      <c r="F105">
        <v>1803.12</v>
      </c>
      <c r="G105" s="197" t="s">
        <v>969</v>
      </c>
      <c r="H105">
        <v>100</v>
      </c>
    </row>
    <row r="106" spans="1:8" x14ac:dyDescent="0.3">
      <c r="A106" s="31">
        <v>128</v>
      </c>
      <c r="B106" s="197" t="s">
        <v>904</v>
      </c>
      <c r="C106" s="196" t="s">
        <v>1071</v>
      </c>
      <c r="D106" s="196" t="s">
        <v>1082</v>
      </c>
      <c r="E106" s="196" t="s">
        <v>32</v>
      </c>
      <c r="F106">
        <v>3241.42</v>
      </c>
      <c r="G106" s="197" t="s">
        <v>969</v>
      </c>
      <c r="H106">
        <v>100</v>
      </c>
    </row>
    <row r="107" spans="1:8" x14ac:dyDescent="0.3">
      <c r="A107" s="31">
        <v>128</v>
      </c>
      <c r="B107" s="197" t="s">
        <v>904</v>
      </c>
      <c r="C107" s="196" t="s">
        <v>1071</v>
      </c>
      <c r="D107" s="196" t="s">
        <v>1083</v>
      </c>
      <c r="E107" s="196" t="s">
        <v>32</v>
      </c>
      <c r="F107">
        <v>2798.3</v>
      </c>
      <c r="G107" s="197" t="s">
        <v>969</v>
      </c>
      <c r="H107">
        <v>100</v>
      </c>
    </row>
    <row r="108" spans="1:8" x14ac:dyDescent="0.3">
      <c r="A108" s="31">
        <v>128</v>
      </c>
      <c r="B108" s="197" t="s">
        <v>904</v>
      </c>
      <c r="C108" s="196" t="s">
        <v>1071</v>
      </c>
      <c r="D108" s="196" t="s">
        <v>1084</v>
      </c>
      <c r="E108" s="196" t="s">
        <v>32</v>
      </c>
      <c r="F108">
        <v>7776.9</v>
      </c>
      <c r="G108" s="197" t="s">
        <v>969</v>
      </c>
      <c r="H108">
        <v>100</v>
      </c>
    </row>
    <row r="109" spans="1:8" x14ac:dyDescent="0.3">
      <c r="A109" s="31">
        <v>128</v>
      </c>
      <c r="B109" s="197" t="s">
        <v>904</v>
      </c>
      <c r="C109" s="196" t="s">
        <v>1071</v>
      </c>
      <c r="D109" s="196" t="s">
        <v>1085</v>
      </c>
      <c r="E109" s="196" t="s">
        <v>32</v>
      </c>
      <c r="F109">
        <v>5930.12</v>
      </c>
      <c r="G109" s="197" t="s">
        <v>969</v>
      </c>
      <c r="H109">
        <v>100</v>
      </c>
    </row>
    <row r="110" spans="1:8" x14ac:dyDescent="0.3">
      <c r="A110" s="31">
        <v>128</v>
      </c>
      <c r="B110" s="197" t="s">
        <v>904</v>
      </c>
      <c r="C110" s="196" t="s">
        <v>1071</v>
      </c>
      <c r="D110" s="196" t="s">
        <v>1086</v>
      </c>
      <c r="E110" s="196" t="s">
        <v>32</v>
      </c>
      <c r="F110">
        <v>3541.68</v>
      </c>
      <c r="G110" s="197" t="s">
        <v>969</v>
      </c>
      <c r="H110">
        <v>100</v>
      </c>
    </row>
    <row r="111" spans="1:8" x14ac:dyDescent="0.3">
      <c r="A111" s="31">
        <v>128</v>
      </c>
      <c r="B111" s="197" t="s">
        <v>904</v>
      </c>
      <c r="C111" s="196" t="s">
        <v>1071</v>
      </c>
      <c r="D111" s="196" t="s">
        <v>1087</v>
      </c>
      <c r="E111" s="196" t="s">
        <v>32</v>
      </c>
      <c r="F111">
        <v>6837.47</v>
      </c>
      <c r="G111" s="197" t="s">
        <v>969</v>
      </c>
      <c r="H111">
        <v>100</v>
      </c>
    </row>
    <row r="112" spans="1:8" x14ac:dyDescent="0.3">
      <c r="A112" s="31">
        <v>128</v>
      </c>
      <c r="B112" s="197" t="s">
        <v>904</v>
      </c>
      <c r="C112" s="196" t="s">
        <v>1071</v>
      </c>
      <c r="D112" s="196" t="s">
        <v>1088</v>
      </c>
      <c r="E112" s="196" t="s">
        <v>32</v>
      </c>
      <c r="F112">
        <v>6212.51</v>
      </c>
      <c r="G112" s="197" t="s">
        <v>969</v>
      </c>
      <c r="H112">
        <v>100</v>
      </c>
    </row>
    <row r="113" spans="1:8" x14ac:dyDescent="0.3">
      <c r="A113" s="31">
        <v>128</v>
      </c>
      <c r="B113" s="197" t="s">
        <v>904</v>
      </c>
      <c r="C113" s="196" t="s">
        <v>1071</v>
      </c>
      <c r="D113" s="196" t="s">
        <v>1089</v>
      </c>
      <c r="E113" s="196" t="s">
        <v>32</v>
      </c>
      <c r="F113">
        <v>4552.18</v>
      </c>
      <c r="G113" s="197" t="s">
        <v>969</v>
      </c>
      <c r="H113">
        <v>100</v>
      </c>
    </row>
    <row r="114" spans="1:8" x14ac:dyDescent="0.3">
      <c r="A114" s="31">
        <v>128</v>
      </c>
      <c r="B114" s="197" t="s">
        <v>904</v>
      </c>
      <c r="C114" s="196" t="s">
        <v>1071</v>
      </c>
      <c r="D114" s="196" t="s">
        <v>1090</v>
      </c>
      <c r="E114" s="196" t="s">
        <v>32</v>
      </c>
      <c r="F114">
        <v>2695.48</v>
      </c>
      <c r="G114" s="197" t="s">
        <v>969</v>
      </c>
      <c r="H114">
        <v>100</v>
      </c>
    </row>
    <row r="115" spans="1:8" x14ac:dyDescent="0.3">
      <c r="A115" s="31">
        <v>128</v>
      </c>
      <c r="B115" s="197" t="s">
        <v>904</v>
      </c>
      <c r="C115" s="196" t="s">
        <v>1071</v>
      </c>
      <c r="D115" s="196" t="s">
        <v>1091</v>
      </c>
      <c r="E115" s="196" t="s">
        <v>32</v>
      </c>
      <c r="F115">
        <v>5083.92</v>
      </c>
      <c r="G115" s="197" t="s">
        <v>969</v>
      </c>
      <c r="H115">
        <v>100</v>
      </c>
    </row>
    <row r="116" spans="1:8" x14ac:dyDescent="0.3">
      <c r="A116" s="31">
        <v>128</v>
      </c>
      <c r="B116" s="197" t="s">
        <v>904</v>
      </c>
      <c r="C116" s="196" t="s">
        <v>1071</v>
      </c>
      <c r="D116" s="196" t="s">
        <v>1092</v>
      </c>
      <c r="E116" s="196" t="s">
        <v>32</v>
      </c>
      <c r="F116">
        <v>4735.8999999999996</v>
      </c>
      <c r="G116" s="197" t="s">
        <v>969</v>
      </c>
      <c r="H116">
        <v>100</v>
      </c>
    </row>
    <row r="117" spans="1:8" x14ac:dyDescent="0.3">
      <c r="A117" s="31">
        <v>128</v>
      </c>
      <c r="B117" s="197" t="s">
        <v>904</v>
      </c>
      <c r="C117" s="196" t="s">
        <v>1071</v>
      </c>
      <c r="D117" s="196" t="s">
        <v>1093</v>
      </c>
      <c r="E117" s="196" t="s">
        <v>32</v>
      </c>
      <c r="F117">
        <v>2163.7399999999998</v>
      </c>
      <c r="G117" s="197" t="s">
        <v>969</v>
      </c>
      <c r="H117">
        <v>100</v>
      </c>
    </row>
    <row r="118" spans="1:8" x14ac:dyDescent="0.3">
      <c r="A118" s="31">
        <v>128</v>
      </c>
      <c r="B118" s="197" t="s">
        <v>904</v>
      </c>
      <c r="C118" s="196" t="s">
        <v>1071</v>
      </c>
      <c r="D118" s="196" t="s">
        <v>1094</v>
      </c>
      <c r="E118" s="196" t="s">
        <v>32</v>
      </c>
      <c r="F118">
        <v>3889.7</v>
      </c>
      <c r="G118" s="197" t="s">
        <v>969</v>
      </c>
      <c r="H118">
        <v>100</v>
      </c>
    </row>
    <row r="119" spans="1:8" x14ac:dyDescent="0.3">
      <c r="A119" s="31">
        <v>128</v>
      </c>
      <c r="B119" s="197" t="s">
        <v>904</v>
      </c>
      <c r="C119" s="196" t="s">
        <v>1071</v>
      </c>
      <c r="D119" s="196" t="s">
        <v>1095</v>
      </c>
      <c r="E119" s="196" t="s">
        <v>32</v>
      </c>
      <c r="F119">
        <v>3357.96</v>
      </c>
      <c r="G119" s="197" t="s">
        <v>969</v>
      </c>
      <c r="H119">
        <v>100</v>
      </c>
    </row>
    <row r="120" spans="1:8" x14ac:dyDescent="0.3">
      <c r="A120" s="31">
        <v>130</v>
      </c>
      <c r="B120" s="197" t="s">
        <v>904</v>
      </c>
      <c r="C120" s="196" t="s">
        <v>1096</v>
      </c>
      <c r="D120" s="196" t="s">
        <v>1097</v>
      </c>
      <c r="E120" s="196" t="s">
        <v>32</v>
      </c>
      <c r="F120">
        <v>2947.95</v>
      </c>
      <c r="G120" s="197" t="s">
        <v>969</v>
      </c>
      <c r="H120">
        <v>100</v>
      </c>
    </row>
    <row r="121" spans="1:8" x14ac:dyDescent="0.3">
      <c r="A121" s="31">
        <v>130</v>
      </c>
      <c r="B121" s="197" t="s">
        <v>904</v>
      </c>
      <c r="C121" s="196" t="s">
        <v>1096</v>
      </c>
      <c r="D121" s="196" t="s">
        <v>1098</v>
      </c>
      <c r="E121" s="196" t="s">
        <v>32</v>
      </c>
      <c r="F121">
        <v>2120.67</v>
      </c>
      <c r="G121" s="197" t="s">
        <v>969</v>
      </c>
      <c r="H121">
        <v>100</v>
      </c>
    </row>
    <row r="122" spans="1:8" x14ac:dyDescent="0.3">
      <c r="A122" s="31">
        <v>130</v>
      </c>
      <c r="B122" s="197" t="s">
        <v>904</v>
      </c>
      <c r="C122" s="196" t="s">
        <v>1096</v>
      </c>
      <c r="D122" s="196" t="s">
        <v>1099</v>
      </c>
      <c r="E122" s="196" t="s">
        <v>32</v>
      </c>
      <c r="F122">
        <v>3537.54</v>
      </c>
      <c r="G122" s="197" t="s">
        <v>969</v>
      </c>
      <c r="H122">
        <v>100</v>
      </c>
    </row>
    <row r="123" spans="1:8" x14ac:dyDescent="0.3">
      <c r="A123" s="31">
        <v>130</v>
      </c>
      <c r="B123" s="197" t="s">
        <v>904</v>
      </c>
      <c r="C123" s="196" t="s">
        <v>1096</v>
      </c>
      <c r="D123" s="196" t="s">
        <v>1100</v>
      </c>
      <c r="E123" s="196" t="s">
        <v>32</v>
      </c>
      <c r="F123">
        <v>2544.8000000000002</v>
      </c>
      <c r="G123" s="197" t="s">
        <v>969</v>
      </c>
      <c r="H123">
        <v>100</v>
      </c>
    </row>
    <row r="124" spans="1:8" x14ac:dyDescent="0.3">
      <c r="A124" s="31">
        <v>136</v>
      </c>
      <c r="B124" s="197" t="s">
        <v>904</v>
      </c>
      <c r="C124" s="196" t="s">
        <v>1101</v>
      </c>
      <c r="D124" s="196" t="s">
        <v>1102</v>
      </c>
      <c r="E124" s="196" t="s">
        <v>32</v>
      </c>
      <c r="F124">
        <v>5384.46</v>
      </c>
      <c r="G124" s="197" t="s">
        <v>969</v>
      </c>
      <c r="H124">
        <v>100</v>
      </c>
    </row>
    <row r="125" spans="1:8" x14ac:dyDescent="0.3">
      <c r="A125" s="31">
        <v>136</v>
      </c>
      <c r="B125" s="197" t="s">
        <v>904</v>
      </c>
      <c r="C125" s="196" t="s">
        <v>1101</v>
      </c>
      <c r="D125" s="196" t="s">
        <v>1103</v>
      </c>
      <c r="E125" s="196" t="s">
        <v>32</v>
      </c>
      <c r="F125">
        <v>6537.91</v>
      </c>
      <c r="G125" s="197" t="s">
        <v>969</v>
      </c>
      <c r="H125">
        <v>100</v>
      </c>
    </row>
    <row r="126" spans="1:8" x14ac:dyDescent="0.3">
      <c r="A126" s="31">
        <v>136</v>
      </c>
      <c r="B126" s="197" t="s">
        <v>904</v>
      </c>
      <c r="C126" s="196" t="s">
        <v>1101</v>
      </c>
      <c r="D126" s="196" t="s">
        <v>1104</v>
      </c>
      <c r="E126" s="196" t="s">
        <v>32</v>
      </c>
      <c r="F126">
        <v>7691.36</v>
      </c>
      <c r="G126" s="197" t="s">
        <v>969</v>
      </c>
      <c r="H126">
        <v>100</v>
      </c>
    </row>
    <row r="127" spans="1:8" x14ac:dyDescent="0.3">
      <c r="A127" s="31">
        <v>136</v>
      </c>
      <c r="B127" s="197" t="s">
        <v>904</v>
      </c>
      <c r="C127" s="196" t="s">
        <v>1101</v>
      </c>
      <c r="D127" s="196" t="s">
        <v>1105</v>
      </c>
      <c r="E127" s="196" t="s">
        <v>32</v>
      </c>
      <c r="F127">
        <v>4231.01</v>
      </c>
      <c r="G127" s="197" t="s">
        <v>969</v>
      </c>
      <c r="H127">
        <v>100</v>
      </c>
    </row>
    <row r="128" spans="1:8" x14ac:dyDescent="0.3">
      <c r="A128" s="31">
        <v>136</v>
      </c>
      <c r="B128" s="197" t="s">
        <v>904</v>
      </c>
      <c r="C128" s="196" t="s">
        <v>1101</v>
      </c>
      <c r="D128" s="196" t="s">
        <v>1106</v>
      </c>
      <c r="E128" s="196" t="s">
        <v>32</v>
      </c>
      <c r="F128">
        <v>3242.63</v>
      </c>
      <c r="G128" s="197" t="s">
        <v>969</v>
      </c>
      <c r="H128">
        <v>100</v>
      </c>
    </row>
    <row r="129" spans="1:8" x14ac:dyDescent="0.3">
      <c r="A129" s="31">
        <v>136</v>
      </c>
      <c r="B129" s="197" t="s">
        <v>904</v>
      </c>
      <c r="C129" s="196" t="s">
        <v>1101</v>
      </c>
      <c r="D129" s="196" t="s">
        <v>1107</v>
      </c>
      <c r="E129" s="196" t="s">
        <v>32</v>
      </c>
      <c r="F129">
        <v>4396.07</v>
      </c>
      <c r="G129" s="197" t="s">
        <v>969</v>
      </c>
      <c r="H129">
        <v>100</v>
      </c>
    </row>
    <row r="130" spans="1:8" x14ac:dyDescent="0.3">
      <c r="A130" s="31">
        <v>136</v>
      </c>
      <c r="B130" s="197" t="s">
        <v>904</v>
      </c>
      <c r="C130" s="196" t="s">
        <v>1101</v>
      </c>
      <c r="D130" s="196" t="s">
        <v>1108</v>
      </c>
      <c r="E130" s="196" t="s">
        <v>32</v>
      </c>
      <c r="F130">
        <v>5549.52</v>
      </c>
      <c r="G130" s="197" t="s">
        <v>969</v>
      </c>
      <c r="H130">
        <v>100</v>
      </c>
    </row>
    <row r="131" spans="1:8" x14ac:dyDescent="0.3">
      <c r="A131" s="31">
        <v>136</v>
      </c>
      <c r="B131" s="197" t="s">
        <v>904</v>
      </c>
      <c r="C131" s="196" t="s">
        <v>1101</v>
      </c>
      <c r="D131" s="196" t="s">
        <v>1109</v>
      </c>
      <c r="E131" s="196" t="s">
        <v>32</v>
      </c>
      <c r="F131">
        <v>2089.1799999999998</v>
      </c>
      <c r="G131" s="197" t="s">
        <v>969</v>
      </c>
      <c r="H131">
        <v>100</v>
      </c>
    </row>
    <row r="132" spans="1:8" x14ac:dyDescent="0.3">
      <c r="A132" s="31">
        <v>136</v>
      </c>
      <c r="B132" s="197" t="s">
        <v>904</v>
      </c>
      <c r="C132" s="196" t="s">
        <v>1101</v>
      </c>
      <c r="D132" s="196" t="s">
        <v>1110</v>
      </c>
      <c r="E132" s="196" t="s">
        <v>32</v>
      </c>
      <c r="F132">
        <v>4313.54</v>
      </c>
      <c r="G132" s="197" t="s">
        <v>969</v>
      </c>
      <c r="H132">
        <v>100</v>
      </c>
    </row>
    <row r="133" spans="1:8" x14ac:dyDescent="0.3">
      <c r="A133" s="31">
        <v>136</v>
      </c>
      <c r="B133" s="197" t="s">
        <v>904</v>
      </c>
      <c r="C133" s="196" t="s">
        <v>1101</v>
      </c>
      <c r="D133" s="196" t="s">
        <v>1111</v>
      </c>
      <c r="E133" s="196" t="s">
        <v>32</v>
      </c>
      <c r="F133">
        <v>5466.99</v>
      </c>
      <c r="G133" s="197" t="s">
        <v>969</v>
      </c>
      <c r="H133">
        <v>100</v>
      </c>
    </row>
    <row r="134" spans="1:8" x14ac:dyDescent="0.3">
      <c r="A134" s="31">
        <v>136</v>
      </c>
      <c r="B134" s="197" t="s">
        <v>904</v>
      </c>
      <c r="C134" s="196" t="s">
        <v>1101</v>
      </c>
      <c r="D134" s="196" t="s">
        <v>1112</v>
      </c>
      <c r="E134" s="196" t="s">
        <v>32</v>
      </c>
      <c r="F134">
        <v>6620.44</v>
      </c>
      <c r="G134" s="197" t="s">
        <v>969</v>
      </c>
      <c r="H134">
        <v>100</v>
      </c>
    </row>
    <row r="135" spans="1:8" x14ac:dyDescent="0.3">
      <c r="A135" s="31">
        <v>136</v>
      </c>
      <c r="B135" s="197" t="s">
        <v>904</v>
      </c>
      <c r="C135" s="196" t="s">
        <v>1101</v>
      </c>
      <c r="D135" s="196" t="s">
        <v>1113</v>
      </c>
      <c r="E135" s="196" t="s">
        <v>32</v>
      </c>
      <c r="F135">
        <v>3160.1</v>
      </c>
      <c r="G135" s="197" t="s">
        <v>969</v>
      </c>
      <c r="H135">
        <v>100</v>
      </c>
    </row>
    <row r="136" spans="1:8" x14ac:dyDescent="0.3">
      <c r="A136" s="31">
        <v>136</v>
      </c>
      <c r="B136" s="197" t="s">
        <v>904</v>
      </c>
      <c r="C136" s="196" t="s">
        <v>1101</v>
      </c>
      <c r="D136" s="196" t="s">
        <v>1114</v>
      </c>
      <c r="E136" s="196" t="s">
        <v>32</v>
      </c>
      <c r="F136">
        <v>6461.35</v>
      </c>
      <c r="G136" s="197" t="s">
        <v>969</v>
      </c>
      <c r="H136">
        <v>100</v>
      </c>
    </row>
    <row r="137" spans="1:8" x14ac:dyDescent="0.3">
      <c r="A137" s="31">
        <v>136</v>
      </c>
      <c r="B137" s="197" t="s">
        <v>904</v>
      </c>
      <c r="C137" s="196" t="s">
        <v>1101</v>
      </c>
      <c r="D137" s="196" t="s">
        <v>1115</v>
      </c>
      <c r="E137" s="196" t="s">
        <v>32</v>
      </c>
      <c r="F137">
        <v>7845.49</v>
      </c>
      <c r="G137" s="197" t="s">
        <v>969</v>
      </c>
      <c r="H137">
        <v>100</v>
      </c>
    </row>
    <row r="138" spans="1:8" x14ac:dyDescent="0.3">
      <c r="A138" s="31">
        <v>136</v>
      </c>
      <c r="B138" s="197" t="s">
        <v>904</v>
      </c>
      <c r="C138" s="196" t="s">
        <v>1101</v>
      </c>
      <c r="D138" s="196" t="s">
        <v>1116</v>
      </c>
      <c r="E138" s="196" t="s">
        <v>32</v>
      </c>
      <c r="F138">
        <v>9229.6299999999992</v>
      </c>
      <c r="G138" s="197" t="s">
        <v>969</v>
      </c>
      <c r="H138">
        <v>100</v>
      </c>
    </row>
    <row r="139" spans="1:8" x14ac:dyDescent="0.3">
      <c r="A139" s="31">
        <v>136</v>
      </c>
      <c r="B139" s="197" t="s">
        <v>904</v>
      </c>
      <c r="C139" s="196" t="s">
        <v>1101</v>
      </c>
      <c r="D139" s="196" t="s">
        <v>1117</v>
      </c>
      <c r="E139" s="196" t="s">
        <v>32</v>
      </c>
      <c r="F139">
        <v>5077.22</v>
      </c>
      <c r="G139" s="197" t="s">
        <v>969</v>
      </c>
      <c r="H139">
        <v>100</v>
      </c>
    </row>
    <row r="140" spans="1:8" x14ac:dyDescent="0.3">
      <c r="A140" s="31">
        <v>136</v>
      </c>
      <c r="B140" s="197" t="s">
        <v>904</v>
      </c>
      <c r="C140" s="196" t="s">
        <v>1101</v>
      </c>
      <c r="D140" s="196" t="s">
        <v>1118</v>
      </c>
      <c r="E140" s="196" t="s">
        <v>32</v>
      </c>
      <c r="F140">
        <v>3891.15</v>
      </c>
      <c r="G140" s="197" t="s">
        <v>969</v>
      </c>
      <c r="H140">
        <v>100</v>
      </c>
    </row>
    <row r="141" spans="1:8" x14ac:dyDescent="0.3">
      <c r="A141" s="31">
        <v>136</v>
      </c>
      <c r="B141" s="197" t="s">
        <v>904</v>
      </c>
      <c r="C141" s="196" t="s">
        <v>1101</v>
      </c>
      <c r="D141" s="196" t="s">
        <v>1119</v>
      </c>
      <c r="E141" s="196" t="s">
        <v>32</v>
      </c>
      <c r="F141">
        <v>5275.29</v>
      </c>
      <c r="G141" s="197" t="s">
        <v>969</v>
      </c>
      <c r="H141">
        <v>100</v>
      </c>
    </row>
    <row r="142" spans="1:8" x14ac:dyDescent="0.3">
      <c r="A142" s="31">
        <v>136</v>
      </c>
      <c r="B142" s="197" t="s">
        <v>904</v>
      </c>
      <c r="C142" s="196" t="s">
        <v>1101</v>
      </c>
      <c r="D142" s="196" t="s">
        <v>1120</v>
      </c>
      <c r="E142" s="196" t="s">
        <v>32</v>
      </c>
      <c r="F142">
        <v>6659.42</v>
      </c>
      <c r="G142" s="197" t="s">
        <v>969</v>
      </c>
      <c r="H142">
        <v>100</v>
      </c>
    </row>
    <row r="143" spans="1:8" x14ac:dyDescent="0.3">
      <c r="A143" s="31">
        <v>136</v>
      </c>
      <c r="B143" s="197" t="s">
        <v>904</v>
      </c>
      <c r="C143" s="196" t="s">
        <v>1101</v>
      </c>
      <c r="D143" s="196" t="s">
        <v>1121</v>
      </c>
      <c r="E143" s="196" t="s">
        <v>32</v>
      </c>
      <c r="F143">
        <v>2507.0100000000002</v>
      </c>
      <c r="G143" s="197" t="s">
        <v>969</v>
      </c>
      <c r="H143">
        <v>100</v>
      </c>
    </row>
    <row r="144" spans="1:8" x14ac:dyDescent="0.3">
      <c r="A144" s="31">
        <v>136</v>
      </c>
      <c r="B144" s="197" t="s">
        <v>904</v>
      </c>
      <c r="C144" s="196" t="s">
        <v>1101</v>
      </c>
      <c r="D144" s="196" t="s">
        <v>1122</v>
      </c>
      <c r="E144" s="196" t="s">
        <v>32</v>
      </c>
      <c r="F144">
        <v>5176.25</v>
      </c>
      <c r="G144" s="197" t="s">
        <v>969</v>
      </c>
      <c r="H144">
        <v>100</v>
      </c>
    </row>
    <row r="145" spans="1:8" x14ac:dyDescent="0.3">
      <c r="A145" s="31">
        <v>136</v>
      </c>
      <c r="B145" s="197" t="s">
        <v>904</v>
      </c>
      <c r="C145" s="196" t="s">
        <v>1101</v>
      </c>
      <c r="D145" s="196" t="s">
        <v>1123</v>
      </c>
      <c r="E145" s="196" t="s">
        <v>32</v>
      </c>
      <c r="F145">
        <v>6560.39</v>
      </c>
      <c r="G145" s="197" t="s">
        <v>969</v>
      </c>
      <c r="H145">
        <v>100</v>
      </c>
    </row>
    <row r="146" spans="1:8" x14ac:dyDescent="0.3">
      <c r="A146" s="31">
        <v>136</v>
      </c>
      <c r="B146" s="197" t="s">
        <v>904</v>
      </c>
      <c r="C146" s="196" t="s">
        <v>1101</v>
      </c>
      <c r="D146" s="196" t="s">
        <v>1124</v>
      </c>
      <c r="E146" s="196" t="s">
        <v>32</v>
      </c>
      <c r="F146">
        <v>7944.53</v>
      </c>
      <c r="G146" s="197" t="s">
        <v>969</v>
      </c>
      <c r="H146">
        <v>100</v>
      </c>
    </row>
    <row r="147" spans="1:8" x14ac:dyDescent="0.3">
      <c r="A147" s="31">
        <v>136</v>
      </c>
      <c r="B147" s="197" t="s">
        <v>904</v>
      </c>
      <c r="C147" s="196" t="s">
        <v>1101</v>
      </c>
      <c r="D147" s="196" t="s">
        <v>1125</v>
      </c>
      <c r="E147" s="196" t="s">
        <v>32</v>
      </c>
      <c r="F147">
        <v>3792.11</v>
      </c>
      <c r="G147" s="197" t="s">
        <v>969</v>
      </c>
      <c r="H147">
        <v>100</v>
      </c>
    </row>
    <row r="148" spans="1:8" x14ac:dyDescent="0.3">
      <c r="A148" s="31">
        <v>138</v>
      </c>
      <c r="B148" s="197" t="s">
        <v>904</v>
      </c>
      <c r="C148" s="196" t="s">
        <v>1126</v>
      </c>
      <c r="D148" s="196" t="s">
        <v>1127</v>
      </c>
      <c r="E148" s="196" t="s">
        <v>32</v>
      </c>
      <c r="F148">
        <v>4434.75</v>
      </c>
      <c r="G148" s="197" t="s">
        <v>969</v>
      </c>
      <c r="H148">
        <v>100</v>
      </c>
    </row>
    <row r="149" spans="1:8" x14ac:dyDescent="0.3">
      <c r="A149" s="31">
        <v>138</v>
      </c>
      <c r="B149" s="197" t="s">
        <v>904</v>
      </c>
      <c r="C149" s="196" t="s">
        <v>1126</v>
      </c>
      <c r="D149" s="196" t="s">
        <v>1128</v>
      </c>
      <c r="E149" s="196" t="s">
        <v>32</v>
      </c>
      <c r="F149">
        <v>3784.32</v>
      </c>
      <c r="G149" s="197" t="s">
        <v>969</v>
      </c>
      <c r="H149">
        <v>100</v>
      </c>
    </row>
    <row r="150" spans="1:8" x14ac:dyDescent="0.3">
      <c r="A150" s="31">
        <v>138</v>
      </c>
      <c r="B150" s="197" t="s">
        <v>904</v>
      </c>
      <c r="C150" s="196" t="s">
        <v>1126</v>
      </c>
      <c r="D150" s="196" t="s">
        <v>1129</v>
      </c>
      <c r="E150" s="196" t="s">
        <v>32</v>
      </c>
      <c r="F150">
        <v>5321.7</v>
      </c>
      <c r="G150" s="197" t="s">
        <v>969</v>
      </c>
      <c r="H150">
        <v>100</v>
      </c>
    </row>
    <row r="151" spans="1:8" x14ac:dyDescent="0.3">
      <c r="A151" s="31">
        <v>138</v>
      </c>
      <c r="B151" s="197" t="s">
        <v>904</v>
      </c>
      <c r="C151" s="196" t="s">
        <v>1126</v>
      </c>
      <c r="D151" s="196" t="s">
        <v>1130</v>
      </c>
      <c r="E151" s="196" t="s">
        <v>32</v>
      </c>
      <c r="F151">
        <v>4541.18</v>
      </c>
      <c r="G151" s="197" t="s">
        <v>969</v>
      </c>
      <c r="H151">
        <v>100</v>
      </c>
    </row>
    <row r="152" spans="1:8" x14ac:dyDescent="0.3">
      <c r="A152" s="31">
        <v>142</v>
      </c>
      <c r="B152" s="197" t="s">
        <v>904</v>
      </c>
      <c r="C152" s="196" t="s">
        <v>1131</v>
      </c>
      <c r="D152" s="196" t="s">
        <v>1132</v>
      </c>
      <c r="E152" s="196" t="s">
        <v>32</v>
      </c>
      <c r="F152">
        <v>2161.89</v>
      </c>
      <c r="G152" s="197" t="s">
        <v>969</v>
      </c>
      <c r="H152">
        <v>100</v>
      </c>
    </row>
    <row r="153" spans="1:8" x14ac:dyDescent="0.3">
      <c r="A153" s="31">
        <v>142</v>
      </c>
      <c r="B153" s="197" t="s">
        <v>904</v>
      </c>
      <c r="C153" s="196" t="s">
        <v>1131</v>
      </c>
      <c r="D153" s="196" t="s">
        <v>1133</v>
      </c>
      <c r="E153" s="196" t="s">
        <v>32</v>
      </c>
      <c r="F153">
        <v>2642.31</v>
      </c>
      <c r="G153" s="197" t="s">
        <v>969</v>
      </c>
      <c r="H153">
        <v>100</v>
      </c>
    </row>
    <row r="154" spans="1:8" x14ac:dyDescent="0.3">
      <c r="A154" s="31">
        <v>142</v>
      </c>
      <c r="B154" s="197" t="s">
        <v>904</v>
      </c>
      <c r="C154" s="196" t="s">
        <v>1131</v>
      </c>
      <c r="D154" s="196" t="s">
        <v>1134</v>
      </c>
      <c r="E154" s="196" t="s">
        <v>32</v>
      </c>
      <c r="F154">
        <v>3122.73</v>
      </c>
      <c r="G154" s="197" t="s">
        <v>969</v>
      </c>
      <c r="H154">
        <v>100</v>
      </c>
    </row>
    <row r="155" spans="1:8" x14ac:dyDescent="0.3">
      <c r="A155" s="31">
        <v>142</v>
      </c>
      <c r="B155" s="197" t="s">
        <v>904</v>
      </c>
      <c r="C155" s="196" t="s">
        <v>1131</v>
      </c>
      <c r="D155" s="196" t="s">
        <v>1135</v>
      </c>
      <c r="E155" s="196" t="s">
        <v>32</v>
      </c>
      <c r="F155">
        <v>2594.27</v>
      </c>
      <c r="G155" s="197" t="s">
        <v>969</v>
      </c>
      <c r="H155">
        <v>100</v>
      </c>
    </row>
    <row r="156" spans="1:8" x14ac:dyDescent="0.3">
      <c r="A156" s="31">
        <v>142</v>
      </c>
      <c r="B156" s="197" t="s">
        <v>904</v>
      </c>
      <c r="C156" s="196" t="s">
        <v>1131</v>
      </c>
      <c r="D156" s="196" t="s">
        <v>1136</v>
      </c>
      <c r="E156" s="196" t="s">
        <v>32</v>
      </c>
      <c r="F156">
        <v>3170.77</v>
      </c>
      <c r="G156" s="197" t="s">
        <v>969</v>
      </c>
      <c r="H156">
        <v>100</v>
      </c>
    </row>
    <row r="157" spans="1:8" x14ac:dyDescent="0.3">
      <c r="A157" s="31">
        <v>142</v>
      </c>
      <c r="B157" s="197" t="s">
        <v>904</v>
      </c>
      <c r="C157" s="196" t="s">
        <v>1131</v>
      </c>
      <c r="D157" s="196" t="s">
        <v>1137</v>
      </c>
      <c r="E157" s="196" t="s">
        <v>32</v>
      </c>
      <c r="F157">
        <v>3747.28</v>
      </c>
      <c r="G157" s="197" t="s">
        <v>969</v>
      </c>
      <c r="H157">
        <v>100</v>
      </c>
    </row>
    <row r="158" spans="1:8" x14ac:dyDescent="0.3">
      <c r="A158" s="31">
        <v>146</v>
      </c>
      <c r="B158" s="197" t="s">
        <v>904</v>
      </c>
      <c r="C158" s="196" t="s">
        <v>1138</v>
      </c>
      <c r="D158" s="196" t="s">
        <v>1139</v>
      </c>
      <c r="E158" s="196" t="s">
        <v>32</v>
      </c>
      <c r="F158">
        <v>3026.65</v>
      </c>
      <c r="G158" s="197" t="s">
        <v>969</v>
      </c>
      <c r="H158">
        <v>100</v>
      </c>
    </row>
    <row r="159" spans="1:8" x14ac:dyDescent="0.3">
      <c r="A159" s="31">
        <v>146</v>
      </c>
      <c r="B159" s="197" t="s">
        <v>904</v>
      </c>
      <c r="C159" s="196" t="s">
        <v>1138</v>
      </c>
      <c r="D159" s="196" t="s">
        <v>1140</v>
      </c>
      <c r="E159" s="196" t="s">
        <v>32</v>
      </c>
      <c r="F159">
        <v>4395.84</v>
      </c>
      <c r="G159" s="197" t="s">
        <v>969</v>
      </c>
      <c r="H159">
        <v>100</v>
      </c>
    </row>
    <row r="160" spans="1:8" x14ac:dyDescent="0.3">
      <c r="A160" s="31">
        <v>146</v>
      </c>
      <c r="B160" s="197" t="s">
        <v>904</v>
      </c>
      <c r="C160" s="196" t="s">
        <v>1138</v>
      </c>
      <c r="D160" s="196" t="s">
        <v>1141</v>
      </c>
      <c r="E160" s="196" t="s">
        <v>32</v>
      </c>
      <c r="F160">
        <v>2522.21</v>
      </c>
      <c r="G160" s="197" t="s">
        <v>969</v>
      </c>
      <c r="H160">
        <v>100</v>
      </c>
    </row>
    <row r="161" spans="1:8" x14ac:dyDescent="0.3">
      <c r="A161" s="31">
        <v>146</v>
      </c>
      <c r="B161" s="197" t="s">
        <v>904</v>
      </c>
      <c r="C161" s="196" t="s">
        <v>1138</v>
      </c>
      <c r="D161" s="196" t="s">
        <v>1142</v>
      </c>
      <c r="E161" s="196" t="s">
        <v>32</v>
      </c>
      <c r="F161">
        <v>3663.2</v>
      </c>
      <c r="G161" s="197" t="s">
        <v>969</v>
      </c>
      <c r="H161">
        <v>100</v>
      </c>
    </row>
    <row r="162" spans="1:8" x14ac:dyDescent="0.3">
      <c r="A162" s="31">
        <v>201</v>
      </c>
      <c r="B162" s="197" t="s">
        <v>904</v>
      </c>
      <c r="C162" s="196" t="s">
        <v>1143</v>
      </c>
      <c r="D162" s="196" t="s">
        <v>1144</v>
      </c>
      <c r="E162" s="196" t="s">
        <v>32</v>
      </c>
      <c r="F162">
        <v>16630.28</v>
      </c>
      <c r="G162" s="197" t="s">
        <v>969</v>
      </c>
      <c r="H162">
        <v>100</v>
      </c>
    </row>
    <row r="163" spans="1:8" x14ac:dyDescent="0.3">
      <c r="A163" s="31">
        <v>201</v>
      </c>
      <c r="B163" s="197" t="s">
        <v>904</v>
      </c>
      <c r="C163" s="196" t="s">
        <v>1143</v>
      </c>
      <c r="D163" s="196" t="s">
        <v>1145</v>
      </c>
      <c r="E163" s="196" t="s">
        <v>32</v>
      </c>
      <c r="F163">
        <v>24003.86</v>
      </c>
      <c r="G163" s="197" t="s">
        <v>969</v>
      </c>
      <c r="H163">
        <v>100</v>
      </c>
    </row>
    <row r="164" spans="1:8" x14ac:dyDescent="0.3">
      <c r="A164" s="31">
        <v>201</v>
      </c>
      <c r="B164" s="197" t="s">
        <v>904</v>
      </c>
      <c r="C164" s="196" t="s">
        <v>1143</v>
      </c>
      <c r="D164" s="196" t="s">
        <v>1146</v>
      </c>
      <c r="E164" s="196" t="s">
        <v>32</v>
      </c>
      <c r="F164">
        <v>12692.63</v>
      </c>
      <c r="G164" s="197" t="s">
        <v>969</v>
      </c>
      <c r="H164">
        <v>100</v>
      </c>
    </row>
    <row r="165" spans="1:8" x14ac:dyDescent="0.3">
      <c r="A165" s="31">
        <v>201</v>
      </c>
      <c r="B165" s="197" t="s">
        <v>904</v>
      </c>
      <c r="C165" s="196" t="s">
        <v>1143</v>
      </c>
      <c r="D165" s="196" t="s">
        <v>1147</v>
      </c>
      <c r="E165" s="196" t="s">
        <v>32</v>
      </c>
      <c r="F165">
        <v>13521.08</v>
      </c>
      <c r="G165" s="197" t="s">
        <v>969</v>
      </c>
      <c r="H165">
        <v>100</v>
      </c>
    </row>
    <row r="166" spans="1:8" x14ac:dyDescent="0.3">
      <c r="A166" s="31">
        <v>201</v>
      </c>
      <c r="B166" s="197" t="s">
        <v>904</v>
      </c>
      <c r="C166" s="196" t="s">
        <v>1143</v>
      </c>
      <c r="D166" s="196" t="s">
        <v>1148</v>
      </c>
      <c r="E166" s="196" t="s">
        <v>32</v>
      </c>
      <c r="F166">
        <v>19340.060000000001</v>
      </c>
      <c r="G166" s="197" t="s">
        <v>969</v>
      </c>
      <c r="H166">
        <v>100</v>
      </c>
    </row>
    <row r="167" spans="1:8" x14ac:dyDescent="0.3">
      <c r="A167" s="31">
        <v>201</v>
      </c>
      <c r="B167" s="197" t="s">
        <v>904</v>
      </c>
      <c r="C167" s="196" t="s">
        <v>1143</v>
      </c>
      <c r="D167" s="196" t="s">
        <v>1149</v>
      </c>
      <c r="E167" s="196" t="s">
        <v>32</v>
      </c>
      <c r="F167">
        <v>19428.560000000001</v>
      </c>
      <c r="G167" s="197" t="s">
        <v>969</v>
      </c>
      <c r="H167">
        <v>100</v>
      </c>
    </row>
    <row r="168" spans="1:8" x14ac:dyDescent="0.3">
      <c r="A168" s="31">
        <v>201</v>
      </c>
      <c r="B168" s="197" t="s">
        <v>904</v>
      </c>
      <c r="C168" s="196" t="s">
        <v>1143</v>
      </c>
      <c r="D168" s="196" t="s">
        <v>1150</v>
      </c>
      <c r="E168" s="196" t="s">
        <v>32</v>
      </c>
      <c r="F168">
        <v>26646.68</v>
      </c>
      <c r="G168" s="197" t="s">
        <v>969</v>
      </c>
      <c r="H168">
        <v>100</v>
      </c>
    </row>
    <row r="169" spans="1:8" x14ac:dyDescent="0.3">
      <c r="A169" s="31">
        <v>201</v>
      </c>
      <c r="B169" s="197" t="s">
        <v>904</v>
      </c>
      <c r="C169" s="196" t="s">
        <v>1143</v>
      </c>
      <c r="D169" s="196" t="s">
        <v>1151</v>
      </c>
      <c r="E169" s="196" t="s">
        <v>32</v>
      </c>
      <c r="F169">
        <v>34793.61</v>
      </c>
      <c r="G169" s="197" t="s">
        <v>969</v>
      </c>
      <c r="H169">
        <v>100</v>
      </c>
    </row>
    <row r="170" spans="1:8" x14ac:dyDescent="0.3">
      <c r="A170" s="31">
        <v>201</v>
      </c>
      <c r="B170" s="197" t="s">
        <v>904</v>
      </c>
      <c r="C170" s="196" t="s">
        <v>1143</v>
      </c>
      <c r="D170" s="196" t="s">
        <v>1152</v>
      </c>
      <c r="E170" s="196" t="s">
        <v>32</v>
      </c>
      <c r="F170">
        <v>49679.6</v>
      </c>
      <c r="G170" s="197" t="s">
        <v>969</v>
      </c>
      <c r="H170">
        <v>100</v>
      </c>
    </row>
    <row r="171" spans="1:8" x14ac:dyDescent="0.3">
      <c r="A171" s="31">
        <v>201</v>
      </c>
      <c r="B171" s="197" t="s">
        <v>904</v>
      </c>
      <c r="C171" s="196" t="s">
        <v>1143</v>
      </c>
      <c r="D171" s="196" t="s">
        <v>1153</v>
      </c>
      <c r="E171" s="196" t="s">
        <v>32</v>
      </c>
      <c r="F171">
        <v>31684.41</v>
      </c>
      <c r="G171" s="197" t="s">
        <v>969</v>
      </c>
      <c r="H171">
        <v>100</v>
      </c>
    </row>
    <row r="172" spans="1:8" x14ac:dyDescent="0.3">
      <c r="A172" s="31">
        <v>201</v>
      </c>
      <c r="B172" s="197" t="s">
        <v>904</v>
      </c>
      <c r="C172" s="196" t="s">
        <v>1143</v>
      </c>
      <c r="D172" s="196" t="s">
        <v>1154</v>
      </c>
      <c r="E172" s="196" t="s">
        <v>32</v>
      </c>
      <c r="F172">
        <v>45015.8</v>
      </c>
      <c r="G172" s="197" t="s">
        <v>969</v>
      </c>
      <c r="H172">
        <v>100</v>
      </c>
    </row>
    <row r="173" spans="1:8" x14ac:dyDescent="0.3">
      <c r="A173" s="31">
        <v>201</v>
      </c>
      <c r="B173" s="197" t="s">
        <v>904</v>
      </c>
      <c r="C173" s="196" t="s">
        <v>1143</v>
      </c>
      <c r="D173" s="196" t="s">
        <v>1155</v>
      </c>
      <c r="E173" s="196" t="s">
        <v>32</v>
      </c>
      <c r="F173">
        <v>37591.89</v>
      </c>
      <c r="G173" s="197" t="s">
        <v>969</v>
      </c>
      <c r="H173">
        <v>100</v>
      </c>
    </row>
    <row r="174" spans="1:8" x14ac:dyDescent="0.3">
      <c r="A174" s="31">
        <v>201</v>
      </c>
      <c r="B174" s="197" t="s">
        <v>904</v>
      </c>
      <c r="C174" s="196" t="s">
        <v>1143</v>
      </c>
      <c r="D174" s="196" t="s">
        <v>1156</v>
      </c>
      <c r="E174" s="196" t="s">
        <v>32</v>
      </c>
      <c r="F174">
        <v>19956.330000000002</v>
      </c>
      <c r="G174" s="197" t="s">
        <v>969</v>
      </c>
      <c r="H174">
        <v>100</v>
      </c>
    </row>
    <row r="175" spans="1:8" x14ac:dyDescent="0.3">
      <c r="A175" s="31">
        <v>201</v>
      </c>
      <c r="B175" s="197" t="s">
        <v>904</v>
      </c>
      <c r="C175" s="196" t="s">
        <v>1143</v>
      </c>
      <c r="D175" s="196" t="s">
        <v>1157</v>
      </c>
      <c r="E175" s="196" t="s">
        <v>32</v>
      </c>
      <c r="F175">
        <v>28804.63</v>
      </c>
      <c r="G175" s="197" t="s">
        <v>969</v>
      </c>
      <c r="H175">
        <v>100</v>
      </c>
    </row>
    <row r="176" spans="1:8" x14ac:dyDescent="0.3">
      <c r="A176" s="31">
        <v>201</v>
      </c>
      <c r="B176" s="197" t="s">
        <v>904</v>
      </c>
      <c r="C176" s="196" t="s">
        <v>1143</v>
      </c>
      <c r="D176" s="196" t="s">
        <v>1158</v>
      </c>
      <c r="E176" s="196" t="s">
        <v>32</v>
      </c>
      <c r="F176">
        <v>15231.15</v>
      </c>
      <c r="G176" s="197" t="s">
        <v>969</v>
      </c>
      <c r="H176">
        <v>100</v>
      </c>
    </row>
    <row r="177" spans="1:8" x14ac:dyDescent="0.3">
      <c r="A177" s="31">
        <v>201</v>
      </c>
      <c r="B177" s="197" t="s">
        <v>904</v>
      </c>
      <c r="C177" s="196" t="s">
        <v>1143</v>
      </c>
      <c r="D177" s="196" t="s">
        <v>1159</v>
      </c>
      <c r="E177" s="196" t="s">
        <v>32</v>
      </c>
      <c r="F177">
        <v>16225.29</v>
      </c>
      <c r="G177" s="197" t="s">
        <v>969</v>
      </c>
      <c r="H177">
        <v>100</v>
      </c>
    </row>
    <row r="178" spans="1:8" x14ac:dyDescent="0.3">
      <c r="A178" s="31">
        <v>201</v>
      </c>
      <c r="B178" s="197" t="s">
        <v>904</v>
      </c>
      <c r="C178" s="196" t="s">
        <v>1143</v>
      </c>
      <c r="D178" s="196" t="s">
        <v>1160</v>
      </c>
      <c r="E178" s="196" t="s">
        <v>32</v>
      </c>
      <c r="F178">
        <v>23208.07</v>
      </c>
      <c r="G178" s="197" t="s">
        <v>969</v>
      </c>
      <c r="H178">
        <v>100</v>
      </c>
    </row>
    <row r="179" spans="1:8" x14ac:dyDescent="0.3">
      <c r="A179" s="31">
        <v>201</v>
      </c>
      <c r="B179" s="197" t="s">
        <v>904</v>
      </c>
      <c r="C179" s="196" t="s">
        <v>1143</v>
      </c>
      <c r="D179" s="196" t="s">
        <v>1161</v>
      </c>
      <c r="E179" s="196" t="s">
        <v>32</v>
      </c>
      <c r="F179">
        <v>23314.27</v>
      </c>
      <c r="G179" s="197" t="s">
        <v>969</v>
      </c>
      <c r="H179">
        <v>100</v>
      </c>
    </row>
    <row r="180" spans="1:8" x14ac:dyDescent="0.3">
      <c r="A180" s="31">
        <v>201</v>
      </c>
      <c r="B180" s="197" t="s">
        <v>904</v>
      </c>
      <c r="C180" s="196" t="s">
        <v>1143</v>
      </c>
      <c r="D180" s="196" t="s">
        <v>1162</v>
      </c>
      <c r="E180" s="196" t="s">
        <v>32</v>
      </c>
      <c r="F180">
        <v>31976.01</v>
      </c>
      <c r="G180" s="197" t="s">
        <v>969</v>
      </c>
      <c r="H180">
        <v>100</v>
      </c>
    </row>
    <row r="181" spans="1:8" x14ac:dyDescent="0.3">
      <c r="A181" s="31">
        <v>201</v>
      </c>
      <c r="B181" s="197" t="s">
        <v>904</v>
      </c>
      <c r="C181" s="196" t="s">
        <v>1143</v>
      </c>
      <c r="D181" s="196" t="s">
        <v>1163</v>
      </c>
      <c r="E181" s="196" t="s">
        <v>32</v>
      </c>
      <c r="F181">
        <v>41752.33</v>
      </c>
      <c r="G181" s="197" t="s">
        <v>969</v>
      </c>
      <c r="H181">
        <v>100</v>
      </c>
    </row>
    <row r="182" spans="1:8" x14ac:dyDescent="0.3">
      <c r="A182" s="31">
        <v>201</v>
      </c>
      <c r="B182" s="197" t="s">
        <v>904</v>
      </c>
      <c r="C182" s="196" t="s">
        <v>1143</v>
      </c>
      <c r="D182" s="196" t="s">
        <v>1164</v>
      </c>
      <c r="E182" s="196" t="s">
        <v>32</v>
      </c>
      <c r="F182">
        <v>59615.51</v>
      </c>
      <c r="G182" s="197" t="s">
        <v>969</v>
      </c>
      <c r="H182">
        <v>100</v>
      </c>
    </row>
    <row r="183" spans="1:8" x14ac:dyDescent="0.3">
      <c r="A183" s="31">
        <v>201</v>
      </c>
      <c r="B183" s="197" t="s">
        <v>904</v>
      </c>
      <c r="C183" s="196" t="s">
        <v>1143</v>
      </c>
      <c r="D183" s="196" t="s">
        <v>1165</v>
      </c>
      <c r="E183" s="196" t="s">
        <v>32</v>
      </c>
      <c r="F183">
        <v>38021.29</v>
      </c>
      <c r="G183" s="197" t="s">
        <v>969</v>
      </c>
      <c r="H183">
        <v>100</v>
      </c>
    </row>
    <row r="184" spans="1:8" x14ac:dyDescent="0.3">
      <c r="A184" s="31">
        <v>201</v>
      </c>
      <c r="B184" s="197" t="s">
        <v>904</v>
      </c>
      <c r="C184" s="196" t="s">
        <v>1143</v>
      </c>
      <c r="D184" s="196" t="s">
        <v>1166</v>
      </c>
      <c r="E184" s="196" t="s">
        <v>32</v>
      </c>
      <c r="F184">
        <v>54018.95</v>
      </c>
      <c r="G184" s="197" t="s">
        <v>969</v>
      </c>
      <c r="H184">
        <v>100</v>
      </c>
    </row>
    <row r="185" spans="1:8" x14ac:dyDescent="0.3">
      <c r="A185" s="31">
        <v>201</v>
      </c>
      <c r="B185" s="197" t="s">
        <v>904</v>
      </c>
      <c r="C185" s="196" t="s">
        <v>1143</v>
      </c>
      <c r="D185" s="196" t="s">
        <v>1167</v>
      </c>
      <c r="E185" s="196" t="s">
        <v>32</v>
      </c>
      <c r="F185">
        <v>45110.27</v>
      </c>
      <c r="G185" s="197" t="s">
        <v>969</v>
      </c>
      <c r="H185">
        <v>100</v>
      </c>
    </row>
    <row r="186" spans="1:8" x14ac:dyDescent="0.3">
      <c r="A186" s="31">
        <v>202</v>
      </c>
      <c r="B186" s="197" t="s">
        <v>904</v>
      </c>
      <c r="C186" s="196" t="s">
        <v>1168</v>
      </c>
      <c r="D186" s="196" t="s">
        <v>1169</v>
      </c>
      <c r="E186" s="196" t="s">
        <v>32</v>
      </c>
      <c r="F186">
        <v>26632.91</v>
      </c>
      <c r="G186" s="197" t="s">
        <v>969</v>
      </c>
      <c r="H186">
        <v>100</v>
      </c>
    </row>
    <row r="187" spans="1:8" x14ac:dyDescent="0.3">
      <c r="A187" s="31">
        <v>202</v>
      </c>
      <c r="B187" s="197" t="s">
        <v>904</v>
      </c>
      <c r="C187" s="196" t="s">
        <v>1168</v>
      </c>
      <c r="D187" s="196" t="s">
        <v>1170</v>
      </c>
      <c r="E187" s="196" t="s">
        <v>32</v>
      </c>
      <c r="F187">
        <v>29479.09</v>
      </c>
      <c r="G187" s="197" t="s">
        <v>969</v>
      </c>
      <c r="H187">
        <v>100</v>
      </c>
    </row>
    <row r="188" spans="1:8" x14ac:dyDescent="0.3">
      <c r="A188" s="31">
        <v>202</v>
      </c>
      <c r="B188" s="197" t="s">
        <v>904</v>
      </c>
      <c r="C188" s="196" t="s">
        <v>1168</v>
      </c>
      <c r="D188" s="196" t="s">
        <v>1171</v>
      </c>
      <c r="E188" s="196" t="s">
        <v>32</v>
      </c>
      <c r="F188">
        <v>2168.31</v>
      </c>
      <c r="G188" s="197" t="s">
        <v>969</v>
      </c>
      <c r="H188">
        <v>100</v>
      </c>
    </row>
    <row r="189" spans="1:8" x14ac:dyDescent="0.3">
      <c r="A189" s="31">
        <v>202</v>
      </c>
      <c r="B189" s="197" t="s">
        <v>904</v>
      </c>
      <c r="C189" s="196" t="s">
        <v>1168</v>
      </c>
      <c r="D189" s="196" t="s">
        <v>1172</v>
      </c>
      <c r="E189" s="196" t="s">
        <v>32</v>
      </c>
      <c r="F189">
        <v>6745.5</v>
      </c>
      <c r="G189" s="197" t="s">
        <v>969</v>
      </c>
      <c r="H189">
        <v>100</v>
      </c>
    </row>
    <row r="190" spans="1:8" x14ac:dyDescent="0.3">
      <c r="A190" s="31">
        <v>202</v>
      </c>
      <c r="B190" s="197" t="s">
        <v>904</v>
      </c>
      <c r="C190" s="196" t="s">
        <v>1168</v>
      </c>
      <c r="D190" s="196" t="s">
        <v>1173</v>
      </c>
      <c r="E190" s="196" t="s">
        <v>32</v>
      </c>
      <c r="F190">
        <v>8191.15</v>
      </c>
      <c r="G190" s="197" t="s">
        <v>969</v>
      </c>
      <c r="H190">
        <v>100</v>
      </c>
    </row>
    <row r="191" spans="1:8" x14ac:dyDescent="0.3">
      <c r="A191" s="31">
        <v>202</v>
      </c>
      <c r="B191" s="197" t="s">
        <v>904</v>
      </c>
      <c r="C191" s="196" t="s">
        <v>1168</v>
      </c>
      <c r="D191" s="196" t="s">
        <v>1174</v>
      </c>
      <c r="E191" s="196" t="s">
        <v>32</v>
      </c>
      <c r="F191">
        <v>11910.12</v>
      </c>
      <c r="G191" s="197" t="s">
        <v>969</v>
      </c>
      <c r="H191">
        <v>100</v>
      </c>
    </row>
    <row r="192" spans="1:8" x14ac:dyDescent="0.3">
      <c r="A192" s="31">
        <v>202</v>
      </c>
      <c r="B192" s="197" t="s">
        <v>904</v>
      </c>
      <c r="C192" s="196" t="s">
        <v>1168</v>
      </c>
      <c r="D192" s="196" t="s">
        <v>1175</v>
      </c>
      <c r="E192" s="196" t="s">
        <v>32</v>
      </c>
      <c r="F192">
        <v>14337.89</v>
      </c>
      <c r="G192" s="197" t="s">
        <v>969</v>
      </c>
      <c r="H192">
        <v>100</v>
      </c>
    </row>
    <row r="193" spans="1:8" x14ac:dyDescent="0.3">
      <c r="A193" s="31">
        <v>202</v>
      </c>
      <c r="B193" s="197" t="s">
        <v>904</v>
      </c>
      <c r="C193" s="196" t="s">
        <v>1168</v>
      </c>
      <c r="D193" s="196" t="s">
        <v>1176</v>
      </c>
      <c r="E193" s="196" t="s">
        <v>32</v>
      </c>
      <c r="F193">
        <v>2894.25</v>
      </c>
      <c r="G193" s="197" t="s">
        <v>969</v>
      </c>
      <c r="H193">
        <v>100</v>
      </c>
    </row>
    <row r="194" spans="1:8" x14ac:dyDescent="0.3">
      <c r="A194" s="31">
        <v>202</v>
      </c>
      <c r="B194" s="197" t="s">
        <v>904</v>
      </c>
      <c r="C194" s="196" t="s">
        <v>1168</v>
      </c>
      <c r="D194" s="196" t="s">
        <v>1177</v>
      </c>
      <c r="E194" s="196" t="s">
        <v>32</v>
      </c>
      <c r="F194">
        <v>20147.53</v>
      </c>
      <c r="G194" s="197" t="s">
        <v>969</v>
      </c>
      <c r="H194">
        <v>100</v>
      </c>
    </row>
    <row r="195" spans="1:8" x14ac:dyDescent="0.3">
      <c r="A195" s="31">
        <v>202</v>
      </c>
      <c r="B195" s="197" t="s">
        <v>904</v>
      </c>
      <c r="C195" s="196" t="s">
        <v>1168</v>
      </c>
      <c r="D195" s="196" t="s">
        <v>1178</v>
      </c>
      <c r="E195" s="196" t="s">
        <v>32</v>
      </c>
      <c r="F195">
        <v>20557.669999999998</v>
      </c>
      <c r="G195" s="197" t="s">
        <v>969</v>
      </c>
      <c r="H195">
        <v>100</v>
      </c>
    </row>
    <row r="196" spans="1:8" x14ac:dyDescent="0.3">
      <c r="A196" s="31">
        <v>202</v>
      </c>
      <c r="B196" s="197" t="s">
        <v>904</v>
      </c>
      <c r="C196" s="196" t="s">
        <v>1168</v>
      </c>
      <c r="D196" s="196" t="s">
        <v>1179</v>
      </c>
      <c r="E196" s="196" t="s">
        <v>32</v>
      </c>
      <c r="F196">
        <v>27783.11</v>
      </c>
      <c r="G196" s="197" t="s">
        <v>969</v>
      </c>
      <c r="H196">
        <v>100</v>
      </c>
    </row>
    <row r="197" spans="1:8" x14ac:dyDescent="0.3">
      <c r="A197" s="31">
        <v>202</v>
      </c>
      <c r="B197" s="197" t="s">
        <v>904</v>
      </c>
      <c r="C197" s="196" t="s">
        <v>1168</v>
      </c>
      <c r="D197" s="196" t="s">
        <v>1180</v>
      </c>
      <c r="E197" s="196" t="s">
        <v>32</v>
      </c>
      <c r="F197">
        <v>27862.22</v>
      </c>
      <c r="G197" s="197" t="s">
        <v>969</v>
      </c>
      <c r="H197">
        <v>100</v>
      </c>
    </row>
    <row r="198" spans="1:8" x14ac:dyDescent="0.3">
      <c r="A198" s="31">
        <v>202</v>
      </c>
      <c r="B198" s="197" t="s">
        <v>904</v>
      </c>
      <c r="C198" s="196" t="s">
        <v>1168</v>
      </c>
      <c r="D198" s="196" t="s">
        <v>1181</v>
      </c>
      <c r="E198" s="196" t="s">
        <v>32</v>
      </c>
      <c r="F198">
        <v>22194.09</v>
      </c>
      <c r="G198" s="197" t="s">
        <v>969</v>
      </c>
      <c r="H198">
        <v>100</v>
      </c>
    </row>
    <row r="199" spans="1:8" x14ac:dyDescent="0.3">
      <c r="A199" s="31">
        <v>202</v>
      </c>
      <c r="B199" s="197" t="s">
        <v>904</v>
      </c>
      <c r="C199" s="196" t="s">
        <v>1168</v>
      </c>
      <c r="D199" s="196" t="s">
        <v>1182</v>
      </c>
      <c r="E199" s="196" t="s">
        <v>32</v>
      </c>
      <c r="F199">
        <v>24565.91</v>
      </c>
      <c r="G199" s="197" t="s">
        <v>969</v>
      </c>
      <c r="H199">
        <v>100</v>
      </c>
    </row>
    <row r="200" spans="1:8" x14ac:dyDescent="0.3">
      <c r="A200" s="31">
        <v>202</v>
      </c>
      <c r="B200" s="197" t="s">
        <v>904</v>
      </c>
      <c r="C200" s="196" t="s">
        <v>1168</v>
      </c>
      <c r="D200" s="196" t="s">
        <v>1183</v>
      </c>
      <c r="E200" s="196" t="s">
        <v>32</v>
      </c>
      <c r="F200">
        <v>1806.93</v>
      </c>
      <c r="G200" s="197" t="s">
        <v>969</v>
      </c>
      <c r="H200">
        <v>100</v>
      </c>
    </row>
    <row r="201" spans="1:8" x14ac:dyDescent="0.3">
      <c r="A201" s="31">
        <v>202</v>
      </c>
      <c r="B201" s="197" t="s">
        <v>904</v>
      </c>
      <c r="C201" s="196" t="s">
        <v>1168</v>
      </c>
      <c r="D201" s="196" t="s">
        <v>1184</v>
      </c>
      <c r="E201" s="196" t="s">
        <v>32</v>
      </c>
      <c r="F201">
        <v>5621.25</v>
      </c>
      <c r="G201" s="197" t="s">
        <v>969</v>
      </c>
      <c r="H201">
        <v>100</v>
      </c>
    </row>
    <row r="202" spans="1:8" x14ac:dyDescent="0.3">
      <c r="A202" s="31">
        <v>202</v>
      </c>
      <c r="B202" s="197" t="s">
        <v>904</v>
      </c>
      <c r="C202" s="196" t="s">
        <v>1168</v>
      </c>
      <c r="D202" s="196" t="s">
        <v>1185</v>
      </c>
      <c r="E202" s="196" t="s">
        <v>32</v>
      </c>
      <c r="F202">
        <v>6825.96</v>
      </c>
      <c r="G202" s="197" t="s">
        <v>969</v>
      </c>
      <c r="H202">
        <v>100</v>
      </c>
    </row>
    <row r="203" spans="1:8" x14ac:dyDescent="0.3">
      <c r="A203" s="31">
        <v>202</v>
      </c>
      <c r="B203" s="197" t="s">
        <v>904</v>
      </c>
      <c r="C203" s="196" t="s">
        <v>1168</v>
      </c>
      <c r="D203" s="196" t="s">
        <v>1186</v>
      </c>
      <c r="E203" s="196" t="s">
        <v>32</v>
      </c>
      <c r="F203">
        <v>9925.1</v>
      </c>
      <c r="G203" s="197" t="s">
        <v>969</v>
      </c>
      <c r="H203">
        <v>100</v>
      </c>
    </row>
    <row r="204" spans="1:8" x14ac:dyDescent="0.3">
      <c r="A204" s="31">
        <v>202</v>
      </c>
      <c r="B204" s="197" t="s">
        <v>904</v>
      </c>
      <c r="C204" s="196" t="s">
        <v>1168</v>
      </c>
      <c r="D204" s="196" t="s">
        <v>1187</v>
      </c>
      <c r="E204" s="196" t="s">
        <v>32</v>
      </c>
      <c r="F204">
        <v>11948.24</v>
      </c>
      <c r="G204" s="197" t="s">
        <v>969</v>
      </c>
      <c r="H204">
        <v>100</v>
      </c>
    </row>
    <row r="205" spans="1:8" x14ac:dyDescent="0.3">
      <c r="A205" s="31">
        <v>202</v>
      </c>
      <c r="B205" s="197" t="s">
        <v>904</v>
      </c>
      <c r="C205" s="196" t="s">
        <v>1168</v>
      </c>
      <c r="D205" s="196" t="s">
        <v>1188</v>
      </c>
      <c r="E205" s="196" t="s">
        <v>32</v>
      </c>
      <c r="F205">
        <v>2411.87</v>
      </c>
      <c r="G205" s="197" t="s">
        <v>969</v>
      </c>
      <c r="H205">
        <v>100</v>
      </c>
    </row>
    <row r="206" spans="1:8" x14ac:dyDescent="0.3">
      <c r="A206" s="31">
        <v>202</v>
      </c>
      <c r="B206" s="197" t="s">
        <v>904</v>
      </c>
      <c r="C206" s="196" t="s">
        <v>1168</v>
      </c>
      <c r="D206" s="196" t="s">
        <v>1189</v>
      </c>
      <c r="E206" s="196" t="s">
        <v>32</v>
      </c>
      <c r="F206">
        <v>16789.61</v>
      </c>
      <c r="G206" s="197" t="s">
        <v>969</v>
      </c>
      <c r="H206">
        <v>100</v>
      </c>
    </row>
    <row r="207" spans="1:8" x14ac:dyDescent="0.3">
      <c r="A207" s="31">
        <v>202</v>
      </c>
      <c r="B207" s="197" t="s">
        <v>904</v>
      </c>
      <c r="C207" s="196" t="s">
        <v>1168</v>
      </c>
      <c r="D207" s="196" t="s">
        <v>1190</v>
      </c>
      <c r="E207" s="196" t="s">
        <v>32</v>
      </c>
      <c r="F207">
        <v>17131.39</v>
      </c>
      <c r="G207" s="197" t="s">
        <v>969</v>
      </c>
      <c r="H207">
        <v>100</v>
      </c>
    </row>
    <row r="208" spans="1:8" x14ac:dyDescent="0.3">
      <c r="A208" s="31">
        <v>202</v>
      </c>
      <c r="B208" s="197" t="s">
        <v>904</v>
      </c>
      <c r="C208" s="196" t="s">
        <v>1168</v>
      </c>
      <c r="D208" s="196" t="s">
        <v>1191</v>
      </c>
      <c r="E208" s="196" t="s">
        <v>32</v>
      </c>
      <c r="F208">
        <v>23152.59</v>
      </c>
      <c r="G208" s="197" t="s">
        <v>969</v>
      </c>
      <c r="H208">
        <v>100</v>
      </c>
    </row>
    <row r="209" spans="1:8" x14ac:dyDescent="0.3">
      <c r="A209" s="31">
        <v>202</v>
      </c>
      <c r="B209" s="197" t="s">
        <v>904</v>
      </c>
      <c r="C209" s="196" t="s">
        <v>1168</v>
      </c>
      <c r="D209" s="196" t="s">
        <v>1192</v>
      </c>
      <c r="E209" s="196" t="s">
        <v>32</v>
      </c>
      <c r="F209">
        <v>23218.52</v>
      </c>
      <c r="G209" s="197" t="s">
        <v>969</v>
      </c>
      <c r="H209">
        <v>100</v>
      </c>
    </row>
    <row r="210" spans="1:8" x14ac:dyDescent="0.3">
      <c r="A210" s="31">
        <v>216</v>
      </c>
      <c r="B210" s="197" t="s">
        <v>904</v>
      </c>
      <c r="C210" s="196" t="s">
        <v>1193</v>
      </c>
      <c r="D210" s="196" t="s">
        <v>1194</v>
      </c>
      <c r="E210" s="196" t="s">
        <v>32</v>
      </c>
      <c r="F210">
        <v>124.49</v>
      </c>
      <c r="G210" s="197" t="s">
        <v>969</v>
      </c>
      <c r="H210">
        <v>100</v>
      </c>
    </row>
    <row r="211" spans="1:8" x14ac:dyDescent="0.3">
      <c r="A211" s="31">
        <v>216</v>
      </c>
      <c r="B211" s="197" t="s">
        <v>904</v>
      </c>
      <c r="C211" s="196" t="s">
        <v>1193</v>
      </c>
      <c r="D211" s="196" t="s">
        <v>1195</v>
      </c>
      <c r="E211" s="196" t="s">
        <v>32</v>
      </c>
      <c r="F211">
        <v>245.39</v>
      </c>
      <c r="G211" s="197" t="s">
        <v>969</v>
      </c>
      <c r="H211">
        <v>100</v>
      </c>
    </row>
    <row r="212" spans="1:8" x14ac:dyDescent="0.3">
      <c r="A212" s="31">
        <v>216</v>
      </c>
      <c r="B212" s="197" t="s">
        <v>904</v>
      </c>
      <c r="C212" s="196" t="s">
        <v>1193</v>
      </c>
      <c r="D212" s="196" t="s">
        <v>1196</v>
      </c>
      <c r="E212" s="196" t="s">
        <v>32</v>
      </c>
      <c r="F212">
        <v>152.11000000000001</v>
      </c>
      <c r="G212" s="197" t="s">
        <v>969</v>
      </c>
      <c r="H212">
        <v>100</v>
      </c>
    </row>
    <row r="213" spans="1:8" x14ac:dyDescent="0.3">
      <c r="A213" s="31">
        <v>216</v>
      </c>
      <c r="B213" s="197" t="s">
        <v>904</v>
      </c>
      <c r="C213" s="196" t="s">
        <v>1193</v>
      </c>
      <c r="D213" s="196" t="s">
        <v>1197</v>
      </c>
      <c r="E213" s="196" t="s">
        <v>32</v>
      </c>
      <c r="F213">
        <v>86.93</v>
      </c>
      <c r="G213" s="197" t="s">
        <v>969</v>
      </c>
      <c r="H213">
        <v>100</v>
      </c>
    </row>
    <row r="214" spans="1:8" x14ac:dyDescent="0.3">
      <c r="A214" s="31">
        <v>216</v>
      </c>
      <c r="B214" s="197" t="s">
        <v>904</v>
      </c>
      <c r="C214" s="196" t="s">
        <v>1193</v>
      </c>
      <c r="D214" s="196" t="s">
        <v>1198</v>
      </c>
      <c r="E214" s="196" t="s">
        <v>32</v>
      </c>
      <c r="F214">
        <v>176.73</v>
      </c>
      <c r="G214" s="197" t="s">
        <v>969</v>
      </c>
      <c r="H214">
        <v>100</v>
      </c>
    </row>
    <row r="215" spans="1:8" x14ac:dyDescent="0.3">
      <c r="A215" s="31">
        <v>216</v>
      </c>
      <c r="B215" s="197" t="s">
        <v>904</v>
      </c>
      <c r="C215" s="196" t="s">
        <v>1193</v>
      </c>
      <c r="D215" s="196" t="s">
        <v>1199</v>
      </c>
      <c r="E215" s="196" t="s">
        <v>32</v>
      </c>
      <c r="F215">
        <v>114.55</v>
      </c>
      <c r="G215" s="197" t="s">
        <v>969</v>
      </c>
      <c r="H215">
        <v>100</v>
      </c>
    </row>
    <row r="216" spans="1:8" x14ac:dyDescent="0.3">
      <c r="A216" s="31">
        <v>216</v>
      </c>
      <c r="B216" s="197" t="s">
        <v>904</v>
      </c>
      <c r="C216" s="196" t="s">
        <v>1193</v>
      </c>
      <c r="D216" s="196" t="s">
        <v>1200</v>
      </c>
      <c r="E216" s="196" t="s">
        <v>32</v>
      </c>
      <c r="F216">
        <v>149.38999999999999</v>
      </c>
      <c r="G216" s="197" t="s">
        <v>969</v>
      </c>
      <c r="H216">
        <v>100</v>
      </c>
    </row>
    <row r="217" spans="1:8" x14ac:dyDescent="0.3">
      <c r="A217" s="31">
        <v>216</v>
      </c>
      <c r="B217" s="197" t="s">
        <v>904</v>
      </c>
      <c r="C217" s="196" t="s">
        <v>1193</v>
      </c>
      <c r="D217" s="196" t="s">
        <v>1201</v>
      </c>
      <c r="E217" s="196" t="s">
        <v>32</v>
      </c>
      <c r="F217">
        <v>294.45999999999998</v>
      </c>
      <c r="G217" s="197" t="s">
        <v>969</v>
      </c>
      <c r="H217">
        <v>100</v>
      </c>
    </row>
    <row r="218" spans="1:8" x14ac:dyDescent="0.3">
      <c r="A218" s="31">
        <v>216</v>
      </c>
      <c r="B218" s="197" t="s">
        <v>904</v>
      </c>
      <c r="C218" s="196" t="s">
        <v>1193</v>
      </c>
      <c r="D218" s="196" t="s">
        <v>1202</v>
      </c>
      <c r="E218" s="196" t="s">
        <v>32</v>
      </c>
      <c r="F218">
        <v>182.53</v>
      </c>
      <c r="G218" s="197" t="s">
        <v>969</v>
      </c>
      <c r="H218">
        <v>100</v>
      </c>
    </row>
    <row r="219" spans="1:8" x14ac:dyDescent="0.3">
      <c r="A219" s="31">
        <v>216</v>
      </c>
      <c r="B219" s="197" t="s">
        <v>904</v>
      </c>
      <c r="C219" s="196" t="s">
        <v>1193</v>
      </c>
      <c r="D219" s="196" t="s">
        <v>1203</v>
      </c>
      <c r="E219" s="196" t="s">
        <v>32</v>
      </c>
      <c r="F219">
        <v>104.32</v>
      </c>
      <c r="G219" s="197" t="s">
        <v>969</v>
      </c>
      <c r="H219">
        <v>100</v>
      </c>
    </row>
    <row r="220" spans="1:8" x14ac:dyDescent="0.3">
      <c r="A220" s="31">
        <v>216</v>
      </c>
      <c r="B220" s="197" t="s">
        <v>904</v>
      </c>
      <c r="C220" s="196" t="s">
        <v>1193</v>
      </c>
      <c r="D220" s="196" t="s">
        <v>1204</v>
      </c>
      <c r="E220" s="196" t="s">
        <v>32</v>
      </c>
      <c r="F220">
        <v>212.08</v>
      </c>
      <c r="G220" s="197" t="s">
        <v>969</v>
      </c>
      <c r="H220">
        <v>100</v>
      </c>
    </row>
    <row r="221" spans="1:8" x14ac:dyDescent="0.3">
      <c r="A221" s="31">
        <v>216</v>
      </c>
      <c r="B221" s="197" t="s">
        <v>904</v>
      </c>
      <c r="C221" s="196" t="s">
        <v>1193</v>
      </c>
      <c r="D221" s="196" t="s">
        <v>1205</v>
      </c>
      <c r="E221" s="196" t="s">
        <v>32</v>
      </c>
      <c r="F221">
        <v>137.46</v>
      </c>
      <c r="G221" s="197" t="s">
        <v>969</v>
      </c>
      <c r="H221">
        <v>100</v>
      </c>
    </row>
    <row r="222" spans="1:8" x14ac:dyDescent="0.3">
      <c r="A222" s="31">
        <v>216</v>
      </c>
      <c r="B222" s="197" t="s">
        <v>904</v>
      </c>
      <c r="C222" s="196" t="s">
        <v>1193</v>
      </c>
      <c r="D222" s="196" t="s">
        <v>1206</v>
      </c>
      <c r="E222" s="196" t="s">
        <v>32</v>
      </c>
      <c r="F222">
        <v>20.86</v>
      </c>
      <c r="G222" s="197" t="s">
        <v>969</v>
      </c>
      <c r="H222">
        <v>100</v>
      </c>
    </row>
    <row r="223" spans="1:8" x14ac:dyDescent="0.3">
      <c r="A223" s="31">
        <v>216</v>
      </c>
      <c r="B223" s="197" t="s">
        <v>904</v>
      </c>
      <c r="C223" s="196" t="s">
        <v>1193</v>
      </c>
      <c r="D223" s="196" t="s">
        <v>1207</v>
      </c>
      <c r="E223" s="196" t="s">
        <v>32</v>
      </c>
      <c r="F223">
        <v>72.66</v>
      </c>
      <c r="G223" s="197" t="s">
        <v>969</v>
      </c>
      <c r="H223">
        <v>100</v>
      </c>
    </row>
    <row r="224" spans="1:8" x14ac:dyDescent="0.3">
      <c r="A224" s="31">
        <v>216</v>
      </c>
      <c r="B224" s="197" t="s">
        <v>904</v>
      </c>
      <c r="C224" s="196" t="s">
        <v>1193</v>
      </c>
      <c r="D224" s="196" t="s">
        <v>1208</v>
      </c>
      <c r="E224" s="196" t="s">
        <v>32</v>
      </c>
      <c r="F224">
        <v>44.68</v>
      </c>
      <c r="G224" s="197" t="s">
        <v>969</v>
      </c>
      <c r="H224">
        <v>100</v>
      </c>
    </row>
    <row r="225" spans="1:8" x14ac:dyDescent="0.3">
      <c r="A225" s="31">
        <v>216</v>
      </c>
      <c r="B225" s="197" t="s">
        <v>904</v>
      </c>
      <c r="C225" s="196" t="s">
        <v>1193</v>
      </c>
      <c r="D225" s="196" t="s">
        <v>1209</v>
      </c>
      <c r="E225" s="196" t="s">
        <v>32</v>
      </c>
      <c r="F225">
        <v>149.38999999999999</v>
      </c>
      <c r="G225" s="197" t="s">
        <v>969</v>
      </c>
      <c r="H225">
        <v>100</v>
      </c>
    </row>
    <row r="226" spans="1:8" x14ac:dyDescent="0.3">
      <c r="A226" s="31">
        <v>216</v>
      </c>
      <c r="B226" s="197" t="s">
        <v>904</v>
      </c>
      <c r="C226" s="196" t="s">
        <v>1193</v>
      </c>
      <c r="D226" s="196" t="s">
        <v>1210</v>
      </c>
      <c r="E226" s="196" t="s">
        <v>32</v>
      </c>
      <c r="F226">
        <v>294.45999999999998</v>
      </c>
      <c r="G226" s="197" t="s">
        <v>969</v>
      </c>
      <c r="H226">
        <v>100</v>
      </c>
    </row>
    <row r="227" spans="1:8" x14ac:dyDescent="0.3">
      <c r="A227" s="31">
        <v>216</v>
      </c>
      <c r="B227" s="197" t="s">
        <v>904</v>
      </c>
      <c r="C227" s="196" t="s">
        <v>1193</v>
      </c>
      <c r="D227" s="196" t="s">
        <v>1211</v>
      </c>
      <c r="E227" s="196" t="s">
        <v>32</v>
      </c>
      <c r="F227">
        <v>182.53</v>
      </c>
      <c r="G227" s="197" t="s">
        <v>969</v>
      </c>
      <c r="H227">
        <v>100</v>
      </c>
    </row>
    <row r="228" spans="1:8" x14ac:dyDescent="0.3">
      <c r="A228" s="31">
        <v>216</v>
      </c>
      <c r="B228" s="197" t="s">
        <v>904</v>
      </c>
      <c r="C228" s="196" t="s">
        <v>1193</v>
      </c>
      <c r="D228" s="196" t="s">
        <v>1212</v>
      </c>
      <c r="E228" s="196" t="s">
        <v>32</v>
      </c>
      <c r="F228">
        <v>104.32</v>
      </c>
      <c r="G228" s="197" t="s">
        <v>969</v>
      </c>
      <c r="H228">
        <v>100</v>
      </c>
    </row>
    <row r="229" spans="1:8" x14ac:dyDescent="0.3">
      <c r="A229" s="31">
        <v>216</v>
      </c>
      <c r="B229" s="197" t="s">
        <v>904</v>
      </c>
      <c r="C229" s="196" t="s">
        <v>1193</v>
      </c>
      <c r="D229" s="196" t="s">
        <v>1213</v>
      </c>
      <c r="E229" s="196" t="s">
        <v>32</v>
      </c>
      <c r="F229">
        <v>212.08</v>
      </c>
      <c r="G229" s="197" t="s">
        <v>969</v>
      </c>
      <c r="H229">
        <v>100</v>
      </c>
    </row>
    <row r="230" spans="1:8" x14ac:dyDescent="0.3">
      <c r="A230" s="31">
        <v>216</v>
      </c>
      <c r="B230" s="197" t="s">
        <v>904</v>
      </c>
      <c r="C230" s="196" t="s">
        <v>1193</v>
      </c>
      <c r="D230" s="196" t="s">
        <v>1214</v>
      </c>
      <c r="E230" s="196" t="s">
        <v>32</v>
      </c>
      <c r="F230">
        <v>137.46</v>
      </c>
      <c r="G230" s="197" t="s">
        <v>969</v>
      </c>
      <c r="H230">
        <v>100</v>
      </c>
    </row>
    <row r="231" spans="1:8" x14ac:dyDescent="0.3">
      <c r="A231" s="31">
        <v>216</v>
      </c>
      <c r="B231" s="197" t="s">
        <v>904</v>
      </c>
      <c r="C231" s="196" t="s">
        <v>1193</v>
      </c>
      <c r="D231" s="196" t="s">
        <v>1215</v>
      </c>
      <c r="E231" s="196" t="s">
        <v>32</v>
      </c>
      <c r="F231">
        <v>20.86</v>
      </c>
      <c r="G231" s="197" t="s">
        <v>969</v>
      </c>
      <c r="H231">
        <v>100</v>
      </c>
    </row>
    <row r="232" spans="1:8" x14ac:dyDescent="0.3">
      <c r="A232" s="31">
        <v>216</v>
      </c>
      <c r="B232" s="197" t="s">
        <v>904</v>
      </c>
      <c r="C232" s="196" t="s">
        <v>1193</v>
      </c>
      <c r="D232" s="196" t="s">
        <v>1216</v>
      </c>
      <c r="E232" s="196" t="s">
        <v>32</v>
      </c>
      <c r="F232">
        <v>72.66</v>
      </c>
      <c r="G232" s="197" t="s">
        <v>969</v>
      </c>
      <c r="H232">
        <v>100</v>
      </c>
    </row>
    <row r="233" spans="1:8" x14ac:dyDescent="0.3">
      <c r="A233" s="31">
        <v>216</v>
      </c>
      <c r="B233" s="197" t="s">
        <v>904</v>
      </c>
      <c r="C233" s="196" t="s">
        <v>1193</v>
      </c>
      <c r="D233" s="196" t="s">
        <v>1217</v>
      </c>
      <c r="E233" s="196" t="s">
        <v>32</v>
      </c>
      <c r="F233">
        <v>44.68</v>
      </c>
      <c r="G233" s="197" t="s">
        <v>969</v>
      </c>
      <c r="H233">
        <v>100</v>
      </c>
    </row>
    <row r="234" spans="1:8" x14ac:dyDescent="0.3">
      <c r="A234" s="31">
        <v>216</v>
      </c>
      <c r="B234" s="197" t="s">
        <v>904</v>
      </c>
      <c r="C234" s="196" t="s">
        <v>1193</v>
      </c>
      <c r="D234" s="196" t="s">
        <v>1218</v>
      </c>
      <c r="E234" s="196" t="s">
        <v>32</v>
      </c>
      <c r="F234">
        <v>17.39</v>
      </c>
      <c r="G234" s="197" t="s">
        <v>969</v>
      </c>
      <c r="H234">
        <v>100</v>
      </c>
    </row>
    <row r="235" spans="1:8" x14ac:dyDescent="0.3">
      <c r="A235" s="31">
        <v>216</v>
      </c>
      <c r="B235" s="197" t="s">
        <v>904</v>
      </c>
      <c r="C235" s="196" t="s">
        <v>1193</v>
      </c>
      <c r="D235" s="196" t="s">
        <v>1219</v>
      </c>
      <c r="E235" s="196" t="s">
        <v>32</v>
      </c>
      <c r="F235">
        <v>60.55</v>
      </c>
      <c r="G235" s="197" t="s">
        <v>969</v>
      </c>
      <c r="H235">
        <v>100</v>
      </c>
    </row>
    <row r="236" spans="1:8" x14ac:dyDescent="0.3">
      <c r="A236" s="31">
        <v>216</v>
      </c>
      <c r="B236" s="197" t="s">
        <v>904</v>
      </c>
      <c r="C236" s="196" t="s">
        <v>1193</v>
      </c>
      <c r="D236" s="196" t="s">
        <v>1220</v>
      </c>
      <c r="E236" s="196" t="s">
        <v>32</v>
      </c>
      <c r="F236">
        <v>37.229999999999997</v>
      </c>
      <c r="G236" s="197" t="s">
        <v>969</v>
      </c>
      <c r="H236">
        <v>100</v>
      </c>
    </row>
    <row r="237" spans="1:8" x14ac:dyDescent="0.3">
      <c r="A237" s="31">
        <v>309</v>
      </c>
      <c r="B237" s="197" t="s">
        <v>904</v>
      </c>
      <c r="C237" s="196" t="s">
        <v>558</v>
      </c>
      <c r="D237" s="196" t="s">
        <v>1221</v>
      </c>
      <c r="E237" s="196" t="s">
        <v>1222</v>
      </c>
      <c r="F237">
        <v>10.8</v>
      </c>
      <c r="G237" s="197" t="s">
        <v>969</v>
      </c>
      <c r="H237">
        <v>100</v>
      </c>
    </row>
    <row r="238" spans="1:8" x14ac:dyDescent="0.3">
      <c r="A238" s="31">
        <v>309</v>
      </c>
      <c r="B238" s="197" t="s">
        <v>904</v>
      </c>
      <c r="C238" s="196" t="s">
        <v>558</v>
      </c>
      <c r="D238" s="196" t="s">
        <v>1223</v>
      </c>
      <c r="E238" s="196" t="s">
        <v>1222</v>
      </c>
      <c r="F238">
        <v>12.96</v>
      </c>
      <c r="G238" s="197" t="s">
        <v>969</v>
      </c>
      <c r="H238">
        <v>100</v>
      </c>
    </row>
    <row r="239" spans="1:8" x14ac:dyDescent="0.3">
      <c r="A239" s="31">
        <v>309</v>
      </c>
      <c r="B239" s="197" t="s">
        <v>904</v>
      </c>
      <c r="C239" s="196" t="s">
        <v>558</v>
      </c>
      <c r="D239" s="196" t="s">
        <v>1224</v>
      </c>
      <c r="E239" s="196" t="s">
        <v>1222</v>
      </c>
      <c r="F239">
        <v>12.96</v>
      </c>
      <c r="G239" s="197" t="s">
        <v>969</v>
      </c>
      <c r="H239">
        <v>100</v>
      </c>
    </row>
    <row r="240" spans="1:8" x14ac:dyDescent="0.3">
      <c r="A240" s="31">
        <v>313</v>
      </c>
      <c r="B240" s="197" t="s">
        <v>904</v>
      </c>
      <c r="C240" s="196" t="s">
        <v>253</v>
      </c>
      <c r="D240" s="196" t="s">
        <v>1225</v>
      </c>
      <c r="E240" s="196" t="s">
        <v>1226</v>
      </c>
      <c r="F240">
        <v>1.94</v>
      </c>
      <c r="G240" s="197" t="s">
        <v>969</v>
      </c>
      <c r="H240">
        <v>100</v>
      </c>
    </row>
    <row r="241" spans="1:8" x14ac:dyDescent="0.3">
      <c r="A241" s="31">
        <v>313</v>
      </c>
      <c r="B241" s="197" t="s">
        <v>904</v>
      </c>
      <c r="C241" s="196" t="s">
        <v>253</v>
      </c>
      <c r="D241" s="196" t="s">
        <v>1227</v>
      </c>
      <c r="E241" s="196" t="s">
        <v>1226</v>
      </c>
      <c r="F241">
        <v>2.5299999999999998</v>
      </c>
      <c r="G241" s="197" t="s">
        <v>969</v>
      </c>
      <c r="H241">
        <v>100</v>
      </c>
    </row>
    <row r="242" spans="1:8" x14ac:dyDescent="0.3">
      <c r="A242" s="31">
        <v>313</v>
      </c>
      <c r="B242" s="197" t="s">
        <v>904</v>
      </c>
      <c r="C242" s="196" t="s">
        <v>253</v>
      </c>
      <c r="D242" s="196" t="s">
        <v>1228</v>
      </c>
      <c r="E242" s="196" t="s">
        <v>1226</v>
      </c>
      <c r="F242">
        <v>1.89</v>
      </c>
      <c r="G242" s="197" t="s">
        <v>969</v>
      </c>
      <c r="H242">
        <v>100</v>
      </c>
    </row>
    <row r="243" spans="1:8" x14ac:dyDescent="0.3">
      <c r="A243" s="31">
        <v>313</v>
      </c>
      <c r="B243" s="197" t="s">
        <v>904</v>
      </c>
      <c r="C243" s="196" t="s">
        <v>253</v>
      </c>
      <c r="D243" s="196" t="s">
        <v>1229</v>
      </c>
      <c r="E243" s="196" t="s">
        <v>1226</v>
      </c>
      <c r="F243">
        <v>5.99</v>
      </c>
      <c r="G243" s="197" t="s">
        <v>969</v>
      </c>
      <c r="H243">
        <v>100</v>
      </c>
    </row>
    <row r="244" spans="1:8" x14ac:dyDescent="0.3">
      <c r="A244" s="31">
        <v>313</v>
      </c>
      <c r="B244" s="197" t="s">
        <v>904</v>
      </c>
      <c r="C244" s="196" t="s">
        <v>253</v>
      </c>
      <c r="D244" s="196" t="s">
        <v>1230</v>
      </c>
      <c r="E244" s="196" t="s">
        <v>1222</v>
      </c>
      <c r="F244">
        <v>22.36</v>
      </c>
      <c r="G244" s="197" t="s">
        <v>969</v>
      </c>
      <c r="H244">
        <v>100</v>
      </c>
    </row>
    <row r="245" spans="1:8" x14ac:dyDescent="0.3">
      <c r="A245" s="31">
        <v>313</v>
      </c>
      <c r="B245" s="197" t="s">
        <v>904</v>
      </c>
      <c r="C245" s="196" t="s">
        <v>253</v>
      </c>
      <c r="D245" s="196" t="s">
        <v>1231</v>
      </c>
      <c r="E245" s="196" t="s">
        <v>1222</v>
      </c>
      <c r="F245">
        <v>19.18</v>
      </c>
      <c r="G245" s="197" t="s">
        <v>969</v>
      </c>
      <c r="H245">
        <v>100</v>
      </c>
    </row>
    <row r="246" spans="1:8" x14ac:dyDescent="0.3">
      <c r="A246" s="31">
        <v>313</v>
      </c>
      <c r="B246" s="197" t="s">
        <v>904</v>
      </c>
      <c r="C246" s="196" t="s">
        <v>253</v>
      </c>
      <c r="D246" s="196" t="s">
        <v>1232</v>
      </c>
      <c r="E246" s="196" t="s">
        <v>1222</v>
      </c>
      <c r="F246">
        <v>10.61</v>
      </c>
      <c r="G246" s="197" t="s">
        <v>969</v>
      </c>
      <c r="H246">
        <v>100</v>
      </c>
    </row>
    <row r="247" spans="1:8" x14ac:dyDescent="0.3">
      <c r="A247" s="31">
        <v>313</v>
      </c>
      <c r="B247" s="197" t="s">
        <v>904</v>
      </c>
      <c r="C247" s="196" t="s">
        <v>253</v>
      </c>
      <c r="D247" s="196" t="s">
        <v>1233</v>
      </c>
      <c r="E247" s="196" t="s">
        <v>1222</v>
      </c>
      <c r="F247">
        <v>6</v>
      </c>
      <c r="G247" s="197" t="s">
        <v>969</v>
      </c>
      <c r="H247">
        <v>100</v>
      </c>
    </row>
    <row r="248" spans="1:8" x14ac:dyDescent="0.3">
      <c r="A248" s="31">
        <v>313</v>
      </c>
      <c r="B248" s="197" t="s">
        <v>904</v>
      </c>
      <c r="C248" s="196" t="s">
        <v>253</v>
      </c>
      <c r="D248" s="196" t="s">
        <v>1234</v>
      </c>
      <c r="E248" s="196" t="s">
        <v>1222</v>
      </c>
      <c r="F248">
        <v>8.6</v>
      </c>
      <c r="G248" s="197" t="s">
        <v>969</v>
      </c>
      <c r="H248">
        <v>100</v>
      </c>
    </row>
    <row r="249" spans="1:8" x14ac:dyDescent="0.3">
      <c r="A249" s="31">
        <v>313</v>
      </c>
      <c r="B249" s="197" t="s">
        <v>904</v>
      </c>
      <c r="C249" s="196" t="s">
        <v>253</v>
      </c>
      <c r="D249" s="196" t="s">
        <v>1235</v>
      </c>
      <c r="E249" s="196" t="s">
        <v>1222</v>
      </c>
      <c r="F249">
        <v>6.14</v>
      </c>
      <c r="G249" s="197" t="s">
        <v>969</v>
      </c>
      <c r="H249">
        <v>100</v>
      </c>
    </row>
    <row r="250" spans="1:8" x14ac:dyDescent="0.3">
      <c r="A250" s="31">
        <v>313</v>
      </c>
      <c r="B250" s="197" t="s">
        <v>904</v>
      </c>
      <c r="C250" s="196" t="s">
        <v>253</v>
      </c>
      <c r="D250" s="196" t="s">
        <v>1236</v>
      </c>
      <c r="E250" s="196" t="s">
        <v>1226</v>
      </c>
      <c r="F250">
        <v>2.38</v>
      </c>
      <c r="G250" s="197" t="s">
        <v>969</v>
      </c>
      <c r="H250">
        <v>100</v>
      </c>
    </row>
    <row r="251" spans="1:8" x14ac:dyDescent="0.3">
      <c r="A251" s="31">
        <v>313</v>
      </c>
      <c r="B251" s="197" t="s">
        <v>904</v>
      </c>
      <c r="C251" s="196" t="s">
        <v>253</v>
      </c>
      <c r="D251" s="196" t="s">
        <v>1237</v>
      </c>
      <c r="E251" s="196" t="s">
        <v>1226</v>
      </c>
      <c r="F251">
        <v>2.23</v>
      </c>
      <c r="G251" s="197" t="s">
        <v>969</v>
      </c>
      <c r="H251">
        <v>100</v>
      </c>
    </row>
    <row r="252" spans="1:8" x14ac:dyDescent="0.3">
      <c r="A252" s="31">
        <v>313</v>
      </c>
      <c r="B252" s="197" t="s">
        <v>904</v>
      </c>
      <c r="C252" s="196" t="s">
        <v>253</v>
      </c>
      <c r="D252" s="196" t="s">
        <v>1238</v>
      </c>
      <c r="E252" s="196" t="s">
        <v>1226</v>
      </c>
      <c r="F252">
        <v>1.69</v>
      </c>
      <c r="G252" s="197" t="s">
        <v>969</v>
      </c>
      <c r="H252">
        <v>100</v>
      </c>
    </row>
    <row r="253" spans="1:8" x14ac:dyDescent="0.3">
      <c r="A253" s="31">
        <v>313</v>
      </c>
      <c r="B253" s="197" t="s">
        <v>904</v>
      </c>
      <c r="C253" s="196" t="s">
        <v>253</v>
      </c>
      <c r="D253" s="196" t="s">
        <v>1239</v>
      </c>
      <c r="E253" s="196" t="s">
        <v>1226</v>
      </c>
      <c r="F253">
        <v>1.49</v>
      </c>
      <c r="G253" s="197" t="s">
        <v>969</v>
      </c>
      <c r="H253">
        <v>100</v>
      </c>
    </row>
    <row r="254" spans="1:8" x14ac:dyDescent="0.3">
      <c r="A254" s="31">
        <v>313</v>
      </c>
      <c r="B254" s="197" t="s">
        <v>904</v>
      </c>
      <c r="C254" s="196" t="s">
        <v>253</v>
      </c>
      <c r="D254" s="196" t="s">
        <v>1240</v>
      </c>
      <c r="E254" s="196" t="s">
        <v>1226</v>
      </c>
      <c r="F254">
        <v>1.34</v>
      </c>
      <c r="G254" s="197" t="s">
        <v>969</v>
      </c>
      <c r="H254">
        <v>100</v>
      </c>
    </row>
    <row r="255" spans="1:8" x14ac:dyDescent="0.3">
      <c r="A255" s="31">
        <v>313</v>
      </c>
      <c r="B255" s="197" t="s">
        <v>904</v>
      </c>
      <c r="C255" s="196" t="s">
        <v>253</v>
      </c>
      <c r="D255" s="196" t="s">
        <v>1241</v>
      </c>
      <c r="E255" s="196" t="s">
        <v>1226</v>
      </c>
      <c r="F255">
        <v>3.01</v>
      </c>
      <c r="G255" s="197" t="s">
        <v>969</v>
      </c>
      <c r="H255">
        <v>100</v>
      </c>
    </row>
    <row r="256" spans="1:8" x14ac:dyDescent="0.3">
      <c r="A256" s="31">
        <v>313</v>
      </c>
      <c r="B256" s="197" t="s">
        <v>904</v>
      </c>
      <c r="C256" s="196" t="s">
        <v>253</v>
      </c>
      <c r="D256" s="196" t="s">
        <v>1242</v>
      </c>
      <c r="E256" s="196" t="s">
        <v>1226</v>
      </c>
      <c r="F256">
        <v>7.03</v>
      </c>
      <c r="G256" s="197" t="s">
        <v>969</v>
      </c>
      <c r="H256">
        <v>100</v>
      </c>
    </row>
    <row r="257" spans="1:8" x14ac:dyDescent="0.3">
      <c r="A257" s="31">
        <v>313</v>
      </c>
      <c r="B257" s="197" t="s">
        <v>904</v>
      </c>
      <c r="C257" s="196" t="s">
        <v>253</v>
      </c>
      <c r="D257" s="196" t="s">
        <v>1243</v>
      </c>
      <c r="E257" s="196" t="s">
        <v>1226</v>
      </c>
      <c r="F257">
        <v>3.31</v>
      </c>
      <c r="G257" s="197" t="s">
        <v>969</v>
      </c>
      <c r="H257">
        <v>100</v>
      </c>
    </row>
    <row r="258" spans="1:8" x14ac:dyDescent="0.3">
      <c r="A258" s="31">
        <v>313</v>
      </c>
      <c r="B258" s="197" t="s">
        <v>904</v>
      </c>
      <c r="C258" s="196" t="s">
        <v>253</v>
      </c>
      <c r="D258" s="196" t="s">
        <v>1244</v>
      </c>
      <c r="E258" s="196" t="s">
        <v>1226</v>
      </c>
      <c r="F258">
        <v>2.21</v>
      </c>
      <c r="G258" s="197" t="s">
        <v>969</v>
      </c>
      <c r="H258">
        <v>100</v>
      </c>
    </row>
    <row r="259" spans="1:8" x14ac:dyDescent="0.3">
      <c r="A259" s="31">
        <v>313</v>
      </c>
      <c r="B259" s="197" t="s">
        <v>904</v>
      </c>
      <c r="C259" s="196" t="s">
        <v>253</v>
      </c>
      <c r="D259" s="196" t="s">
        <v>1245</v>
      </c>
      <c r="E259" s="196" t="s">
        <v>1226</v>
      </c>
      <c r="F259">
        <v>2.89</v>
      </c>
      <c r="G259" s="197" t="s">
        <v>969</v>
      </c>
      <c r="H259">
        <v>100</v>
      </c>
    </row>
    <row r="260" spans="1:8" x14ac:dyDescent="0.3">
      <c r="A260" s="31">
        <v>313</v>
      </c>
      <c r="B260" s="197" t="s">
        <v>904</v>
      </c>
      <c r="C260" s="196" t="s">
        <v>253</v>
      </c>
      <c r="D260" s="196" t="s">
        <v>1246</v>
      </c>
      <c r="E260" s="196" t="s">
        <v>1226</v>
      </c>
      <c r="F260">
        <v>0.23</v>
      </c>
      <c r="G260" s="197" t="s">
        <v>969</v>
      </c>
      <c r="H260">
        <v>100</v>
      </c>
    </row>
    <row r="261" spans="1:8" x14ac:dyDescent="0.3">
      <c r="A261" s="31">
        <v>313</v>
      </c>
      <c r="B261" s="197" t="s">
        <v>904</v>
      </c>
      <c r="C261" s="196" t="s">
        <v>253</v>
      </c>
      <c r="D261" s="196" t="s">
        <v>1247</v>
      </c>
      <c r="E261" s="196" t="s">
        <v>1226</v>
      </c>
      <c r="F261">
        <v>0.28000000000000003</v>
      </c>
      <c r="G261" s="197" t="s">
        <v>969</v>
      </c>
      <c r="H261">
        <v>100</v>
      </c>
    </row>
    <row r="262" spans="1:8" x14ac:dyDescent="0.3">
      <c r="A262" s="31">
        <v>313</v>
      </c>
      <c r="B262" s="197" t="s">
        <v>904</v>
      </c>
      <c r="C262" s="196" t="s">
        <v>253</v>
      </c>
      <c r="D262" s="196" t="s">
        <v>1248</v>
      </c>
      <c r="E262" s="196" t="s">
        <v>1226</v>
      </c>
      <c r="F262">
        <v>2.3199999999999998</v>
      </c>
      <c r="G262" s="197" t="s">
        <v>969</v>
      </c>
      <c r="H262">
        <v>100</v>
      </c>
    </row>
    <row r="263" spans="1:8" x14ac:dyDescent="0.3">
      <c r="A263" s="31">
        <v>313</v>
      </c>
      <c r="B263" s="197" t="s">
        <v>904</v>
      </c>
      <c r="C263" s="196" t="s">
        <v>253</v>
      </c>
      <c r="D263" s="196" t="s">
        <v>1249</v>
      </c>
      <c r="E263" s="196" t="s">
        <v>1226</v>
      </c>
      <c r="F263">
        <v>3.04</v>
      </c>
      <c r="G263" s="197" t="s">
        <v>969</v>
      </c>
      <c r="H263">
        <v>100</v>
      </c>
    </row>
    <row r="264" spans="1:8" x14ac:dyDescent="0.3">
      <c r="A264" s="31">
        <v>313</v>
      </c>
      <c r="B264" s="197" t="s">
        <v>904</v>
      </c>
      <c r="C264" s="196" t="s">
        <v>253</v>
      </c>
      <c r="D264" s="196" t="s">
        <v>1250</v>
      </c>
      <c r="E264" s="196" t="s">
        <v>1226</v>
      </c>
      <c r="F264">
        <v>2.2599999999999998</v>
      </c>
      <c r="G264" s="197" t="s">
        <v>969</v>
      </c>
      <c r="H264">
        <v>100</v>
      </c>
    </row>
    <row r="265" spans="1:8" x14ac:dyDescent="0.3">
      <c r="A265" s="31">
        <v>313</v>
      </c>
      <c r="B265" s="197" t="s">
        <v>904</v>
      </c>
      <c r="C265" s="196" t="s">
        <v>253</v>
      </c>
      <c r="D265" s="196" t="s">
        <v>1251</v>
      </c>
      <c r="E265" s="196" t="s">
        <v>1226</v>
      </c>
      <c r="F265">
        <v>7.19</v>
      </c>
      <c r="G265" s="197" t="s">
        <v>969</v>
      </c>
      <c r="H265">
        <v>100</v>
      </c>
    </row>
    <row r="266" spans="1:8" x14ac:dyDescent="0.3">
      <c r="A266" s="31">
        <v>313</v>
      </c>
      <c r="B266" s="197" t="s">
        <v>904</v>
      </c>
      <c r="C266" s="196" t="s">
        <v>253</v>
      </c>
      <c r="D266" s="196" t="s">
        <v>1252</v>
      </c>
      <c r="E266" s="196" t="s">
        <v>1222</v>
      </c>
      <c r="F266">
        <v>26.83</v>
      </c>
      <c r="G266" s="197" t="s">
        <v>969</v>
      </c>
      <c r="H266">
        <v>100</v>
      </c>
    </row>
    <row r="267" spans="1:8" x14ac:dyDescent="0.3">
      <c r="A267" s="31">
        <v>313</v>
      </c>
      <c r="B267" s="197" t="s">
        <v>904</v>
      </c>
      <c r="C267" s="196" t="s">
        <v>253</v>
      </c>
      <c r="D267" s="196" t="s">
        <v>1253</v>
      </c>
      <c r="E267" s="196" t="s">
        <v>1222</v>
      </c>
      <c r="F267">
        <v>23.01</v>
      </c>
      <c r="G267" s="197" t="s">
        <v>969</v>
      </c>
      <c r="H267">
        <v>100</v>
      </c>
    </row>
    <row r="268" spans="1:8" x14ac:dyDescent="0.3">
      <c r="A268" s="31">
        <v>313</v>
      </c>
      <c r="B268" s="197" t="s">
        <v>904</v>
      </c>
      <c r="C268" s="196" t="s">
        <v>253</v>
      </c>
      <c r="D268" s="196" t="s">
        <v>1254</v>
      </c>
      <c r="E268" s="196" t="s">
        <v>1222</v>
      </c>
      <c r="F268">
        <v>12.74</v>
      </c>
      <c r="G268" s="197" t="s">
        <v>969</v>
      </c>
      <c r="H268">
        <v>100</v>
      </c>
    </row>
    <row r="269" spans="1:8" x14ac:dyDescent="0.3">
      <c r="A269" s="31">
        <v>313</v>
      </c>
      <c r="B269" s="197" t="s">
        <v>904</v>
      </c>
      <c r="C269" s="196" t="s">
        <v>253</v>
      </c>
      <c r="D269" s="196" t="s">
        <v>1255</v>
      </c>
      <c r="E269" s="196" t="s">
        <v>1222</v>
      </c>
      <c r="F269">
        <v>7.2</v>
      </c>
      <c r="G269" s="197" t="s">
        <v>969</v>
      </c>
      <c r="H269">
        <v>100</v>
      </c>
    </row>
    <row r="270" spans="1:8" x14ac:dyDescent="0.3">
      <c r="A270" s="31">
        <v>313</v>
      </c>
      <c r="B270" s="197" t="s">
        <v>904</v>
      </c>
      <c r="C270" s="196" t="s">
        <v>253</v>
      </c>
      <c r="D270" s="196" t="s">
        <v>1256</v>
      </c>
      <c r="E270" s="196" t="s">
        <v>1222</v>
      </c>
      <c r="F270">
        <v>10.32</v>
      </c>
      <c r="G270" s="197" t="s">
        <v>969</v>
      </c>
      <c r="H270">
        <v>100</v>
      </c>
    </row>
    <row r="271" spans="1:8" x14ac:dyDescent="0.3">
      <c r="A271" s="31">
        <v>313</v>
      </c>
      <c r="B271" s="197" t="s">
        <v>904</v>
      </c>
      <c r="C271" s="196" t="s">
        <v>253</v>
      </c>
      <c r="D271" s="196" t="s">
        <v>1257</v>
      </c>
      <c r="E271" s="196" t="s">
        <v>1222</v>
      </c>
      <c r="F271">
        <v>7.37</v>
      </c>
      <c r="G271" s="197" t="s">
        <v>969</v>
      </c>
      <c r="H271">
        <v>100</v>
      </c>
    </row>
    <row r="272" spans="1:8" x14ac:dyDescent="0.3">
      <c r="A272" s="31">
        <v>313</v>
      </c>
      <c r="B272" s="197" t="s">
        <v>904</v>
      </c>
      <c r="C272" s="196" t="s">
        <v>253</v>
      </c>
      <c r="D272" s="196" t="s">
        <v>1258</v>
      </c>
      <c r="E272" s="196" t="s">
        <v>1226</v>
      </c>
      <c r="F272">
        <v>2.86</v>
      </c>
      <c r="G272" s="197" t="s">
        <v>969</v>
      </c>
      <c r="H272">
        <v>100</v>
      </c>
    </row>
    <row r="273" spans="1:8" x14ac:dyDescent="0.3">
      <c r="A273" s="31">
        <v>313</v>
      </c>
      <c r="B273" s="197" t="s">
        <v>904</v>
      </c>
      <c r="C273" s="196" t="s">
        <v>253</v>
      </c>
      <c r="D273" s="196" t="s">
        <v>1259</v>
      </c>
      <c r="E273" s="196" t="s">
        <v>1226</v>
      </c>
      <c r="F273">
        <v>2.67</v>
      </c>
      <c r="G273" s="197" t="s">
        <v>969</v>
      </c>
      <c r="H273">
        <v>100</v>
      </c>
    </row>
    <row r="274" spans="1:8" x14ac:dyDescent="0.3">
      <c r="A274" s="31">
        <v>313</v>
      </c>
      <c r="B274" s="197" t="s">
        <v>904</v>
      </c>
      <c r="C274" s="196" t="s">
        <v>253</v>
      </c>
      <c r="D274" s="196" t="s">
        <v>1260</v>
      </c>
      <c r="E274" s="196" t="s">
        <v>1226</v>
      </c>
      <c r="F274">
        <v>2.0299999999999998</v>
      </c>
      <c r="G274" s="197" t="s">
        <v>969</v>
      </c>
      <c r="H274">
        <v>100</v>
      </c>
    </row>
    <row r="275" spans="1:8" x14ac:dyDescent="0.3">
      <c r="A275" s="31">
        <v>313</v>
      </c>
      <c r="B275" s="197" t="s">
        <v>904</v>
      </c>
      <c r="C275" s="196" t="s">
        <v>253</v>
      </c>
      <c r="D275" s="196" t="s">
        <v>1261</v>
      </c>
      <c r="E275" s="196" t="s">
        <v>1226</v>
      </c>
      <c r="F275">
        <v>1.78</v>
      </c>
      <c r="G275" s="197" t="s">
        <v>969</v>
      </c>
      <c r="H275">
        <v>100</v>
      </c>
    </row>
    <row r="276" spans="1:8" x14ac:dyDescent="0.3">
      <c r="A276" s="31">
        <v>313</v>
      </c>
      <c r="B276" s="197" t="s">
        <v>904</v>
      </c>
      <c r="C276" s="196" t="s">
        <v>253</v>
      </c>
      <c r="D276" s="196" t="s">
        <v>1262</v>
      </c>
      <c r="E276" s="196" t="s">
        <v>1226</v>
      </c>
      <c r="F276">
        <v>1.6</v>
      </c>
      <c r="G276" s="197" t="s">
        <v>969</v>
      </c>
      <c r="H276">
        <v>100</v>
      </c>
    </row>
    <row r="277" spans="1:8" x14ac:dyDescent="0.3">
      <c r="A277" s="31">
        <v>313</v>
      </c>
      <c r="B277" s="197" t="s">
        <v>904</v>
      </c>
      <c r="C277" s="196" t="s">
        <v>253</v>
      </c>
      <c r="D277" s="196" t="s">
        <v>1263</v>
      </c>
      <c r="E277" s="196" t="s">
        <v>1226</v>
      </c>
      <c r="F277">
        <v>3.61</v>
      </c>
      <c r="G277" s="197" t="s">
        <v>969</v>
      </c>
      <c r="H277">
        <v>100</v>
      </c>
    </row>
    <row r="278" spans="1:8" x14ac:dyDescent="0.3">
      <c r="A278" s="31">
        <v>313</v>
      </c>
      <c r="B278" s="197" t="s">
        <v>904</v>
      </c>
      <c r="C278" s="196" t="s">
        <v>253</v>
      </c>
      <c r="D278" s="196" t="s">
        <v>1264</v>
      </c>
      <c r="E278" s="196" t="s">
        <v>1226</v>
      </c>
      <c r="F278">
        <v>8.44</v>
      </c>
      <c r="G278" s="197" t="s">
        <v>969</v>
      </c>
      <c r="H278">
        <v>100</v>
      </c>
    </row>
    <row r="279" spans="1:8" x14ac:dyDescent="0.3">
      <c r="A279" s="31">
        <v>313</v>
      </c>
      <c r="B279" s="197" t="s">
        <v>904</v>
      </c>
      <c r="C279" s="196" t="s">
        <v>253</v>
      </c>
      <c r="D279" s="196" t="s">
        <v>1265</v>
      </c>
      <c r="E279" s="196" t="s">
        <v>1226</v>
      </c>
      <c r="F279">
        <v>3.97</v>
      </c>
      <c r="G279" s="197" t="s">
        <v>969</v>
      </c>
      <c r="H279">
        <v>100</v>
      </c>
    </row>
    <row r="280" spans="1:8" x14ac:dyDescent="0.3">
      <c r="A280" s="31">
        <v>313</v>
      </c>
      <c r="B280" s="197" t="s">
        <v>904</v>
      </c>
      <c r="C280" s="196" t="s">
        <v>253</v>
      </c>
      <c r="D280" s="196" t="s">
        <v>1266</v>
      </c>
      <c r="E280" s="196" t="s">
        <v>1226</v>
      </c>
      <c r="F280">
        <v>2.66</v>
      </c>
      <c r="G280" s="197" t="s">
        <v>969</v>
      </c>
      <c r="H280">
        <v>100</v>
      </c>
    </row>
    <row r="281" spans="1:8" x14ac:dyDescent="0.3">
      <c r="A281" s="31">
        <v>313</v>
      </c>
      <c r="B281" s="197" t="s">
        <v>904</v>
      </c>
      <c r="C281" s="196" t="s">
        <v>253</v>
      </c>
      <c r="D281" s="196" t="s">
        <v>1267</v>
      </c>
      <c r="E281" s="196" t="s">
        <v>1226</v>
      </c>
      <c r="F281">
        <v>3.47</v>
      </c>
      <c r="G281" s="197" t="s">
        <v>969</v>
      </c>
      <c r="H281">
        <v>100</v>
      </c>
    </row>
    <row r="282" spans="1:8" x14ac:dyDescent="0.3">
      <c r="A282" s="31">
        <v>313</v>
      </c>
      <c r="B282" s="197" t="s">
        <v>904</v>
      </c>
      <c r="C282" s="196" t="s">
        <v>253</v>
      </c>
      <c r="D282" s="196" t="s">
        <v>1268</v>
      </c>
      <c r="E282" s="196" t="s">
        <v>1226</v>
      </c>
      <c r="F282">
        <v>0.28000000000000003</v>
      </c>
      <c r="G282" s="197" t="s">
        <v>969</v>
      </c>
      <c r="H282">
        <v>100</v>
      </c>
    </row>
    <row r="283" spans="1:8" x14ac:dyDescent="0.3">
      <c r="A283" s="31">
        <v>313</v>
      </c>
      <c r="B283" s="197" t="s">
        <v>904</v>
      </c>
      <c r="C283" s="196" t="s">
        <v>253</v>
      </c>
      <c r="D283" s="196" t="s">
        <v>1269</v>
      </c>
      <c r="E283" s="196" t="s">
        <v>1226</v>
      </c>
      <c r="F283">
        <v>0.34</v>
      </c>
      <c r="G283" s="197" t="s">
        <v>969</v>
      </c>
      <c r="H283">
        <v>100</v>
      </c>
    </row>
    <row r="284" spans="1:8" x14ac:dyDescent="0.3">
      <c r="A284" s="31">
        <v>314</v>
      </c>
      <c r="B284" s="197" t="s">
        <v>904</v>
      </c>
      <c r="C284" s="196" t="s">
        <v>578</v>
      </c>
      <c r="D284" s="196" t="s">
        <v>1270</v>
      </c>
      <c r="E284" s="196" t="s">
        <v>1271</v>
      </c>
      <c r="F284">
        <v>102.86</v>
      </c>
      <c r="G284" s="197" t="s">
        <v>969</v>
      </c>
      <c r="H284">
        <v>100</v>
      </c>
    </row>
    <row r="285" spans="1:8" x14ac:dyDescent="0.3">
      <c r="A285" s="31">
        <v>314</v>
      </c>
      <c r="B285" s="197" t="s">
        <v>904</v>
      </c>
      <c r="C285" s="196" t="s">
        <v>578</v>
      </c>
      <c r="D285" s="196" t="s">
        <v>1272</v>
      </c>
      <c r="E285" s="196" t="s">
        <v>1271</v>
      </c>
      <c r="F285">
        <v>640.41</v>
      </c>
      <c r="G285" s="197" t="s">
        <v>969</v>
      </c>
      <c r="H285">
        <v>100</v>
      </c>
    </row>
    <row r="286" spans="1:8" x14ac:dyDescent="0.3">
      <c r="A286" s="31">
        <v>314</v>
      </c>
      <c r="B286" s="197" t="s">
        <v>904</v>
      </c>
      <c r="C286" s="196" t="s">
        <v>578</v>
      </c>
      <c r="D286" s="196" t="s">
        <v>1273</v>
      </c>
      <c r="E286" s="196" t="s">
        <v>1271</v>
      </c>
      <c r="F286">
        <v>186.2</v>
      </c>
      <c r="G286" s="197" t="s">
        <v>969</v>
      </c>
      <c r="H286">
        <v>100</v>
      </c>
    </row>
    <row r="287" spans="1:8" x14ac:dyDescent="0.3">
      <c r="A287" s="31">
        <v>314</v>
      </c>
      <c r="B287" s="197" t="s">
        <v>904</v>
      </c>
      <c r="C287" s="196" t="s">
        <v>578</v>
      </c>
      <c r="D287" s="196" t="s">
        <v>1274</v>
      </c>
      <c r="E287" s="196" t="s">
        <v>1271</v>
      </c>
      <c r="F287">
        <v>304.39999999999998</v>
      </c>
      <c r="G287" s="197" t="s">
        <v>969</v>
      </c>
      <c r="H287">
        <v>100</v>
      </c>
    </row>
    <row r="288" spans="1:8" x14ac:dyDescent="0.3">
      <c r="A288" s="31">
        <v>314</v>
      </c>
      <c r="B288" s="197" t="s">
        <v>904</v>
      </c>
      <c r="C288" s="196" t="s">
        <v>578</v>
      </c>
      <c r="D288" s="196" t="s">
        <v>1275</v>
      </c>
      <c r="E288" s="196" t="s">
        <v>1271</v>
      </c>
      <c r="F288">
        <v>643.58000000000004</v>
      </c>
      <c r="G288" s="197" t="s">
        <v>969</v>
      </c>
      <c r="H288">
        <v>100</v>
      </c>
    </row>
    <row r="289" spans="1:8" x14ac:dyDescent="0.3">
      <c r="A289" s="31">
        <v>314</v>
      </c>
      <c r="B289" s="197" t="s">
        <v>904</v>
      </c>
      <c r="C289" s="196" t="s">
        <v>578</v>
      </c>
      <c r="D289" s="196" t="s">
        <v>1276</v>
      </c>
      <c r="E289" s="196" t="s">
        <v>1271</v>
      </c>
      <c r="F289">
        <v>123.43</v>
      </c>
      <c r="G289" s="197" t="s">
        <v>969</v>
      </c>
      <c r="H289">
        <v>100</v>
      </c>
    </row>
    <row r="290" spans="1:8" x14ac:dyDescent="0.3">
      <c r="A290" s="31">
        <v>314</v>
      </c>
      <c r="B290" s="197" t="s">
        <v>904</v>
      </c>
      <c r="C290" s="196" t="s">
        <v>578</v>
      </c>
      <c r="D290" s="196" t="s">
        <v>1277</v>
      </c>
      <c r="E290" s="196" t="s">
        <v>1271</v>
      </c>
      <c r="F290">
        <v>768.5</v>
      </c>
      <c r="G290" s="197" t="s">
        <v>969</v>
      </c>
      <c r="H290">
        <v>100</v>
      </c>
    </row>
    <row r="291" spans="1:8" x14ac:dyDescent="0.3">
      <c r="A291" s="31">
        <v>314</v>
      </c>
      <c r="B291" s="197" t="s">
        <v>904</v>
      </c>
      <c r="C291" s="196" t="s">
        <v>578</v>
      </c>
      <c r="D291" s="196" t="s">
        <v>1278</v>
      </c>
      <c r="E291" s="196" t="s">
        <v>1271</v>
      </c>
      <c r="F291">
        <v>223.44</v>
      </c>
      <c r="G291" s="197" t="s">
        <v>969</v>
      </c>
      <c r="H291">
        <v>100</v>
      </c>
    </row>
    <row r="292" spans="1:8" x14ac:dyDescent="0.3">
      <c r="A292" s="31">
        <v>314</v>
      </c>
      <c r="B292" s="197" t="s">
        <v>904</v>
      </c>
      <c r="C292" s="196" t="s">
        <v>578</v>
      </c>
      <c r="D292" s="196" t="s">
        <v>1279</v>
      </c>
      <c r="E292" s="196" t="s">
        <v>1271</v>
      </c>
      <c r="F292">
        <v>365.28</v>
      </c>
      <c r="G292" s="197" t="s">
        <v>969</v>
      </c>
      <c r="H292">
        <v>100</v>
      </c>
    </row>
    <row r="293" spans="1:8" x14ac:dyDescent="0.3">
      <c r="A293" s="31">
        <v>314</v>
      </c>
      <c r="B293" s="197" t="s">
        <v>904</v>
      </c>
      <c r="C293" s="196" t="s">
        <v>578</v>
      </c>
      <c r="D293" s="196" t="s">
        <v>1280</v>
      </c>
      <c r="E293" s="196" t="s">
        <v>1271</v>
      </c>
      <c r="F293">
        <v>772.3</v>
      </c>
      <c r="G293" s="197" t="s">
        <v>969</v>
      </c>
      <c r="H293">
        <v>100</v>
      </c>
    </row>
    <row r="294" spans="1:8" x14ac:dyDescent="0.3">
      <c r="A294" s="31">
        <v>314</v>
      </c>
      <c r="B294" s="197" t="s">
        <v>904</v>
      </c>
      <c r="C294" s="196" t="s">
        <v>578</v>
      </c>
      <c r="D294" s="196" t="s">
        <v>1281</v>
      </c>
      <c r="E294" s="196" t="s">
        <v>1271</v>
      </c>
      <c r="F294">
        <v>363.42</v>
      </c>
      <c r="G294" s="197" t="s">
        <v>969</v>
      </c>
      <c r="H294">
        <v>100</v>
      </c>
    </row>
    <row r="295" spans="1:8" x14ac:dyDescent="0.3">
      <c r="A295" s="31">
        <v>314</v>
      </c>
      <c r="B295" s="197" t="s">
        <v>904</v>
      </c>
      <c r="C295" s="196" t="s">
        <v>578</v>
      </c>
      <c r="D295" s="196" t="s">
        <v>1282</v>
      </c>
      <c r="E295" s="196" t="s">
        <v>1271</v>
      </c>
      <c r="F295">
        <v>67.349999999999994</v>
      </c>
      <c r="G295" s="197" t="s">
        <v>969</v>
      </c>
      <c r="H295">
        <v>100</v>
      </c>
    </row>
    <row r="296" spans="1:8" x14ac:dyDescent="0.3">
      <c r="A296" s="31">
        <v>314</v>
      </c>
      <c r="B296" s="197" t="s">
        <v>904</v>
      </c>
      <c r="C296" s="196" t="s">
        <v>578</v>
      </c>
      <c r="D296" s="196" t="s">
        <v>1283</v>
      </c>
      <c r="E296" s="196" t="s">
        <v>1271</v>
      </c>
      <c r="F296">
        <v>883.85</v>
      </c>
      <c r="G296" s="197" t="s">
        <v>969</v>
      </c>
      <c r="H296">
        <v>100</v>
      </c>
    </row>
    <row r="297" spans="1:8" x14ac:dyDescent="0.3">
      <c r="A297" s="31">
        <v>314</v>
      </c>
      <c r="B297" s="197" t="s">
        <v>904</v>
      </c>
      <c r="C297" s="196" t="s">
        <v>578</v>
      </c>
      <c r="D297" s="196" t="s">
        <v>1284</v>
      </c>
      <c r="E297" s="196" t="s">
        <v>1271</v>
      </c>
      <c r="F297">
        <v>607.66999999999996</v>
      </c>
      <c r="G297" s="197" t="s">
        <v>969</v>
      </c>
      <c r="H297">
        <v>100</v>
      </c>
    </row>
    <row r="298" spans="1:8" x14ac:dyDescent="0.3">
      <c r="A298" s="31">
        <v>314</v>
      </c>
      <c r="B298" s="197" t="s">
        <v>904</v>
      </c>
      <c r="C298" s="196" t="s">
        <v>578</v>
      </c>
      <c r="D298" s="196" t="s">
        <v>1285</v>
      </c>
      <c r="E298" s="196" t="s">
        <v>1271</v>
      </c>
      <c r="F298">
        <v>302.85000000000002</v>
      </c>
      <c r="G298" s="197" t="s">
        <v>969</v>
      </c>
      <c r="H298">
        <v>100</v>
      </c>
    </row>
    <row r="299" spans="1:8" x14ac:dyDescent="0.3">
      <c r="A299" s="31">
        <v>314</v>
      </c>
      <c r="B299" s="197" t="s">
        <v>904</v>
      </c>
      <c r="C299" s="196" t="s">
        <v>578</v>
      </c>
      <c r="D299" s="196" t="s">
        <v>1286</v>
      </c>
      <c r="E299" s="196" t="s">
        <v>1271</v>
      </c>
      <c r="F299">
        <v>56.12</v>
      </c>
      <c r="G299" s="197" t="s">
        <v>969</v>
      </c>
      <c r="H299">
        <v>100</v>
      </c>
    </row>
    <row r="300" spans="1:8" x14ac:dyDescent="0.3">
      <c r="A300" s="31">
        <v>314</v>
      </c>
      <c r="B300" s="197" t="s">
        <v>904</v>
      </c>
      <c r="C300" s="196" t="s">
        <v>578</v>
      </c>
      <c r="D300" s="196" t="s">
        <v>1287</v>
      </c>
      <c r="E300" s="196" t="s">
        <v>1271</v>
      </c>
      <c r="F300">
        <v>736.54</v>
      </c>
      <c r="G300" s="197" t="s">
        <v>969</v>
      </c>
      <c r="H300">
        <v>100</v>
      </c>
    </row>
    <row r="301" spans="1:8" x14ac:dyDescent="0.3">
      <c r="A301" s="31">
        <v>314</v>
      </c>
      <c r="B301" s="197" t="s">
        <v>904</v>
      </c>
      <c r="C301" s="196" t="s">
        <v>578</v>
      </c>
      <c r="D301" s="196" t="s">
        <v>1288</v>
      </c>
      <c r="E301" s="196" t="s">
        <v>1271</v>
      </c>
      <c r="F301">
        <v>506.39</v>
      </c>
      <c r="G301" s="197" t="s">
        <v>969</v>
      </c>
      <c r="H301">
        <v>100</v>
      </c>
    </row>
    <row r="302" spans="1:8" x14ac:dyDescent="0.3">
      <c r="A302" s="31">
        <v>315</v>
      </c>
      <c r="B302" s="197" t="s">
        <v>904</v>
      </c>
      <c r="C302" s="196" t="s">
        <v>1289</v>
      </c>
      <c r="D302" s="196" t="s">
        <v>1273</v>
      </c>
      <c r="E302" s="196" t="s">
        <v>1271</v>
      </c>
      <c r="F302">
        <v>197.31</v>
      </c>
      <c r="G302" s="197" t="s">
        <v>969</v>
      </c>
      <c r="H302">
        <v>100</v>
      </c>
    </row>
    <row r="303" spans="1:8" x14ac:dyDescent="0.3">
      <c r="A303" s="31">
        <v>315</v>
      </c>
      <c r="B303" s="197" t="s">
        <v>904</v>
      </c>
      <c r="C303" s="196" t="s">
        <v>1289</v>
      </c>
      <c r="D303" s="196" t="s">
        <v>1278</v>
      </c>
      <c r="E303" s="196" t="s">
        <v>1271</v>
      </c>
      <c r="F303">
        <v>236.78</v>
      </c>
      <c r="G303" s="197" t="s">
        <v>969</v>
      </c>
      <c r="H303">
        <v>100</v>
      </c>
    </row>
    <row r="304" spans="1:8" x14ac:dyDescent="0.3">
      <c r="A304" s="31">
        <v>315</v>
      </c>
      <c r="B304" s="197" t="s">
        <v>904</v>
      </c>
      <c r="C304" s="196" t="s">
        <v>1289</v>
      </c>
      <c r="D304" s="196" t="s">
        <v>1290</v>
      </c>
      <c r="E304" s="196" t="s">
        <v>1271</v>
      </c>
      <c r="F304">
        <v>736.43</v>
      </c>
      <c r="G304" s="197" t="s">
        <v>969</v>
      </c>
      <c r="H304">
        <v>100</v>
      </c>
    </row>
    <row r="305" spans="1:8" x14ac:dyDescent="0.3">
      <c r="A305" s="31">
        <v>315</v>
      </c>
      <c r="B305" s="197" t="s">
        <v>904</v>
      </c>
      <c r="C305" s="196" t="s">
        <v>1289</v>
      </c>
      <c r="D305" s="196" t="s">
        <v>1291</v>
      </c>
      <c r="E305" s="196" t="s">
        <v>1271</v>
      </c>
      <c r="F305">
        <v>63.3</v>
      </c>
      <c r="G305" s="197" t="s">
        <v>969</v>
      </c>
      <c r="H305">
        <v>100</v>
      </c>
    </row>
    <row r="306" spans="1:8" x14ac:dyDescent="0.3">
      <c r="A306" s="31">
        <v>315</v>
      </c>
      <c r="B306" s="197" t="s">
        <v>904</v>
      </c>
      <c r="C306" s="196" t="s">
        <v>1289</v>
      </c>
      <c r="D306" s="196" t="s">
        <v>1292</v>
      </c>
      <c r="E306" s="196" t="s">
        <v>1271</v>
      </c>
      <c r="F306">
        <v>1054.24</v>
      </c>
      <c r="G306" s="197" t="s">
        <v>969</v>
      </c>
      <c r="H306">
        <v>100</v>
      </c>
    </row>
    <row r="307" spans="1:8" x14ac:dyDescent="0.3">
      <c r="A307" s="31">
        <v>315</v>
      </c>
      <c r="B307" s="197" t="s">
        <v>904</v>
      </c>
      <c r="C307" s="196" t="s">
        <v>1289</v>
      </c>
      <c r="D307" s="196" t="s">
        <v>1293</v>
      </c>
      <c r="E307" s="196" t="s">
        <v>1271</v>
      </c>
      <c r="F307">
        <v>274.8</v>
      </c>
      <c r="G307" s="197" t="s">
        <v>969</v>
      </c>
      <c r="H307">
        <v>100</v>
      </c>
    </row>
    <row r="308" spans="1:8" x14ac:dyDescent="0.3">
      <c r="A308" s="31">
        <v>315</v>
      </c>
      <c r="B308" s="197" t="s">
        <v>904</v>
      </c>
      <c r="C308" s="196" t="s">
        <v>1289</v>
      </c>
      <c r="D308" s="196" t="s">
        <v>1294</v>
      </c>
      <c r="E308" s="196" t="s">
        <v>1271</v>
      </c>
      <c r="F308">
        <v>1724.92</v>
      </c>
      <c r="G308" s="197" t="s">
        <v>969</v>
      </c>
      <c r="H308">
        <v>100</v>
      </c>
    </row>
    <row r="309" spans="1:8" x14ac:dyDescent="0.3">
      <c r="A309" s="31">
        <v>315</v>
      </c>
      <c r="B309" s="197" t="s">
        <v>904</v>
      </c>
      <c r="C309" s="196" t="s">
        <v>1289</v>
      </c>
      <c r="D309" s="196" t="s">
        <v>1295</v>
      </c>
      <c r="E309" s="196" t="s">
        <v>1271</v>
      </c>
      <c r="F309">
        <v>613.69000000000005</v>
      </c>
      <c r="G309" s="197" t="s">
        <v>969</v>
      </c>
      <c r="H309">
        <v>100</v>
      </c>
    </row>
    <row r="310" spans="1:8" x14ac:dyDescent="0.3">
      <c r="A310" s="31">
        <v>315</v>
      </c>
      <c r="B310" s="197" t="s">
        <v>904</v>
      </c>
      <c r="C310" s="196" t="s">
        <v>1289</v>
      </c>
      <c r="D310" s="196" t="s">
        <v>1296</v>
      </c>
      <c r="E310" s="196" t="s">
        <v>1271</v>
      </c>
      <c r="F310">
        <v>52.75</v>
      </c>
      <c r="G310" s="197" t="s">
        <v>969</v>
      </c>
      <c r="H310">
        <v>100</v>
      </c>
    </row>
    <row r="311" spans="1:8" x14ac:dyDescent="0.3">
      <c r="A311" s="31">
        <v>315</v>
      </c>
      <c r="B311" s="197" t="s">
        <v>904</v>
      </c>
      <c r="C311" s="196" t="s">
        <v>1289</v>
      </c>
      <c r="D311" s="196" t="s">
        <v>1297</v>
      </c>
      <c r="E311" s="196" t="s">
        <v>1271</v>
      </c>
      <c r="F311">
        <v>878.53</v>
      </c>
      <c r="G311" s="197" t="s">
        <v>969</v>
      </c>
      <c r="H311">
        <v>100</v>
      </c>
    </row>
    <row r="312" spans="1:8" x14ac:dyDescent="0.3">
      <c r="A312" s="31">
        <v>315</v>
      </c>
      <c r="B312" s="197" t="s">
        <v>904</v>
      </c>
      <c r="C312" s="196" t="s">
        <v>1289</v>
      </c>
      <c r="D312" s="196" t="s">
        <v>1298</v>
      </c>
      <c r="E312" s="196" t="s">
        <v>1271</v>
      </c>
      <c r="F312">
        <v>229</v>
      </c>
      <c r="G312" s="197" t="s">
        <v>969</v>
      </c>
      <c r="H312">
        <v>100</v>
      </c>
    </row>
    <row r="313" spans="1:8" x14ac:dyDescent="0.3">
      <c r="A313" s="31">
        <v>315</v>
      </c>
      <c r="B313" s="197" t="s">
        <v>904</v>
      </c>
      <c r="C313" s="196" t="s">
        <v>1289</v>
      </c>
      <c r="D313" s="196" t="s">
        <v>1299</v>
      </c>
      <c r="E313" s="196" t="s">
        <v>1271</v>
      </c>
      <c r="F313">
        <v>1437.44</v>
      </c>
      <c r="G313" s="197" t="s">
        <v>969</v>
      </c>
      <c r="H313">
        <v>100</v>
      </c>
    </row>
    <row r="314" spans="1:8" x14ac:dyDescent="0.3">
      <c r="A314" s="31">
        <v>316</v>
      </c>
      <c r="B314" s="197" t="s">
        <v>904</v>
      </c>
      <c r="C314" s="196" t="s">
        <v>566</v>
      </c>
      <c r="D314" s="196" t="s">
        <v>1300</v>
      </c>
      <c r="E314" s="196" t="s">
        <v>1222</v>
      </c>
      <c r="F314">
        <v>6.73</v>
      </c>
      <c r="G314" s="197" t="s">
        <v>969</v>
      </c>
      <c r="H314">
        <v>100</v>
      </c>
    </row>
    <row r="315" spans="1:8" x14ac:dyDescent="0.3">
      <c r="A315" s="31">
        <v>316</v>
      </c>
      <c r="B315" s="197" t="s">
        <v>904</v>
      </c>
      <c r="C315" s="196" t="s">
        <v>566</v>
      </c>
      <c r="D315" s="196" t="s">
        <v>1301</v>
      </c>
      <c r="E315" s="196" t="s">
        <v>1222</v>
      </c>
      <c r="F315">
        <v>1.79</v>
      </c>
      <c r="G315" s="197" t="s">
        <v>969</v>
      </c>
      <c r="H315">
        <v>100</v>
      </c>
    </row>
    <row r="316" spans="1:8" x14ac:dyDescent="0.3">
      <c r="A316" s="31">
        <v>316</v>
      </c>
      <c r="B316" s="197" t="s">
        <v>904</v>
      </c>
      <c r="C316" s="196" t="s">
        <v>566</v>
      </c>
      <c r="D316" s="196" t="s">
        <v>1302</v>
      </c>
      <c r="E316" s="196" t="s">
        <v>1222</v>
      </c>
      <c r="F316">
        <v>5.61</v>
      </c>
      <c r="G316" s="197" t="s">
        <v>969</v>
      </c>
      <c r="H316">
        <v>100</v>
      </c>
    </row>
    <row r="317" spans="1:8" x14ac:dyDescent="0.3">
      <c r="A317" s="31">
        <v>316</v>
      </c>
      <c r="B317" s="197" t="s">
        <v>904</v>
      </c>
      <c r="C317" s="196" t="s">
        <v>566</v>
      </c>
      <c r="D317" s="196" t="s">
        <v>1303</v>
      </c>
      <c r="E317" s="196" t="s">
        <v>1222</v>
      </c>
      <c r="F317">
        <v>1.49</v>
      </c>
      <c r="G317" s="197" t="s">
        <v>969</v>
      </c>
      <c r="H317">
        <v>100</v>
      </c>
    </row>
    <row r="318" spans="1:8" x14ac:dyDescent="0.3">
      <c r="A318" s="31">
        <v>317</v>
      </c>
      <c r="B318" s="197" t="s">
        <v>904</v>
      </c>
      <c r="C318" s="196" t="s">
        <v>219</v>
      </c>
      <c r="D318" s="196" t="s">
        <v>1304</v>
      </c>
      <c r="E318" s="196" t="s">
        <v>1222</v>
      </c>
      <c r="F318">
        <v>1.47</v>
      </c>
      <c r="G318" s="197" t="s">
        <v>969</v>
      </c>
      <c r="H318">
        <v>100</v>
      </c>
    </row>
    <row r="319" spans="1:8" x14ac:dyDescent="0.3">
      <c r="A319" s="31">
        <v>317</v>
      </c>
      <c r="B319" s="197" t="s">
        <v>904</v>
      </c>
      <c r="C319" s="196" t="s">
        <v>219</v>
      </c>
      <c r="D319" s="196" t="s">
        <v>1305</v>
      </c>
      <c r="E319" s="196" t="s">
        <v>1222</v>
      </c>
      <c r="F319">
        <v>6.04</v>
      </c>
      <c r="G319" s="197" t="s">
        <v>969</v>
      </c>
      <c r="H319">
        <v>100</v>
      </c>
    </row>
    <row r="320" spans="1:8" x14ac:dyDescent="0.3">
      <c r="A320" s="31">
        <v>317</v>
      </c>
      <c r="B320" s="197" t="s">
        <v>904</v>
      </c>
      <c r="C320" s="196" t="s">
        <v>219</v>
      </c>
      <c r="D320" s="196" t="s">
        <v>1306</v>
      </c>
      <c r="E320" s="196" t="s">
        <v>1222</v>
      </c>
      <c r="F320">
        <v>1.76</v>
      </c>
      <c r="G320" s="197" t="s">
        <v>969</v>
      </c>
      <c r="H320">
        <v>100</v>
      </c>
    </row>
    <row r="321" spans="1:8" x14ac:dyDescent="0.3">
      <c r="A321" s="31">
        <v>317</v>
      </c>
      <c r="B321" s="197" t="s">
        <v>904</v>
      </c>
      <c r="C321" s="196" t="s">
        <v>219</v>
      </c>
      <c r="D321" s="196" t="s">
        <v>1307</v>
      </c>
      <c r="E321" s="196" t="s">
        <v>1222</v>
      </c>
      <c r="F321">
        <v>7.24</v>
      </c>
      <c r="G321" s="197" t="s">
        <v>969</v>
      </c>
      <c r="H321">
        <v>100</v>
      </c>
    </row>
    <row r="322" spans="1:8" x14ac:dyDescent="0.3">
      <c r="A322" s="31">
        <v>319</v>
      </c>
      <c r="B322" s="197" t="s">
        <v>904</v>
      </c>
      <c r="C322" s="196" t="s">
        <v>449</v>
      </c>
      <c r="D322" s="196" t="s">
        <v>1308</v>
      </c>
      <c r="E322" s="196" t="s">
        <v>1222</v>
      </c>
      <c r="F322">
        <v>32.06</v>
      </c>
      <c r="G322" s="197" t="s">
        <v>969</v>
      </c>
      <c r="H322">
        <v>100</v>
      </c>
    </row>
    <row r="323" spans="1:8" x14ac:dyDescent="0.3">
      <c r="A323" s="31">
        <v>319</v>
      </c>
      <c r="B323" s="197" t="s">
        <v>904</v>
      </c>
      <c r="C323" s="196" t="s">
        <v>449</v>
      </c>
      <c r="D323" s="196" t="s">
        <v>1309</v>
      </c>
      <c r="E323" s="196" t="s">
        <v>1222</v>
      </c>
      <c r="F323">
        <v>42.12</v>
      </c>
      <c r="G323" s="197" t="s">
        <v>969</v>
      </c>
      <c r="H323">
        <v>100</v>
      </c>
    </row>
    <row r="324" spans="1:8" x14ac:dyDescent="0.3">
      <c r="A324" s="31">
        <v>319</v>
      </c>
      <c r="B324" s="197" t="s">
        <v>904</v>
      </c>
      <c r="C324" s="196" t="s">
        <v>449</v>
      </c>
      <c r="D324" s="196" t="s">
        <v>1310</v>
      </c>
      <c r="E324" s="196" t="s">
        <v>1311</v>
      </c>
      <c r="F324">
        <v>1.57</v>
      </c>
      <c r="G324" s="197" t="s">
        <v>969</v>
      </c>
      <c r="H324">
        <v>100</v>
      </c>
    </row>
    <row r="325" spans="1:8" x14ac:dyDescent="0.3">
      <c r="A325" s="31">
        <v>319</v>
      </c>
      <c r="B325" s="197" t="s">
        <v>904</v>
      </c>
      <c r="C325" s="196" t="s">
        <v>449</v>
      </c>
      <c r="D325" s="196" t="s">
        <v>1312</v>
      </c>
      <c r="E325" s="196" t="s">
        <v>1222</v>
      </c>
      <c r="F325">
        <v>38.479999999999997</v>
      </c>
      <c r="G325" s="197" t="s">
        <v>969</v>
      </c>
      <c r="H325">
        <v>100</v>
      </c>
    </row>
    <row r="326" spans="1:8" x14ac:dyDescent="0.3">
      <c r="A326" s="31">
        <v>319</v>
      </c>
      <c r="B326" s="197" t="s">
        <v>904</v>
      </c>
      <c r="C326" s="196" t="s">
        <v>449</v>
      </c>
      <c r="D326" s="196" t="s">
        <v>1313</v>
      </c>
      <c r="E326" s="196" t="s">
        <v>1222</v>
      </c>
      <c r="F326">
        <v>50.54</v>
      </c>
      <c r="G326" s="197" t="s">
        <v>969</v>
      </c>
      <c r="H326">
        <v>100</v>
      </c>
    </row>
    <row r="327" spans="1:8" x14ac:dyDescent="0.3">
      <c r="A327" s="31">
        <v>319</v>
      </c>
      <c r="B327" s="197" t="s">
        <v>904</v>
      </c>
      <c r="C327" s="196" t="s">
        <v>449</v>
      </c>
      <c r="D327" s="196" t="s">
        <v>1314</v>
      </c>
      <c r="E327" s="196" t="s">
        <v>1311</v>
      </c>
      <c r="F327">
        <v>1.89</v>
      </c>
      <c r="G327" s="197" t="s">
        <v>969</v>
      </c>
      <c r="H327">
        <v>100</v>
      </c>
    </row>
    <row r="328" spans="1:8" x14ac:dyDescent="0.3">
      <c r="A328" s="31">
        <v>319</v>
      </c>
      <c r="B328" s="197" t="s">
        <v>904</v>
      </c>
      <c r="C328" s="196" t="s">
        <v>449</v>
      </c>
      <c r="D328" s="196" t="s">
        <v>1315</v>
      </c>
      <c r="E328" s="196" t="s">
        <v>1311</v>
      </c>
      <c r="F328">
        <v>5.54</v>
      </c>
      <c r="G328" s="197" t="s">
        <v>969</v>
      </c>
      <c r="H328">
        <v>100</v>
      </c>
    </row>
    <row r="329" spans="1:8" x14ac:dyDescent="0.3">
      <c r="A329" s="31">
        <v>319</v>
      </c>
      <c r="B329" s="197" t="s">
        <v>904</v>
      </c>
      <c r="C329" s="196" t="s">
        <v>449</v>
      </c>
      <c r="D329" s="196" t="s">
        <v>1316</v>
      </c>
      <c r="E329" s="196" t="s">
        <v>1311</v>
      </c>
      <c r="F329">
        <v>4.62</v>
      </c>
      <c r="G329" s="197" t="s">
        <v>969</v>
      </c>
      <c r="H329">
        <v>100</v>
      </c>
    </row>
    <row r="330" spans="1:8" x14ac:dyDescent="0.3">
      <c r="A330" s="31">
        <v>325</v>
      </c>
      <c r="B330" s="197" t="s">
        <v>904</v>
      </c>
      <c r="C330" s="196" t="s">
        <v>661</v>
      </c>
      <c r="D330" s="196" t="s">
        <v>1317</v>
      </c>
      <c r="E330" s="196" t="s">
        <v>1222</v>
      </c>
      <c r="F330">
        <v>3.5</v>
      </c>
      <c r="G330" s="197" t="s">
        <v>969</v>
      </c>
      <c r="H330">
        <v>100</v>
      </c>
    </row>
    <row r="331" spans="1:8" x14ac:dyDescent="0.3">
      <c r="A331" s="31">
        <v>325</v>
      </c>
      <c r="B331" s="197" t="s">
        <v>904</v>
      </c>
      <c r="C331" s="196" t="s">
        <v>661</v>
      </c>
      <c r="D331" s="196" t="s">
        <v>1318</v>
      </c>
      <c r="E331" s="196" t="s">
        <v>1222</v>
      </c>
      <c r="F331">
        <v>4.2</v>
      </c>
      <c r="G331" s="197" t="s">
        <v>969</v>
      </c>
      <c r="H331">
        <v>100</v>
      </c>
    </row>
    <row r="332" spans="1:8" x14ac:dyDescent="0.3">
      <c r="A332" s="31">
        <v>326</v>
      </c>
      <c r="B332" s="197" t="s">
        <v>904</v>
      </c>
      <c r="C332" s="196" t="s">
        <v>1319</v>
      </c>
      <c r="D332" s="196" t="s">
        <v>1320</v>
      </c>
      <c r="E332" s="196" t="s">
        <v>850</v>
      </c>
      <c r="F332">
        <v>13.69</v>
      </c>
      <c r="G332" s="197" t="s">
        <v>969</v>
      </c>
      <c r="H332">
        <v>100</v>
      </c>
    </row>
    <row r="333" spans="1:8" x14ac:dyDescent="0.3">
      <c r="A333" s="31">
        <v>326</v>
      </c>
      <c r="B333" s="197" t="s">
        <v>904</v>
      </c>
      <c r="C333" s="196" t="s">
        <v>1319</v>
      </c>
      <c r="D333" s="196" t="s">
        <v>1321</v>
      </c>
      <c r="E333" s="196" t="s">
        <v>850</v>
      </c>
      <c r="F333">
        <v>12.38</v>
      </c>
      <c r="G333" s="197" t="s">
        <v>969</v>
      </c>
      <c r="H333">
        <v>100</v>
      </c>
    </row>
    <row r="334" spans="1:8" x14ac:dyDescent="0.3">
      <c r="A334" s="31">
        <v>326</v>
      </c>
      <c r="B334" s="197" t="s">
        <v>904</v>
      </c>
      <c r="C334" s="196" t="s">
        <v>1319</v>
      </c>
      <c r="D334" s="196" t="s">
        <v>1322</v>
      </c>
      <c r="E334" s="196" t="s">
        <v>850</v>
      </c>
      <c r="F334">
        <v>12.18</v>
      </c>
      <c r="G334" s="197" t="s">
        <v>969</v>
      </c>
      <c r="H334">
        <v>100</v>
      </c>
    </row>
    <row r="335" spans="1:8" x14ac:dyDescent="0.3">
      <c r="A335" s="31">
        <v>326</v>
      </c>
      <c r="B335" s="197" t="s">
        <v>904</v>
      </c>
      <c r="C335" s="196" t="s">
        <v>1319</v>
      </c>
      <c r="D335" s="196" t="s">
        <v>1323</v>
      </c>
      <c r="E335" s="196" t="s">
        <v>850</v>
      </c>
      <c r="F335">
        <v>16.43</v>
      </c>
      <c r="G335" s="197" t="s">
        <v>969</v>
      </c>
      <c r="H335">
        <v>100</v>
      </c>
    </row>
    <row r="336" spans="1:8" x14ac:dyDescent="0.3">
      <c r="A336" s="31">
        <v>326</v>
      </c>
      <c r="B336" s="197" t="s">
        <v>904</v>
      </c>
      <c r="C336" s="196" t="s">
        <v>1319</v>
      </c>
      <c r="D336" s="196" t="s">
        <v>1324</v>
      </c>
      <c r="E336" s="196" t="s">
        <v>850</v>
      </c>
      <c r="F336">
        <v>14.86</v>
      </c>
      <c r="G336" s="197" t="s">
        <v>969</v>
      </c>
      <c r="H336">
        <v>100</v>
      </c>
    </row>
    <row r="337" spans="1:8" x14ac:dyDescent="0.3">
      <c r="A337" s="31">
        <v>326</v>
      </c>
      <c r="B337" s="197" t="s">
        <v>904</v>
      </c>
      <c r="C337" s="196" t="s">
        <v>1319</v>
      </c>
      <c r="D337" s="196" t="s">
        <v>1325</v>
      </c>
      <c r="E337" s="196" t="s">
        <v>850</v>
      </c>
      <c r="F337">
        <v>14.62</v>
      </c>
      <c r="G337" s="197" t="s">
        <v>969</v>
      </c>
      <c r="H337">
        <v>100</v>
      </c>
    </row>
    <row r="338" spans="1:8" x14ac:dyDescent="0.3">
      <c r="A338" s="31">
        <v>327</v>
      </c>
      <c r="B338" s="197" t="s">
        <v>904</v>
      </c>
      <c r="C338" s="196" t="s">
        <v>74</v>
      </c>
      <c r="D338" s="196" t="s">
        <v>1326</v>
      </c>
      <c r="E338" s="196" t="s">
        <v>1271</v>
      </c>
      <c r="F338">
        <v>149.51</v>
      </c>
      <c r="G338" s="197" t="s">
        <v>969</v>
      </c>
      <c r="H338">
        <v>100</v>
      </c>
    </row>
    <row r="339" spans="1:8" x14ac:dyDescent="0.3">
      <c r="A339" s="31">
        <v>327</v>
      </c>
      <c r="B339" s="197" t="s">
        <v>904</v>
      </c>
      <c r="C339" s="196" t="s">
        <v>74</v>
      </c>
      <c r="D339" s="196" t="s">
        <v>1327</v>
      </c>
      <c r="E339" s="196" t="s">
        <v>1271</v>
      </c>
      <c r="F339">
        <v>394.59</v>
      </c>
      <c r="G339" s="197" t="s">
        <v>969</v>
      </c>
      <c r="H339">
        <v>100</v>
      </c>
    </row>
    <row r="340" spans="1:8" x14ac:dyDescent="0.3">
      <c r="A340" s="31">
        <v>327</v>
      </c>
      <c r="B340" s="197" t="s">
        <v>904</v>
      </c>
      <c r="C340" s="196" t="s">
        <v>74</v>
      </c>
      <c r="D340" s="196" t="s">
        <v>1328</v>
      </c>
      <c r="E340" s="196" t="s">
        <v>1271</v>
      </c>
      <c r="F340">
        <v>798.39</v>
      </c>
      <c r="G340" s="197" t="s">
        <v>969</v>
      </c>
      <c r="H340">
        <v>100</v>
      </c>
    </row>
    <row r="341" spans="1:8" x14ac:dyDescent="0.3">
      <c r="A341" s="31">
        <v>327</v>
      </c>
      <c r="B341" s="197" t="s">
        <v>904</v>
      </c>
      <c r="C341" s="196" t="s">
        <v>74</v>
      </c>
      <c r="D341" s="196" t="s">
        <v>1329</v>
      </c>
      <c r="E341" s="196" t="s">
        <v>1271</v>
      </c>
      <c r="F341">
        <v>183.62</v>
      </c>
      <c r="G341" s="197" t="s">
        <v>969</v>
      </c>
      <c r="H341">
        <v>100</v>
      </c>
    </row>
    <row r="342" spans="1:8" x14ac:dyDescent="0.3">
      <c r="A342" s="31">
        <v>327</v>
      </c>
      <c r="B342" s="197" t="s">
        <v>904</v>
      </c>
      <c r="C342" s="196" t="s">
        <v>74</v>
      </c>
      <c r="D342" s="196" t="s">
        <v>1330</v>
      </c>
      <c r="E342" s="196" t="s">
        <v>1271</v>
      </c>
      <c r="F342">
        <v>454.09</v>
      </c>
      <c r="G342" s="197" t="s">
        <v>969</v>
      </c>
      <c r="H342">
        <v>100</v>
      </c>
    </row>
    <row r="343" spans="1:8" x14ac:dyDescent="0.3">
      <c r="A343" s="31">
        <v>327</v>
      </c>
      <c r="B343" s="197" t="s">
        <v>904</v>
      </c>
      <c r="C343" s="196" t="s">
        <v>74</v>
      </c>
      <c r="D343" s="196" t="s">
        <v>1331</v>
      </c>
      <c r="E343" s="196" t="s">
        <v>1271</v>
      </c>
      <c r="F343">
        <v>102.15</v>
      </c>
      <c r="G343" s="197" t="s">
        <v>969</v>
      </c>
      <c r="H343">
        <v>100</v>
      </c>
    </row>
    <row r="344" spans="1:8" x14ac:dyDescent="0.3">
      <c r="A344" s="31">
        <v>327</v>
      </c>
      <c r="B344" s="197" t="s">
        <v>904</v>
      </c>
      <c r="C344" s="196" t="s">
        <v>74</v>
      </c>
      <c r="D344" s="196" t="s">
        <v>1332</v>
      </c>
      <c r="E344" s="196" t="s">
        <v>1271</v>
      </c>
      <c r="F344">
        <v>633.23</v>
      </c>
      <c r="G344" s="197" t="s">
        <v>969</v>
      </c>
      <c r="H344">
        <v>100</v>
      </c>
    </row>
    <row r="345" spans="1:8" x14ac:dyDescent="0.3">
      <c r="A345" s="31">
        <v>327</v>
      </c>
      <c r="B345" s="197" t="s">
        <v>904</v>
      </c>
      <c r="C345" s="196" t="s">
        <v>74</v>
      </c>
      <c r="D345" s="196" t="s">
        <v>1333</v>
      </c>
      <c r="E345" s="196" t="s">
        <v>1271</v>
      </c>
      <c r="F345">
        <v>973.25</v>
      </c>
      <c r="G345" s="197" t="s">
        <v>969</v>
      </c>
      <c r="H345">
        <v>100</v>
      </c>
    </row>
    <row r="346" spans="1:8" x14ac:dyDescent="0.3">
      <c r="A346" s="31">
        <v>327</v>
      </c>
      <c r="B346" s="197" t="s">
        <v>904</v>
      </c>
      <c r="C346" s="196" t="s">
        <v>74</v>
      </c>
      <c r="D346" s="196" t="s">
        <v>1334</v>
      </c>
      <c r="E346" s="196" t="s">
        <v>1271</v>
      </c>
      <c r="F346">
        <v>124.59</v>
      </c>
      <c r="G346" s="197" t="s">
        <v>969</v>
      </c>
      <c r="H346">
        <v>100</v>
      </c>
    </row>
    <row r="347" spans="1:8" x14ac:dyDescent="0.3">
      <c r="A347" s="31">
        <v>327</v>
      </c>
      <c r="B347" s="197" t="s">
        <v>904</v>
      </c>
      <c r="C347" s="196" t="s">
        <v>74</v>
      </c>
      <c r="D347" s="196" t="s">
        <v>1335</v>
      </c>
      <c r="E347" s="196" t="s">
        <v>1271</v>
      </c>
      <c r="F347">
        <v>373.9</v>
      </c>
      <c r="G347" s="197" t="s">
        <v>969</v>
      </c>
      <c r="H347">
        <v>100</v>
      </c>
    </row>
    <row r="348" spans="1:8" x14ac:dyDescent="0.3">
      <c r="A348" s="31">
        <v>327</v>
      </c>
      <c r="B348" s="197" t="s">
        <v>904</v>
      </c>
      <c r="C348" s="196" t="s">
        <v>74</v>
      </c>
      <c r="D348" s="196" t="s">
        <v>1336</v>
      </c>
      <c r="E348" s="196" t="s">
        <v>1271</v>
      </c>
      <c r="F348">
        <v>665.33</v>
      </c>
      <c r="G348" s="197" t="s">
        <v>969</v>
      </c>
      <c r="H348">
        <v>100</v>
      </c>
    </row>
    <row r="349" spans="1:8" x14ac:dyDescent="0.3">
      <c r="A349" s="31">
        <v>327</v>
      </c>
      <c r="B349" s="197" t="s">
        <v>904</v>
      </c>
      <c r="C349" s="196" t="s">
        <v>74</v>
      </c>
      <c r="D349" s="196" t="s">
        <v>1337</v>
      </c>
      <c r="E349" s="196" t="s">
        <v>1271</v>
      </c>
      <c r="F349">
        <v>153.02000000000001</v>
      </c>
      <c r="G349" s="197" t="s">
        <v>969</v>
      </c>
      <c r="H349">
        <v>100</v>
      </c>
    </row>
    <row r="350" spans="1:8" x14ac:dyDescent="0.3">
      <c r="A350" s="31">
        <v>327</v>
      </c>
      <c r="B350" s="197" t="s">
        <v>904</v>
      </c>
      <c r="C350" s="196" t="s">
        <v>74</v>
      </c>
      <c r="D350" s="196" t="s">
        <v>1338</v>
      </c>
      <c r="E350" s="196" t="s">
        <v>1271</v>
      </c>
      <c r="F350">
        <v>423.49</v>
      </c>
      <c r="G350" s="197" t="s">
        <v>969</v>
      </c>
      <c r="H350">
        <v>100</v>
      </c>
    </row>
    <row r="351" spans="1:8" x14ac:dyDescent="0.3">
      <c r="A351" s="31">
        <v>327</v>
      </c>
      <c r="B351" s="197" t="s">
        <v>904</v>
      </c>
      <c r="C351" s="196" t="s">
        <v>74</v>
      </c>
      <c r="D351" s="196" t="s">
        <v>1339</v>
      </c>
      <c r="E351" s="196" t="s">
        <v>1271</v>
      </c>
      <c r="F351">
        <v>85.13</v>
      </c>
      <c r="G351" s="197" t="s">
        <v>969</v>
      </c>
      <c r="H351">
        <v>100</v>
      </c>
    </row>
    <row r="352" spans="1:8" x14ac:dyDescent="0.3">
      <c r="A352" s="31">
        <v>327</v>
      </c>
      <c r="B352" s="197" t="s">
        <v>904</v>
      </c>
      <c r="C352" s="196" t="s">
        <v>74</v>
      </c>
      <c r="D352" s="196" t="s">
        <v>1340</v>
      </c>
      <c r="E352" s="196" t="s">
        <v>1271</v>
      </c>
      <c r="F352">
        <v>527.69000000000005</v>
      </c>
      <c r="G352" s="197" t="s">
        <v>969</v>
      </c>
      <c r="H352">
        <v>100</v>
      </c>
    </row>
    <row r="353" spans="1:8" x14ac:dyDescent="0.3">
      <c r="A353" s="31">
        <v>327</v>
      </c>
      <c r="B353" s="197" t="s">
        <v>904</v>
      </c>
      <c r="C353" s="196" t="s">
        <v>74</v>
      </c>
      <c r="D353" s="196" t="s">
        <v>1341</v>
      </c>
      <c r="E353" s="196" t="s">
        <v>1271</v>
      </c>
      <c r="F353">
        <v>856.12</v>
      </c>
      <c r="G353" s="197" t="s">
        <v>969</v>
      </c>
      <c r="H353">
        <v>100</v>
      </c>
    </row>
    <row r="354" spans="1:8" x14ac:dyDescent="0.3">
      <c r="A354" s="31">
        <v>328</v>
      </c>
      <c r="B354" s="197" t="s">
        <v>904</v>
      </c>
      <c r="C354" s="196" t="s">
        <v>157</v>
      </c>
      <c r="D354" s="196" t="s">
        <v>1342</v>
      </c>
      <c r="E354" s="196" t="s">
        <v>1271</v>
      </c>
      <c r="F354">
        <v>9.18</v>
      </c>
      <c r="G354" s="197" t="s">
        <v>969</v>
      </c>
      <c r="H354">
        <v>100</v>
      </c>
    </row>
    <row r="355" spans="1:8" x14ac:dyDescent="0.3">
      <c r="A355" s="31">
        <v>328</v>
      </c>
      <c r="B355" s="197" t="s">
        <v>904</v>
      </c>
      <c r="C355" s="196" t="s">
        <v>157</v>
      </c>
      <c r="D355" s="196" t="s">
        <v>1343</v>
      </c>
      <c r="E355" s="196" t="s">
        <v>1271</v>
      </c>
      <c r="F355">
        <v>11.02</v>
      </c>
      <c r="G355" s="197" t="s">
        <v>969</v>
      </c>
      <c r="H355">
        <v>100</v>
      </c>
    </row>
    <row r="356" spans="1:8" x14ac:dyDescent="0.3">
      <c r="A356" s="31">
        <v>328</v>
      </c>
      <c r="B356" s="197" t="s">
        <v>904</v>
      </c>
      <c r="C356" s="196" t="s">
        <v>157</v>
      </c>
      <c r="D356" s="196" t="s">
        <v>1344</v>
      </c>
      <c r="E356" s="196" t="s">
        <v>1271</v>
      </c>
      <c r="F356">
        <v>29.38</v>
      </c>
      <c r="G356" s="197" t="s">
        <v>969</v>
      </c>
      <c r="H356">
        <v>100</v>
      </c>
    </row>
    <row r="357" spans="1:8" x14ac:dyDescent="0.3">
      <c r="A357" s="31">
        <v>328</v>
      </c>
      <c r="B357" s="197" t="s">
        <v>904</v>
      </c>
      <c r="C357" s="196" t="s">
        <v>157</v>
      </c>
      <c r="D357" s="196" t="s">
        <v>1345</v>
      </c>
      <c r="E357" s="196" t="s">
        <v>1271</v>
      </c>
      <c r="F357">
        <v>24.49</v>
      </c>
      <c r="G357" s="197" t="s">
        <v>969</v>
      </c>
      <c r="H357">
        <v>100</v>
      </c>
    </row>
    <row r="358" spans="1:8" x14ac:dyDescent="0.3">
      <c r="A358" s="31">
        <v>328</v>
      </c>
      <c r="B358" s="197" t="s">
        <v>904</v>
      </c>
      <c r="C358" s="196" t="s">
        <v>157</v>
      </c>
      <c r="D358" s="196" t="s">
        <v>1346</v>
      </c>
      <c r="E358" s="196" t="s">
        <v>1271</v>
      </c>
      <c r="F358">
        <v>11.02</v>
      </c>
      <c r="G358" s="197" t="s">
        <v>969</v>
      </c>
      <c r="H358">
        <v>100</v>
      </c>
    </row>
    <row r="359" spans="1:8" x14ac:dyDescent="0.3">
      <c r="A359" s="31">
        <v>328</v>
      </c>
      <c r="B359" s="197" t="s">
        <v>904</v>
      </c>
      <c r="C359" s="196" t="s">
        <v>157</v>
      </c>
      <c r="D359" s="196" t="s">
        <v>1347</v>
      </c>
      <c r="E359" s="196" t="s">
        <v>1271</v>
      </c>
      <c r="F359">
        <v>29.38</v>
      </c>
      <c r="G359" s="197" t="s">
        <v>969</v>
      </c>
      <c r="H359">
        <v>100</v>
      </c>
    </row>
    <row r="360" spans="1:8" x14ac:dyDescent="0.3">
      <c r="A360" s="31">
        <v>329</v>
      </c>
      <c r="B360" s="197" t="s">
        <v>904</v>
      </c>
      <c r="C360" s="196" t="s">
        <v>745</v>
      </c>
      <c r="D360" s="196" t="s">
        <v>1348</v>
      </c>
      <c r="E360" s="196" t="s">
        <v>32</v>
      </c>
      <c r="F360">
        <v>2990.81</v>
      </c>
      <c r="G360" s="197" t="s">
        <v>969</v>
      </c>
      <c r="H360">
        <v>100</v>
      </c>
    </row>
    <row r="361" spans="1:8" x14ac:dyDescent="0.3">
      <c r="A361" s="31">
        <v>329</v>
      </c>
      <c r="B361" s="197" t="s">
        <v>904</v>
      </c>
      <c r="C361" s="196" t="s">
        <v>745</v>
      </c>
      <c r="D361" s="196" t="s">
        <v>1349</v>
      </c>
      <c r="E361" s="196" t="s">
        <v>1271</v>
      </c>
      <c r="F361">
        <v>19.440000000000001</v>
      </c>
      <c r="G361" s="197" t="s">
        <v>969</v>
      </c>
      <c r="H361">
        <v>100</v>
      </c>
    </row>
    <row r="362" spans="1:8" x14ac:dyDescent="0.3">
      <c r="A362" s="31">
        <v>329</v>
      </c>
      <c r="B362" s="197" t="s">
        <v>904</v>
      </c>
      <c r="C362" s="196" t="s">
        <v>745</v>
      </c>
      <c r="D362" s="196" t="s">
        <v>1350</v>
      </c>
      <c r="E362" s="196" t="s">
        <v>32</v>
      </c>
      <c r="F362">
        <v>2492.34</v>
      </c>
      <c r="G362" s="197" t="s">
        <v>969</v>
      </c>
      <c r="H362">
        <v>100</v>
      </c>
    </row>
    <row r="363" spans="1:8" x14ac:dyDescent="0.3">
      <c r="A363" s="31">
        <v>329</v>
      </c>
      <c r="B363" s="197" t="s">
        <v>904</v>
      </c>
      <c r="C363" s="196" t="s">
        <v>745</v>
      </c>
      <c r="D363" s="196" t="s">
        <v>1351</v>
      </c>
      <c r="E363" s="196" t="s">
        <v>1271</v>
      </c>
      <c r="F363">
        <v>16.2</v>
      </c>
      <c r="G363" s="197" t="s">
        <v>969</v>
      </c>
      <c r="H363">
        <v>100</v>
      </c>
    </row>
    <row r="364" spans="1:8" x14ac:dyDescent="0.3">
      <c r="A364" s="31">
        <v>330</v>
      </c>
      <c r="B364" s="197" t="s">
        <v>904</v>
      </c>
      <c r="C364" s="196" t="s">
        <v>594</v>
      </c>
      <c r="D364" s="196" t="s">
        <v>594</v>
      </c>
      <c r="E364" s="196" t="s">
        <v>1271</v>
      </c>
      <c r="F364">
        <v>6.83</v>
      </c>
      <c r="G364" s="197" t="s">
        <v>969</v>
      </c>
      <c r="H364">
        <v>100</v>
      </c>
    </row>
    <row r="365" spans="1:8" x14ac:dyDescent="0.3">
      <c r="A365" s="31">
        <v>330</v>
      </c>
      <c r="B365" s="197" t="s">
        <v>904</v>
      </c>
      <c r="C365" s="196" t="s">
        <v>594</v>
      </c>
      <c r="D365" s="196" t="s">
        <v>1352</v>
      </c>
      <c r="E365" s="196" t="s">
        <v>1271</v>
      </c>
      <c r="F365">
        <v>8.1999999999999993</v>
      </c>
      <c r="G365" s="197" t="s">
        <v>969</v>
      </c>
      <c r="H365">
        <v>100</v>
      </c>
    </row>
    <row r="366" spans="1:8" x14ac:dyDescent="0.3">
      <c r="A366" s="31">
        <v>332</v>
      </c>
      <c r="B366" s="197" t="s">
        <v>904</v>
      </c>
      <c r="C366" s="196" t="s">
        <v>76</v>
      </c>
      <c r="D366" s="196" t="s">
        <v>1353</v>
      </c>
      <c r="E366" s="196" t="s">
        <v>1271</v>
      </c>
      <c r="F366">
        <v>378.24</v>
      </c>
      <c r="G366" s="197" t="s">
        <v>969</v>
      </c>
      <c r="H366">
        <v>100</v>
      </c>
    </row>
    <row r="367" spans="1:8" x14ac:dyDescent="0.3">
      <c r="A367" s="31">
        <v>332</v>
      </c>
      <c r="B367" s="197" t="s">
        <v>904</v>
      </c>
      <c r="C367" s="196" t="s">
        <v>76</v>
      </c>
      <c r="D367" s="196" t="s">
        <v>1354</v>
      </c>
      <c r="E367" s="196" t="s">
        <v>1271</v>
      </c>
      <c r="F367">
        <v>1332.08</v>
      </c>
      <c r="G367" s="197" t="s">
        <v>969</v>
      </c>
      <c r="H367">
        <v>100</v>
      </c>
    </row>
    <row r="368" spans="1:8" x14ac:dyDescent="0.3">
      <c r="A368" s="31">
        <v>332</v>
      </c>
      <c r="B368" s="197" t="s">
        <v>904</v>
      </c>
      <c r="C368" s="196" t="s">
        <v>76</v>
      </c>
      <c r="D368" s="196" t="s">
        <v>1355</v>
      </c>
      <c r="E368" s="196" t="s">
        <v>1271</v>
      </c>
      <c r="F368">
        <v>403.44</v>
      </c>
      <c r="G368" s="197" t="s">
        <v>969</v>
      </c>
      <c r="H368">
        <v>100</v>
      </c>
    </row>
    <row r="369" spans="1:8" x14ac:dyDescent="0.3">
      <c r="A369" s="31">
        <v>332</v>
      </c>
      <c r="B369" s="197" t="s">
        <v>904</v>
      </c>
      <c r="C369" s="196" t="s">
        <v>76</v>
      </c>
      <c r="D369" s="196" t="s">
        <v>1356</v>
      </c>
      <c r="E369" s="196" t="s">
        <v>1271</v>
      </c>
      <c r="F369">
        <v>1357.28</v>
      </c>
      <c r="G369" s="197" t="s">
        <v>969</v>
      </c>
      <c r="H369">
        <v>100</v>
      </c>
    </row>
    <row r="370" spans="1:8" x14ac:dyDescent="0.3">
      <c r="A370" s="31">
        <v>332</v>
      </c>
      <c r="B370" s="197" t="s">
        <v>904</v>
      </c>
      <c r="C370" s="196" t="s">
        <v>76</v>
      </c>
      <c r="D370" s="196" t="s">
        <v>1357</v>
      </c>
      <c r="E370" s="196" t="s">
        <v>1271</v>
      </c>
      <c r="F370">
        <v>403.44</v>
      </c>
      <c r="G370" s="197" t="s">
        <v>969</v>
      </c>
      <c r="H370">
        <v>100</v>
      </c>
    </row>
    <row r="371" spans="1:8" x14ac:dyDescent="0.3">
      <c r="A371" s="31">
        <v>332</v>
      </c>
      <c r="B371" s="197" t="s">
        <v>904</v>
      </c>
      <c r="C371" s="196" t="s">
        <v>76</v>
      </c>
      <c r="D371" s="196" t="s">
        <v>1358</v>
      </c>
      <c r="E371" s="196" t="s">
        <v>1271</v>
      </c>
      <c r="F371">
        <v>1357.28</v>
      </c>
      <c r="G371" s="197" t="s">
        <v>969</v>
      </c>
      <c r="H371">
        <v>100</v>
      </c>
    </row>
    <row r="372" spans="1:8" x14ac:dyDescent="0.3">
      <c r="A372" s="31">
        <v>332</v>
      </c>
      <c r="B372" s="197" t="s">
        <v>904</v>
      </c>
      <c r="C372" s="196" t="s">
        <v>76</v>
      </c>
      <c r="D372" s="196" t="s">
        <v>1359</v>
      </c>
      <c r="E372" s="196" t="s">
        <v>1271</v>
      </c>
      <c r="F372">
        <v>360.28</v>
      </c>
      <c r="G372" s="197" t="s">
        <v>969</v>
      </c>
      <c r="H372">
        <v>100</v>
      </c>
    </row>
    <row r="373" spans="1:8" x14ac:dyDescent="0.3">
      <c r="A373" s="31">
        <v>332</v>
      </c>
      <c r="B373" s="197" t="s">
        <v>904</v>
      </c>
      <c r="C373" s="196" t="s">
        <v>76</v>
      </c>
      <c r="D373" s="196" t="s">
        <v>1360</v>
      </c>
      <c r="E373" s="196" t="s">
        <v>1271</v>
      </c>
      <c r="F373">
        <v>1314.12</v>
      </c>
      <c r="G373" s="197" t="s">
        <v>969</v>
      </c>
      <c r="H373">
        <v>100</v>
      </c>
    </row>
    <row r="374" spans="1:8" x14ac:dyDescent="0.3">
      <c r="A374" s="31">
        <v>332</v>
      </c>
      <c r="B374" s="197" t="s">
        <v>904</v>
      </c>
      <c r="C374" s="196" t="s">
        <v>76</v>
      </c>
      <c r="D374" s="196" t="s">
        <v>1361</v>
      </c>
      <c r="E374" s="196" t="s">
        <v>1271</v>
      </c>
      <c r="F374">
        <v>381.28</v>
      </c>
      <c r="G374" s="197" t="s">
        <v>969</v>
      </c>
      <c r="H374">
        <v>100</v>
      </c>
    </row>
    <row r="375" spans="1:8" x14ac:dyDescent="0.3">
      <c r="A375" s="31">
        <v>332</v>
      </c>
      <c r="B375" s="197" t="s">
        <v>904</v>
      </c>
      <c r="C375" s="196" t="s">
        <v>76</v>
      </c>
      <c r="D375" s="196" t="s">
        <v>1362</v>
      </c>
      <c r="E375" s="196" t="s">
        <v>1271</v>
      </c>
      <c r="F375">
        <v>1335.12</v>
      </c>
      <c r="G375" s="197" t="s">
        <v>969</v>
      </c>
      <c r="H375">
        <v>100</v>
      </c>
    </row>
    <row r="376" spans="1:8" x14ac:dyDescent="0.3">
      <c r="A376" s="31">
        <v>332</v>
      </c>
      <c r="B376" s="197" t="s">
        <v>904</v>
      </c>
      <c r="C376" s="196" t="s">
        <v>76</v>
      </c>
      <c r="D376" s="196" t="s">
        <v>1363</v>
      </c>
      <c r="E376" s="196" t="s">
        <v>1271</v>
      </c>
      <c r="F376">
        <v>381.28</v>
      </c>
      <c r="G376" s="197" t="s">
        <v>969</v>
      </c>
      <c r="H376">
        <v>100</v>
      </c>
    </row>
    <row r="377" spans="1:8" x14ac:dyDescent="0.3">
      <c r="A377" s="31">
        <v>332</v>
      </c>
      <c r="B377" s="197" t="s">
        <v>904</v>
      </c>
      <c r="C377" s="196" t="s">
        <v>76</v>
      </c>
      <c r="D377" s="196" t="s">
        <v>1364</v>
      </c>
      <c r="E377" s="196" t="s">
        <v>1271</v>
      </c>
      <c r="F377">
        <v>1335.12</v>
      </c>
      <c r="G377" s="197" t="s">
        <v>969</v>
      </c>
      <c r="H377">
        <v>100</v>
      </c>
    </row>
    <row r="378" spans="1:8" x14ac:dyDescent="0.3">
      <c r="A378" s="31">
        <v>333</v>
      </c>
      <c r="B378" s="197" t="s">
        <v>904</v>
      </c>
      <c r="C378" s="196" t="s">
        <v>256</v>
      </c>
      <c r="D378" s="196" t="s">
        <v>1365</v>
      </c>
      <c r="E378" s="196" t="s">
        <v>1271</v>
      </c>
      <c r="F378">
        <v>38.92</v>
      </c>
      <c r="G378" s="197" t="s">
        <v>969</v>
      </c>
      <c r="H378">
        <v>100</v>
      </c>
    </row>
    <row r="379" spans="1:8" x14ac:dyDescent="0.3">
      <c r="A379" s="31">
        <v>333</v>
      </c>
      <c r="B379" s="197" t="s">
        <v>904</v>
      </c>
      <c r="C379" s="196" t="s">
        <v>256</v>
      </c>
      <c r="D379" s="196" t="s">
        <v>1366</v>
      </c>
      <c r="E379" s="196" t="s">
        <v>1271</v>
      </c>
      <c r="F379">
        <v>22.81</v>
      </c>
      <c r="G379" s="197" t="s">
        <v>969</v>
      </c>
      <c r="H379">
        <v>100</v>
      </c>
    </row>
    <row r="380" spans="1:8" x14ac:dyDescent="0.3">
      <c r="A380" s="31">
        <v>333</v>
      </c>
      <c r="B380" s="197" t="s">
        <v>904</v>
      </c>
      <c r="C380" s="196" t="s">
        <v>256</v>
      </c>
      <c r="D380" s="196" t="s">
        <v>1367</v>
      </c>
      <c r="E380" s="196" t="s">
        <v>1271</v>
      </c>
      <c r="F380">
        <v>46.7</v>
      </c>
      <c r="G380" s="197" t="s">
        <v>969</v>
      </c>
      <c r="H380">
        <v>100</v>
      </c>
    </row>
    <row r="381" spans="1:8" x14ac:dyDescent="0.3">
      <c r="A381" s="31">
        <v>333</v>
      </c>
      <c r="B381" s="197" t="s">
        <v>904</v>
      </c>
      <c r="C381" s="196" t="s">
        <v>256</v>
      </c>
      <c r="D381" s="196" t="s">
        <v>1368</v>
      </c>
      <c r="E381" s="196" t="s">
        <v>1271</v>
      </c>
      <c r="F381">
        <v>27.38</v>
      </c>
      <c r="G381" s="197" t="s">
        <v>969</v>
      </c>
      <c r="H381">
        <v>100</v>
      </c>
    </row>
    <row r="382" spans="1:8" x14ac:dyDescent="0.3">
      <c r="A382" s="31">
        <v>334</v>
      </c>
      <c r="B382" s="197" t="s">
        <v>904</v>
      </c>
      <c r="C382" s="196" t="s">
        <v>588</v>
      </c>
      <c r="D382" s="196" t="s">
        <v>1369</v>
      </c>
      <c r="E382" s="196" t="s">
        <v>1271</v>
      </c>
      <c r="F382">
        <v>40.75</v>
      </c>
      <c r="G382" s="197" t="s">
        <v>969</v>
      </c>
      <c r="H382">
        <v>100</v>
      </c>
    </row>
    <row r="383" spans="1:8" x14ac:dyDescent="0.3">
      <c r="A383" s="31">
        <v>334</v>
      </c>
      <c r="B383" s="197" t="s">
        <v>904</v>
      </c>
      <c r="C383" s="196" t="s">
        <v>588</v>
      </c>
      <c r="D383" s="196" t="s">
        <v>1370</v>
      </c>
      <c r="E383" s="196" t="s">
        <v>1271</v>
      </c>
      <c r="F383">
        <v>48.9</v>
      </c>
      <c r="G383" s="197" t="s">
        <v>969</v>
      </c>
      <c r="H383">
        <v>100</v>
      </c>
    </row>
    <row r="384" spans="1:8" x14ac:dyDescent="0.3">
      <c r="A384" s="31">
        <v>338</v>
      </c>
      <c r="B384" s="197" t="s">
        <v>904</v>
      </c>
      <c r="C384" s="196" t="s">
        <v>734</v>
      </c>
      <c r="D384" s="196" t="s">
        <v>1371</v>
      </c>
      <c r="E384" s="196" t="s">
        <v>1271</v>
      </c>
      <c r="F384">
        <v>474.22</v>
      </c>
      <c r="G384" s="197" t="s">
        <v>969</v>
      </c>
      <c r="H384">
        <v>100</v>
      </c>
    </row>
    <row r="385" spans="1:8" x14ac:dyDescent="0.3">
      <c r="A385" s="31">
        <v>338</v>
      </c>
      <c r="B385" s="197" t="s">
        <v>904</v>
      </c>
      <c r="C385" s="196" t="s">
        <v>734</v>
      </c>
      <c r="D385" s="196" t="s">
        <v>1372</v>
      </c>
      <c r="E385" s="196" t="s">
        <v>1271</v>
      </c>
      <c r="F385">
        <v>666.75</v>
      </c>
      <c r="G385" s="197" t="s">
        <v>969</v>
      </c>
      <c r="H385">
        <v>100</v>
      </c>
    </row>
    <row r="386" spans="1:8" x14ac:dyDescent="0.3">
      <c r="A386" s="31">
        <v>338</v>
      </c>
      <c r="B386" s="197" t="s">
        <v>904</v>
      </c>
      <c r="C386" s="196" t="s">
        <v>734</v>
      </c>
      <c r="D386" s="196" t="s">
        <v>1373</v>
      </c>
      <c r="E386" s="196" t="s">
        <v>1271</v>
      </c>
      <c r="F386">
        <v>395.18</v>
      </c>
      <c r="G386" s="197" t="s">
        <v>969</v>
      </c>
      <c r="H386">
        <v>100</v>
      </c>
    </row>
    <row r="387" spans="1:8" x14ac:dyDescent="0.3">
      <c r="A387" s="31">
        <v>338</v>
      </c>
      <c r="B387" s="197" t="s">
        <v>904</v>
      </c>
      <c r="C387" s="196" t="s">
        <v>734</v>
      </c>
      <c r="D387" s="196" t="s">
        <v>1374</v>
      </c>
      <c r="E387" s="196" t="s">
        <v>1271</v>
      </c>
      <c r="F387">
        <v>555.63</v>
      </c>
      <c r="G387" s="197" t="s">
        <v>969</v>
      </c>
      <c r="H387">
        <v>100</v>
      </c>
    </row>
    <row r="388" spans="1:8" x14ac:dyDescent="0.3">
      <c r="A388" s="31">
        <v>340</v>
      </c>
      <c r="B388" s="197" t="s">
        <v>904</v>
      </c>
      <c r="C388" s="196" t="s">
        <v>69</v>
      </c>
      <c r="D388" s="196" t="s">
        <v>1375</v>
      </c>
      <c r="E388" s="196" t="s">
        <v>1271</v>
      </c>
      <c r="F388">
        <v>234.17</v>
      </c>
      <c r="G388" s="197" t="s">
        <v>969</v>
      </c>
      <c r="H388">
        <v>100</v>
      </c>
    </row>
    <row r="389" spans="1:8" x14ac:dyDescent="0.3">
      <c r="A389" s="31">
        <v>340</v>
      </c>
      <c r="B389" s="197" t="s">
        <v>904</v>
      </c>
      <c r="C389" s="196" t="s">
        <v>69</v>
      </c>
      <c r="D389" s="196" t="s">
        <v>1376</v>
      </c>
      <c r="E389" s="196" t="s">
        <v>32</v>
      </c>
      <c r="F389">
        <v>1823.83</v>
      </c>
      <c r="G389" s="197" t="s">
        <v>969</v>
      </c>
      <c r="H389">
        <v>100</v>
      </c>
    </row>
    <row r="390" spans="1:8" x14ac:dyDescent="0.3">
      <c r="A390" s="31">
        <v>340</v>
      </c>
      <c r="B390" s="197" t="s">
        <v>904</v>
      </c>
      <c r="C390" s="196" t="s">
        <v>69</v>
      </c>
      <c r="D390" s="196" t="s">
        <v>1377</v>
      </c>
      <c r="E390" s="196" t="s">
        <v>1271</v>
      </c>
      <c r="F390">
        <v>51.74</v>
      </c>
      <c r="G390" s="197" t="s">
        <v>969</v>
      </c>
      <c r="H390">
        <v>100</v>
      </c>
    </row>
    <row r="391" spans="1:8" x14ac:dyDescent="0.3">
      <c r="A391" s="31">
        <v>340</v>
      </c>
      <c r="B391" s="197" t="s">
        <v>904</v>
      </c>
      <c r="C391" s="196" t="s">
        <v>69</v>
      </c>
      <c r="D391" s="196" t="s">
        <v>1378</v>
      </c>
      <c r="E391" s="196" t="s">
        <v>1271</v>
      </c>
      <c r="F391">
        <v>82.46</v>
      </c>
      <c r="G391" s="197" t="s">
        <v>969</v>
      </c>
      <c r="H391">
        <v>100</v>
      </c>
    </row>
    <row r="392" spans="1:8" x14ac:dyDescent="0.3">
      <c r="A392" s="31">
        <v>340</v>
      </c>
      <c r="B392" s="197" t="s">
        <v>904</v>
      </c>
      <c r="C392" s="196" t="s">
        <v>69</v>
      </c>
      <c r="D392" s="196" t="s">
        <v>1379</v>
      </c>
      <c r="E392" s="196" t="s">
        <v>1271</v>
      </c>
      <c r="F392">
        <v>63.27</v>
      </c>
      <c r="G392" s="197" t="s">
        <v>969</v>
      </c>
      <c r="H392">
        <v>100</v>
      </c>
    </row>
    <row r="393" spans="1:8" x14ac:dyDescent="0.3">
      <c r="A393" s="31">
        <v>340</v>
      </c>
      <c r="B393" s="197" t="s">
        <v>904</v>
      </c>
      <c r="C393" s="196" t="s">
        <v>69</v>
      </c>
      <c r="D393" s="196" t="s">
        <v>1380</v>
      </c>
      <c r="E393" s="196" t="s">
        <v>1271</v>
      </c>
      <c r="F393">
        <v>281.01</v>
      </c>
      <c r="G393" s="197" t="s">
        <v>969</v>
      </c>
      <c r="H393">
        <v>100</v>
      </c>
    </row>
    <row r="394" spans="1:8" x14ac:dyDescent="0.3">
      <c r="A394" s="31">
        <v>340</v>
      </c>
      <c r="B394" s="197" t="s">
        <v>904</v>
      </c>
      <c r="C394" s="196" t="s">
        <v>69</v>
      </c>
      <c r="D394" s="196" t="s">
        <v>1381</v>
      </c>
      <c r="E394" s="196" t="s">
        <v>32</v>
      </c>
      <c r="F394">
        <v>2188.6</v>
      </c>
      <c r="G394" s="197" t="s">
        <v>969</v>
      </c>
      <c r="H394">
        <v>100</v>
      </c>
    </row>
    <row r="395" spans="1:8" x14ac:dyDescent="0.3">
      <c r="A395" s="31">
        <v>340</v>
      </c>
      <c r="B395" s="197" t="s">
        <v>904</v>
      </c>
      <c r="C395" s="196" t="s">
        <v>69</v>
      </c>
      <c r="D395" s="196" t="s">
        <v>1382</v>
      </c>
      <c r="E395" s="196" t="s">
        <v>1271</v>
      </c>
      <c r="F395">
        <v>62.09</v>
      </c>
      <c r="G395" s="197" t="s">
        <v>969</v>
      </c>
      <c r="H395">
        <v>100</v>
      </c>
    </row>
    <row r="396" spans="1:8" x14ac:dyDescent="0.3">
      <c r="A396" s="31">
        <v>340</v>
      </c>
      <c r="B396" s="197" t="s">
        <v>904</v>
      </c>
      <c r="C396" s="196" t="s">
        <v>69</v>
      </c>
      <c r="D396" s="196" t="s">
        <v>1383</v>
      </c>
      <c r="E396" s="196" t="s">
        <v>1271</v>
      </c>
      <c r="F396">
        <v>98.95</v>
      </c>
      <c r="G396" s="197" t="s">
        <v>969</v>
      </c>
      <c r="H396">
        <v>100</v>
      </c>
    </row>
    <row r="397" spans="1:8" x14ac:dyDescent="0.3">
      <c r="A397" s="31">
        <v>340</v>
      </c>
      <c r="B397" s="197" t="s">
        <v>904</v>
      </c>
      <c r="C397" s="196" t="s">
        <v>69</v>
      </c>
      <c r="D397" s="196" t="s">
        <v>1384</v>
      </c>
      <c r="E397" s="196" t="s">
        <v>1271</v>
      </c>
      <c r="F397">
        <v>75.92</v>
      </c>
      <c r="G397" s="197" t="s">
        <v>969</v>
      </c>
      <c r="H397">
        <v>100</v>
      </c>
    </row>
    <row r="398" spans="1:8" x14ac:dyDescent="0.3">
      <c r="A398" s="31">
        <v>340</v>
      </c>
      <c r="B398" s="197" t="s">
        <v>904</v>
      </c>
      <c r="C398" s="196" t="s">
        <v>69</v>
      </c>
      <c r="D398" s="196" t="s">
        <v>1385</v>
      </c>
      <c r="E398" s="196" t="s">
        <v>1271</v>
      </c>
      <c r="F398">
        <v>281.01</v>
      </c>
      <c r="G398" s="197" t="s">
        <v>969</v>
      </c>
      <c r="H398">
        <v>100</v>
      </c>
    </row>
    <row r="399" spans="1:8" x14ac:dyDescent="0.3">
      <c r="A399" s="31">
        <v>340</v>
      </c>
      <c r="B399" s="197" t="s">
        <v>904</v>
      </c>
      <c r="C399" s="196" t="s">
        <v>69</v>
      </c>
      <c r="D399" s="196" t="s">
        <v>1386</v>
      </c>
      <c r="E399" s="196" t="s">
        <v>32</v>
      </c>
      <c r="F399">
        <v>2188.6</v>
      </c>
      <c r="G399" s="197" t="s">
        <v>969</v>
      </c>
      <c r="H399">
        <v>100</v>
      </c>
    </row>
    <row r="400" spans="1:8" x14ac:dyDescent="0.3">
      <c r="A400" s="31">
        <v>340</v>
      </c>
      <c r="B400" s="197" t="s">
        <v>904</v>
      </c>
      <c r="C400" s="196" t="s">
        <v>69</v>
      </c>
      <c r="D400" s="196" t="s">
        <v>1387</v>
      </c>
      <c r="E400" s="196" t="s">
        <v>1271</v>
      </c>
      <c r="F400">
        <v>62.09</v>
      </c>
      <c r="G400" s="197" t="s">
        <v>969</v>
      </c>
      <c r="H400">
        <v>100</v>
      </c>
    </row>
    <row r="401" spans="1:8" x14ac:dyDescent="0.3">
      <c r="A401" s="31">
        <v>340</v>
      </c>
      <c r="B401" s="197" t="s">
        <v>904</v>
      </c>
      <c r="C401" s="196" t="s">
        <v>69</v>
      </c>
      <c r="D401" s="196" t="s">
        <v>1388</v>
      </c>
      <c r="E401" s="196" t="s">
        <v>1271</v>
      </c>
      <c r="F401">
        <v>98.95</v>
      </c>
      <c r="G401" s="197" t="s">
        <v>969</v>
      </c>
      <c r="H401">
        <v>100</v>
      </c>
    </row>
    <row r="402" spans="1:8" x14ac:dyDescent="0.3">
      <c r="A402" s="31">
        <v>340</v>
      </c>
      <c r="B402" s="197" t="s">
        <v>904</v>
      </c>
      <c r="C402" s="196" t="s">
        <v>69</v>
      </c>
      <c r="D402" s="196" t="s">
        <v>1389</v>
      </c>
      <c r="E402" s="196" t="s">
        <v>1271</v>
      </c>
      <c r="F402">
        <v>75.92</v>
      </c>
      <c r="G402" s="197" t="s">
        <v>969</v>
      </c>
      <c r="H402">
        <v>100</v>
      </c>
    </row>
    <row r="403" spans="1:8" x14ac:dyDescent="0.3">
      <c r="A403" s="31">
        <v>340</v>
      </c>
      <c r="B403" s="197" t="s">
        <v>904</v>
      </c>
      <c r="C403" s="196" t="s">
        <v>69</v>
      </c>
      <c r="D403" s="196" t="s">
        <v>1390</v>
      </c>
      <c r="E403" s="196" t="s">
        <v>1271</v>
      </c>
      <c r="F403">
        <v>281.01</v>
      </c>
      <c r="G403" s="197" t="s">
        <v>969</v>
      </c>
      <c r="H403">
        <v>100</v>
      </c>
    </row>
    <row r="404" spans="1:8" x14ac:dyDescent="0.3">
      <c r="A404" s="31">
        <v>340</v>
      </c>
      <c r="B404" s="197" t="s">
        <v>904</v>
      </c>
      <c r="C404" s="196" t="s">
        <v>69</v>
      </c>
      <c r="D404" s="196" t="s">
        <v>1391</v>
      </c>
      <c r="E404" s="196" t="s">
        <v>32</v>
      </c>
      <c r="F404">
        <v>2188.6</v>
      </c>
      <c r="G404" s="197" t="s">
        <v>969</v>
      </c>
      <c r="H404">
        <v>100</v>
      </c>
    </row>
    <row r="405" spans="1:8" x14ac:dyDescent="0.3">
      <c r="A405" s="31">
        <v>340</v>
      </c>
      <c r="B405" s="197" t="s">
        <v>904</v>
      </c>
      <c r="C405" s="196" t="s">
        <v>69</v>
      </c>
      <c r="D405" s="196" t="s">
        <v>1392</v>
      </c>
      <c r="E405" s="196" t="s">
        <v>1271</v>
      </c>
      <c r="F405">
        <v>62.09</v>
      </c>
      <c r="G405" s="197" t="s">
        <v>969</v>
      </c>
      <c r="H405">
        <v>100</v>
      </c>
    </row>
    <row r="406" spans="1:8" x14ac:dyDescent="0.3">
      <c r="A406" s="31">
        <v>340</v>
      </c>
      <c r="B406" s="197" t="s">
        <v>904</v>
      </c>
      <c r="C406" s="196" t="s">
        <v>69</v>
      </c>
      <c r="D406" s="196" t="s">
        <v>1393</v>
      </c>
      <c r="E406" s="196" t="s">
        <v>1271</v>
      </c>
      <c r="F406">
        <v>98.95</v>
      </c>
      <c r="G406" s="197" t="s">
        <v>969</v>
      </c>
      <c r="H406">
        <v>100</v>
      </c>
    </row>
    <row r="407" spans="1:8" x14ac:dyDescent="0.3">
      <c r="A407" s="31">
        <v>340</v>
      </c>
      <c r="B407" s="197" t="s">
        <v>904</v>
      </c>
      <c r="C407" s="196" t="s">
        <v>69</v>
      </c>
      <c r="D407" s="196" t="s">
        <v>1394</v>
      </c>
      <c r="E407" s="196" t="s">
        <v>1271</v>
      </c>
      <c r="F407">
        <v>75.92</v>
      </c>
      <c r="G407" s="197" t="s">
        <v>969</v>
      </c>
      <c r="H407">
        <v>100</v>
      </c>
    </row>
    <row r="408" spans="1:8" x14ac:dyDescent="0.3">
      <c r="A408" s="31">
        <v>342</v>
      </c>
      <c r="B408" s="197" t="s">
        <v>904</v>
      </c>
      <c r="C408" s="196" t="s">
        <v>265</v>
      </c>
      <c r="D408" s="196" t="s">
        <v>1395</v>
      </c>
      <c r="E408" s="196" t="s">
        <v>1271</v>
      </c>
      <c r="F408">
        <v>1117.27</v>
      </c>
      <c r="G408" s="197" t="s">
        <v>969</v>
      </c>
      <c r="H408">
        <v>100</v>
      </c>
    </row>
    <row r="409" spans="1:8" x14ac:dyDescent="0.3">
      <c r="A409" s="31">
        <v>342</v>
      </c>
      <c r="B409" s="197" t="s">
        <v>904</v>
      </c>
      <c r="C409" s="196" t="s">
        <v>265</v>
      </c>
      <c r="D409" s="196" t="s">
        <v>1396</v>
      </c>
      <c r="E409" s="196" t="s">
        <v>1271</v>
      </c>
      <c r="F409">
        <v>1639.42</v>
      </c>
      <c r="G409" s="197" t="s">
        <v>969</v>
      </c>
      <c r="H409">
        <v>100</v>
      </c>
    </row>
    <row r="410" spans="1:8" x14ac:dyDescent="0.3">
      <c r="A410" s="31">
        <v>342</v>
      </c>
      <c r="B410" s="197" t="s">
        <v>904</v>
      </c>
      <c r="C410" s="196" t="s">
        <v>265</v>
      </c>
      <c r="D410" s="196" t="s">
        <v>1397</v>
      </c>
      <c r="E410" s="196" t="s">
        <v>1271</v>
      </c>
      <c r="F410">
        <v>875.86</v>
      </c>
      <c r="G410" s="197" t="s">
        <v>969</v>
      </c>
      <c r="H410">
        <v>100</v>
      </c>
    </row>
    <row r="411" spans="1:8" x14ac:dyDescent="0.3">
      <c r="A411" s="31">
        <v>342</v>
      </c>
      <c r="B411" s="197" t="s">
        <v>904</v>
      </c>
      <c r="C411" s="196" t="s">
        <v>265</v>
      </c>
      <c r="D411" s="196" t="s">
        <v>1398</v>
      </c>
      <c r="E411" s="196" t="s">
        <v>1271</v>
      </c>
      <c r="F411">
        <v>562.13</v>
      </c>
      <c r="G411" s="197" t="s">
        <v>969</v>
      </c>
      <c r="H411">
        <v>100</v>
      </c>
    </row>
    <row r="412" spans="1:8" x14ac:dyDescent="0.3">
      <c r="A412" s="31">
        <v>342</v>
      </c>
      <c r="B412" s="197" t="s">
        <v>904</v>
      </c>
      <c r="C412" s="196" t="s">
        <v>265</v>
      </c>
      <c r="D412" s="196" t="s">
        <v>1399</v>
      </c>
      <c r="E412" s="196" t="s">
        <v>1271</v>
      </c>
      <c r="F412">
        <v>284.31</v>
      </c>
      <c r="G412" s="197" t="s">
        <v>969</v>
      </c>
      <c r="H412">
        <v>100</v>
      </c>
    </row>
    <row r="413" spans="1:8" x14ac:dyDescent="0.3">
      <c r="A413" s="31">
        <v>342</v>
      </c>
      <c r="B413" s="197" t="s">
        <v>904</v>
      </c>
      <c r="C413" s="196" t="s">
        <v>265</v>
      </c>
      <c r="D413" s="196" t="s">
        <v>1400</v>
      </c>
      <c r="E413" s="196" t="s">
        <v>1271</v>
      </c>
      <c r="F413">
        <v>931.05</v>
      </c>
      <c r="G413" s="197" t="s">
        <v>969</v>
      </c>
      <c r="H413">
        <v>100</v>
      </c>
    </row>
    <row r="414" spans="1:8" x14ac:dyDescent="0.3">
      <c r="A414" s="31">
        <v>342</v>
      </c>
      <c r="B414" s="197" t="s">
        <v>904</v>
      </c>
      <c r="C414" s="196" t="s">
        <v>265</v>
      </c>
      <c r="D414" s="196" t="s">
        <v>1401</v>
      </c>
      <c r="E414" s="196" t="s">
        <v>1271</v>
      </c>
      <c r="F414">
        <v>1366.18</v>
      </c>
      <c r="G414" s="197" t="s">
        <v>969</v>
      </c>
      <c r="H414">
        <v>100</v>
      </c>
    </row>
    <row r="415" spans="1:8" x14ac:dyDescent="0.3">
      <c r="A415" s="31">
        <v>342</v>
      </c>
      <c r="B415" s="197" t="s">
        <v>904</v>
      </c>
      <c r="C415" s="196" t="s">
        <v>265</v>
      </c>
      <c r="D415" s="196" t="s">
        <v>1402</v>
      </c>
      <c r="E415" s="196" t="s">
        <v>1271</v>
      </c>
      <c r="F415">
        <v>729.88</v>
      </c>
      <c r="G415" s="197" t="s">
        <v>969</v>
      </c>
      <c r="H415">
        <v>100</v>
      </c>
    </row>
    <row r="416" spans="1:8" x14ac:dyDescent="0.3">
      <c r="A416" s="31">
        <v>342</v>
      </c>
      <c r="B416" s="197" t="s">
        <v>904</v>
      </c>
      <c r="C416" s="196" t="s">
        <v>265</v>
      </c>
      <c r="D416" s="196" t="s">
        <v>1403</v>
      </c>
      <c r="E416" s="196" t="s">
        <v>1271</v>
      </c>
      <c r="F416">
        <v>468.45</v>
      </c>
      <c r="G416" s="197" t="s">
        <v>969</v>
      </c>
      <c r="H416">
        <v>100</v>
      </c>
    </row>
    <row r="417" spans="1:8" x14ac:dyDescent="0.3">
      <c r="A417" s="31">
        <v>342</v>
      </c>
      <c r="B417" s="197" t="s">
        <v>904</v>
      </c>
      <c r="C417" s="196" t="s">
        <v>265</v>
      </c>
      <c r="D417" s="196" t="s">
        <v>1404</v>
      </c>
      <c r="E417" s="196" t="s">
        <v>1271</v>
      </c>
      <c r="F417">
        <v>236.93</v>
      </c>
      <c r="G417" s="197" t="s">
        <v>969</v>
      </c>
      <c r="H417">
        <v>100</v>
      </c>
    </row>
    <row r="418" spans="1:8" x14ac:dyDescent="0.3">
      <c r="A418" s="31">
        <v>345</v>
      </c>
      <c r="B418" s="197" t="s">
        <v>904</v>
      </c>
      <c r="C418" s="196" t="s">
        <v>747</v>
      </c>
      <c r="D418" s="196" t="s">
        <v>1405</v>
      </c>
      <c r="E418" s="196" t="s">
        <v>32</v>
      </c>
      <c r="F418">
        <v>3561.08</v>
      </c>
      <c r="G418" s="197" t="s">
        <v>969</v>
      </c>
      <c r="H418">
        <v>100</v>
      </c>
    </row>
    <row r="419" spans="1:8" x14ac:dyDescent="0.3">
      <c r="A419" s="31">
        <v>345</v>
      </c>
      <c r="B419" s="197" t="s">
        <v>904</v>
      </c>
      <c r="C419" s="196" t="s">
        <v>747</v>
      </c>
      <c r="D419" s="196" t="s">
        <v>1406</v>
      </c>
      <c r="E419" s="196" t="s">
        <v>1271</v>
      </c>
      <c r="F419">
        <v>17.27</v>
      </c>
      <c r="G419" s="197" t="s">
        <v>969</v>
      </c>
      <c r="H419">
        <v>100</v>
      </c>
    </row>
    <row r="420" spans="1:8" x14ac:dyDescent="0.3">
      <c r="A420" s="31">
        <v>345</v>
      </c>
      <c r="B420" s="197" t="s">
        <v>904</v>
      </c>
      <c r="C420" s="196" t="s">
        <v>747</v>
      </c>
      <c r="D420" s="196" t="s">
        <v>1407</v>
      </c>
      <c r="E420" s="196" t="s">
        <v>32</v>
      </c>
      <c r="F420">
        <v>2967.57</v>
      </c>
      <c r="G420" s="197" t="s">
        <v>969</v>
      </c>
      <c r="H420">
        <v>100</v>
      </c>
    </row>
    <row r="421" spans="1:8" x14ac:dyDescent="0.3">
      <c r="A421" s="31">
        <v>345</v>
      </c>
      <c r="B421" s="197" t="s">
        <v>904</v>
      </c>
      <c r="C421" s="196" t="s">
        <v>747</v>
      </c>
      <c r="D421" s="196" t="s">
        <v>1408</v>
      </c>
      <c r="E421" s="196" t="s">
        <v>32</v>
      </c>
      <c r="F421">
        <v>3561.08</v>
      </c>
      <c r="G421" s="197" t="s">
        <v>969</v>
      </c>
      <c r="H421">
        <v>100</v>
      </c>
    </row>
    <row r="422" spans="1:8" x14ac:dyDescent="0.3">
      <c r="A422" s="31">
        <v>345</v>
      </c>
      <c r="B422" s="197" t="s">
        <v>904</v>
      </c>
      <c r="C422" s="196" t="s">
        <v>747</v>
      </c>
      <c r="D422" s="196" t="s">
        <v>1409</v>
      </c>
      <c r="E422" s="196" t="s">
        <v>1271</v>
      </c>
      <c r="F422">
        <v>17.27</v>
      </c>
      <c r="G422" s="197" t="s">
        <v>969</v>
      </c>
      <c r="H422">
        <v>100</v>
      </c>
    </row>
    <row r="423" spans="1:8" x14ac:dyDescent="0.3">
      <c r="A423" s="31">
        <v>345</v>
      </c>
      <c r="B423" s="197" t="s">
        <v>904</v>
      </c>
      <c r="C423" s="196" t="s">
        <v>747</v>
      </c>
      <c r="D423" s="196" t="s">
        <v>747</v>
      </c>
      <c r="E423" s="196" t="s">
        <v>1271</v>
      </c>
      <c r="F423">
        <v>14.39</v>
      </c>
      <c r="G423" s="197" t="s">
        <v>969</v>
      </c>
      <c r="H423">
        <v>100</v>
      </c>
    </row>
    <row r="424" spans="1:8" x14ac:dyDescent="0.3">
      <c r="A424" s="31">
        <v>350</v>
      </c>
      <c r="B424" s="197" t="s">
        <v>904</v>
      </c>
      <c r="C424" s="196" t="s">
        <v>763</v>
      </c>
      <c r="D424" s="196" t="s">
        <v>1410</v>
      </c>
      <c r="E424" s="196" t="s">
        <v>1411</v>
      </c>
      <c r="F424">
        <v>3.81</v>
      </c>
      <c r="G424" s="197" t="s">
        <v>969</v>
      </c>
      <c r="H424">
        <v>100</v>
      </c>
    </row>
    <row r="425" spans="1:8" x14ac:dyDescent="0.3">
      <c r="A425" s="31">
        <v>350</v>
      </c>
      <c r="B425" s="197" t="s">
        <v>904</v>
      </c>
      <c r="C425" s="196" t="s">
        <v>763</v>
      </c>
      <c r="D425" s="196" t="s">
        <v>1412</v>
      </c>
      <c r="E425" s="196" t="s">
        <v>1411</v>
      </c>
      <c r="F425">
        <v>1.71</v>
      </c>
      <c r="G425" s="197" t="s">
        <v>969</v>
      </c>
      <c r="H425">
        <v>100</v>
      </c>
    </row>
    <row r="426" spans="1:8" x14ac:dyDescent="0.3">
      <c r="A426" s="31">
        <v>350</v>
      </c>
      <c r="B426" s="197" t="s">
        <v>904</v>
      </c>
      <c r="C426" s="196" t="s">
        <v>763</v>
      </c>
      <c r="D426" s="196" t="s">
        <v>1413</v>
      </c>
      <c r="E426" s="196" t="s">
        <v>1411</v>
      </c>
      <c r="F426">
        <v>4.57</v>
      </c>
      <c r="G426" s="197" t="s">
        <v>969</v>
      </c>
      <c r="H426">
        <v>100</v>
      </c>
    </row>
    <row r="427" spans="1:8" x14ac:dyDescent="0.3">
      <c r="A427" s="31">
        <v>350</v>
      </c>
      <c r="B427" s="197" t="s">
        <v>904</v>
      </c>
      <c r="C427" s="196" t="s">
        <v>763</v>
      </c>
      <c r="D427" s="196" t="s">
        <v>1414</v>
      </c>
      <c r="E427" s="196" t="s">
        <v>1411</v>
      </c>
      <c r="F427">
        <v>2.0499999999999998</v>
      </c>
      <c r="G427" s="197" t="s">
        <v>969</v>
      </c>
      <c r="H427">
        <v>100</v>
      </c>
    </row>
    <row r="428" spans="1:8" x14ac:dyDescent="0.3">
      <c r="A428" s="31">
        <v>351</v>
      </c>
      <c r="B428" s="197" t="s">
        <v>904</v>
      </c>
      <c r="C428" s="196" t="s">
        <v>835</v>
      </c>
      <c r="D428" s="196" t="s">
        <v>1415</v>
      </c>
      <c r="E428" s="196" t="s">
        <v>850</v>
      </c>
      <c r="F428">
        <v>3.54</v>
      </c>
      <c r="G428" s="197" t="s">
        <v>969</v>
      </c>
      <c r="H428">
        <v>100</v>
      </c>
    </row>
    <row r="429" spans="1:8" x14ac:dyDescent="0.3">
      <c r="A429" s="31">
        <v>351</v>
      </c>
      <c r="B429" s="197" t="s">
        <v>904</v>
      </c>
      <c r="C429" s="196" t="s">
        <v>835</v>
      </c>
      <c r="D429" s="196" t="s">
        <v>1416</v>
      </c>
      <c r="E429" s="196" t="s">
        <v>850</v>
      </c>
      <c r="F429">
        <v>4.43</v>
      </c>
      <c r="G429" s="197" t="s">
        <v>969</v>
      </c>
      <c r="H429">
        <v>100</v>
      </c>
    </row>
    <row r="430" spans="1:8" x14ac:dyDescent="0.3">
      <c r="A430" s="31">
        <v>351</v>
      </c>
      <c r="B430" s="197" t="s">
        <v>904</v>
      </c>
      <c r="C430" s="196" t="s">
        <v>835</v>
      </c>
      <c r="D430" s="196" t="s">
        <v>1417</v>
      </c>
      <c r="E430" s="196" t="s">
        <v>32</v>
      </c>
      <c r="F430">
        <v>1543.99</v>
      </c>
      <c r="G430" s="197" t="s">
        <v>969</v>
      </c>
      <c r="H430">
        <v>100</v>
      </c>
    </row>
    <row r="431" spans="1:8" x14ac:dyDescent="0.3">
      <c r="A431" s="31">
        <v>351</v>
      </c>
      <c r="B431" s="197" t="s">
        <v>904</v>
      </c>
      <c r="C431" s="196" t="s">
        <v>835</v>
      </c>
      <c r="D431" s="196" t="s">
        <v>1418</v>
      </c>
      <c r="E431" s="196" t="s">
        <v>32</v>
      </c>
      <c r="F431">
        <v>824.44</v>
      </c>
      <c r="G431" s="197" t="s">
        <v>969</v>
      </c>
      <c r="H431">
        <v>100</v>
      </c>
    </row>
    <row r="432" spans="1:8" x14ac:dyDescent="0.3">
      <c r="A432" s="31">
        <v>351</v>
      </c>
      <c r="B432" s="197" t="s">
        <v>904</v>
      </c>
      <c r="C432" s="196" t="s">
        <v>835</v>
      </c>
      <c r="D432" s="196" t="s">
        <v>1419</v>
      </c>
      <c r="E432" s="196" t="s">
        <v>850</v>
      </c>
      <c r="F432">
        <v>4.25</v>
      </c>
      <c r="G432" s="197" t="s">
        <v>969</v>
      </c>
      <c r="H432">
        <v>100</v>
      </c>
    </row>
    <row r="433" spans="1:8" x14ac:dyDescent="0.3">
      <c r="A433" s="31">
        <v>351</v>
      </c>
      <c r="B433" s="197" t="s">
        <v>904</v>
      </c>
      <c r="C433" s="196" t="s">
        <v>835</v>
      </c>
      <c r="D433" s="196" t="s">
        <v>1420</v>
      </c>
      <c r="E433" s="196" t="s">
        <v>850</v>
      </c>
      <c r="F433">
        <v>5.32</v>
      </c>
      <c r="G433" s="197" t="s">
        <v>969</v>
      </c>
      <c r="H433">
        <v>100</v>
      </c>
    </row>
    <row r="434" spans="1:8" x14ac:dyDescent="0.3">
      <c r="A434" s="31">
        <v>351</v>
      </c>
      <c r="B434" s="197" t="s">
        <v>904</v>
      </c>
      <c r="C434" s="196" t="s">
        <v>835</v>
      </c>
      <c r="D434" s="196" t="s">
        <v>1421</v>
      </c>
      <c r="E434" s="196" t="s">
        <v>32</v>
      </c>
      <c r="F434">
        <v>1852.78</v>
      </c>
      <c r="G434" s="197" t="s">
        <v>969</v>
      </c>
      <c r="H434">
        <v>100</v>
      </c>
    </row>
    <row r="435" spans="1:8" x14ac:dyDescent="0.3">
      <c r="A435" s="31">
        <v>351</v>
      </c>
      <c r="B435" s="197" t="s">
        <v>904</v>
      </c>
      <c r="C435" s="196" t="s">
        <v>835</v>
      </c>
      <c r="D435" s="196" t="s">
        <v>1422</v>
      </c>
      <c r="E435" s="196" t="s">
        <v>32</v>
      </c>
      <c r="F435">
        <v>989.32</v>
      </c>
      <c r="G435" s="197" t="s">
        <v>969</v>
      </c>
      <c r="H435">
        <v>100</v>
      </c>
    </row>
    <row r="436" spans="1:8" x14ac:dyDescent="0.3">
      <c r="A436" s="31">
        <v>351</v>
      </c>
      <c r="B436" s="197" t="s">
        <v>904</v>
      </c>
      <c r="C436" s="196" t="s">
        <v>835</v>
      </c>
      <c r="D436" s="196" t="s">
        <v>1423</v>
      </c>
      <c r="E436" s="196" t="s">
        <v>850</v>
      </c>
      <c r="F436">
        <v>4.25</v>
      </c>
      <c r="G436" s="197" t="s">
        <v>969</v>
      </c>
      <c r="H436">
        <v>100</v>
      </c>
    </row>
    <row r="437" spans="1:8" x14ac:dyDescent="0.3">
      <c r="A437" s="31">
        <v>351</v>
      </c>
      <c r="B437" s="197" t="s">
        <v>904</v>
      </c>
      <c r="C437" s="196" t="s">
        <v>835</v>
      </c>
      <c r="D437" s="196" t="s">
        <v>1424</v>
      </c>
      <c r="E437" s="196" t="s">
        <v>850</v>
      </c>
      <c r="F437">
        <v>5.32</v>
      </c>
      <c r="G437" s="197" t="s">
        <v>969</v>
      </c>
      <c r="H437">
        <v>100</v>
      </c>
    </row>
    <row r="438" spans="1:8" x14ac:dyDescent="0.3">
      <c r="A438" s="31">
        <v>351</v>
      </c>
      <c r="B438" s="197" t="s">
        <v>904</v>
      </c>
      <c r="C438" s="196" t="s">
        <v>835</v>
      </c>
      <c r="D438" s="196" t="s">
        <v>1425</v>
      </c>
      <c r="E438" s="196" t="s">
        <v>32</v>
      </c>
      <c r="F438">
        <v>1852.78</v>
      </c>
      <c r="G438" s="197" t="s">
        <v>969</v>
      </c>
      <c r="H438">
        <v>100</v>
      </c>
    </row>
    <row r="439" spans="1:8" x14ac:dyDescent="0.3">
      <c r="A439" s="31">
        <v>351</v>
      </c>
      <c r="B439" s="197" t="s">
        <v>904</v>
      </c>
      <c r="C439" s="196" t="s">
        <v>835</v>
      </c>
      <c r="D439" s="196" t="s">
        <v>1426</v>
      </c>
      <c r="E439" s="196" t="s">
        <v>32</v>
      </c>
      <c r="F439">
        <v>989.32</v>
      </c>
      <c r="G439" s="197" t="s">
        <v>969</v>
      </c>
      <c r="H439">
        <v>100</v>
      </c>
    </row>
    <row r="440" spans="1:8" x14ac:dyDescent="0.3">
      <c r="A440" s="31">
        <v>355</v>
      </c>
      <c r="B440" s="197" t="s">
        <v>904</v>
      </c>
      <c r="C440" s="196" t="s">
        <v>651</v>
      </c>
      <c r="D440" s="196" t="s">
        <v>1427</v>
      </c>
      <c r="E440" s="196" t="s">
        <v>32</v>
      </c>
      <c r="F440">
        <v>46.47</v>
      </c>
      <c r="G440" s="197" t="s">
        <v>969</v>
      </c>
      <c r="H440">
        <v>100</v>
      </c>
    </row>
    <row r="441" spans="1:8" x14ac:dyDescent="0.3">
      <c r="A441" s="31">
        <v>355</v>
      </c>
      <c r="B441" s="197" t="s">
        <v>904</v>
      </c>
      <c r="C441" s="196" t="s">
        <v>651</v>
      </c>
      <c r="D441" s="196" t="s">
        <v>1428</v>
      </c>
      <c r="E441" s="196" t="s">
        <v>32</v>
      </c>
      <c r="F441">
        <v>219.47</v>
      </c>
      <c r="G441" s="197" t="s">
        <v>969</v>
      </c>
      <c r="H441">
        <v>100</v>
      </c>
    </row>
    <row r="442" spans="1:8" x14ac:dyDescent="0.3">
      <c r="A442" s="31">
        <v>355</v>
      </c>
      <c r="B442" s="197" t="s">
        <v>904</v>
      </c>
      <c r="C442" s="196" t="s">
        <v>651</v>
      </c>
      <c r="D442" s="196" t="s">
        <v>1429</v>
      </c>
      <c r="E442" s="196" t="s">
        <v>32</v>
      </c>
      <c r="F442">
        <v>55.77</v>
      </c>
      <c r="G442" s="197" t="s">
        <v>969</v>
      </c>
      <c r="H442">
        <v>100</v>
      </c>
    </row>
    <row r="443" spans="1:8" x14ac:dyDescent="0.3">
      <c r="A443" s="31">
        <v>355</v>
      </c>
      <c r="B443" s="197" t="s">
        <v>904</v>
      </c>
      <c r="C443" s="196" t="s">
        <v>651</v>
      </c>
      <c r="D443" s="196" t="s">
        <v>1430</v>
      </c>
      <c r="E443" s="196" t="s">
        <v>32</v>
      </c>
      <c r="F443">
        <v>263.36</v>
      </c>
      <c r="G443" s="197" t="s">
        <v>969</v>
      </c>
      <c r="H443">
        <v>100</v>
      </c>
    </row>
    <row r="444" spans="1:8" x14ac:dyDescent="0.3">
      <c r="A444" s="31">
        <v>355</v>
      </c>
      <c r="B444" s="197" t="s">
        <v>904</v>
      </c>
      <c r="C444" s="196" t="s">
        <v>651</v>
      </c>
      <c r="D444" s="196" t="s">
        <v>1431</v>
      </c>
      <c r="E444" s="196" t="s">
        <v>32</v>
      </c>
      <c r="F444">
        <v>220.31</v>
      </c>
      <c r="G444" s="197" t="s">
        <v>969</v>
      </c>
      <c r="H444">
        <v>100</v>
      </c>
    </row>
    <row r="445" spans="1:8" x14ac:dyDescent="0.3">
      <c r="A445" s="31">
        <v>355</v>
      </c>
      <c r="B445" s="197" t="s">
        <v>904</v>
      </c>
      <c r="C445" s="196" t="s">
        <v>651</v>
      </c>
      <c r="D445" s="196" t="s">
        <v>1432</v>
      </c>
      <c r="E445" s="196" t="s">
        <v>32</v>
      </c>
      <c r="F445">
        <v>183.59</v>
      </c>
      <c r="G445" s="197" t="s">
        <v>969</v>
      </c>
      <c r="H445">
        <v>100</v>
      </c>
    </row>
    <row r="446" spans="1:8" x14ac:dyDescent="0.3">
      <c r="A446" s="31">
        <v>355</v>
      </c>
      <c r="B446" s="197" t="s">
        <v>904</v>
      </c>
      <c r="C446" s="196" t="s">
        <v>651</v>
      </c>
      <c r="D446" s="196" t="s">
        <v>1433</v>
      </c>
      <c r="E446" s="196" t="s">
        <v>32</v>
      </c>
      <c r="F446">
        <v>55.77</v>
      </c>
      <c r="G446" s="197" t="s">
        <v>969</v>
      </c>
      <c r="H446">
        <v>100</v>
      </c>
    </row>
    <row r="447" spans="1:8" x14ac:dyDescent="0.3">
      <c r="A447" s="31">
        <v>355</v>
      </c>
      <c r="B447" s="197" t="s">
        <v>904</v>
      </c>
      <c r="C447" s="196" t="s">
        <v>651</v>
      </c>
      <c r="D447" s="196" t="s">
        <v>1434</v>
      </c>
      <c r="E447" s="196" t="s">
        <v>32</v>
      </c>
      <c r="F447">
        <v>263.36</v>
      </c>
      <c r="G447" s="197" t="s">
        <v>969</v>
      </c>
      <c r="H447">
        <v>100</v>
      </c>
    </row>
    <row r="448" spans="1:8" x14ac:dyDescent="0.3">
      <c r="A448" s="31">
        <v>355</v>
      </c>
      <c r="B448" s="197" t="s">
        <v>904</v>
      </c>
      <c r="C448" s="196" t="s">
        <v>651</v>
      </c>
      <c r="D448" s="196" t="s">
        <v>1435</v>
      </c>
      <c r="E448" s="196" t="s">
        <v>32</v>
      </c>
      <c r="F448">
        <v>220.31</v>
      </c>
      <c r="G448" s="197" t="s">
        <v>969</v>
      </c>
      <c r="H448">
        <v>100</v>
      </c>
    </row>
    <row r="449" spans="1:8" x14ac:dyDescent="0.3">
      <c r="A449" s="31">
        <v>360</v>
      </c>
      <c r="B449" s="197" t="s">
        <v>904</v>
      </c>
      <c r="C449" s="196" t="s">
        <v>813</v>
      </c>
      <c r="D449" s="196" t="s">
        <v>1436</v>
      </c>
      <c r="E449" s="196" t="s">
        <v>1226</v>
      </c>
      <c r="F449">
        <v>0.19</v>
      </c>
      <c r="G449" s="197" t="s">
        <v>969</v>
      </c>
      <c r="H449">
        <v>100</v>
      </c>
    </row>
    <row r="450" spans="1:8" x14ac:dyDescent="0.3">
      <c r="A450" s="31">
        <v>360</v>
      </c>
      <c r="B450" s="197" t="s">
        <v>904</v>
      </c>
      <c r="C450" s="196" t="s">
        <v>813</v>
      </c>
      <c r="D450" s="196" t="s">
        <v>1437</v>
      </c>
      <c r="E450" s="196" t="s">
        <v>1226</v>
      </c>
      <c r="F450">
        <v>0.23</v>
      </c>
      <c r="G450" s="197" t="s">
        <v>969</v>
      </c>
      <c r="H450">
        <v>100</v>
      </c>
    </row>
    <row r="451" spans="1:8" x14ac:dyDescent="0.3">
      <c r="A451" s="31">
        <v>360</v>
      </c>
      <c r="B451" s="197" t="s">
        <v>904</v>
      </c>
      <c r="C451" s="196" t="s">
        <v>813</v>
      </c>
      <c r="D451" s="196" t="s">
        <v>1438</v>
      </c>
      <c r="E451" s="196" t="s">
        <v>1226</v>
      </c>
      <c r="F451">
        <v>0.18</v>
      </c>
      <c r="G451" s="197" t="s">
        <v>969</v>
      </c>
      <c r="H451">
        <v>100</v>
      </c>
    </row>
    <row r="452" spans="1:8" x14ac:dyDescent="0.3">
      <c r="A452" s="31">
        <v>360</v>
      </c>
      <c r="B452" s="197" t="s">
        <v>904</v>
      </c>
      <c r="C452" s="196" t="s">
        <v>813</v>
      </c>
      <c r="D452" s="196" t="s">
        <v>1439</v>
      </c>
      <c r="E452" s="196" t="s">
        <v>1226</v>
      </c>
      <c r="F452">
        <v>0.15</v>
      </c>
      <c r="G452" s="197" t="s">
        <v>969</v>
      </c>
      <c r="H452">
        <v>100</v>
      </c>
    </row>
    <row r="453" spans="1:8" x14ac:dyDescent="0.3">
      <c r="A453" s="31">
        <v>362</v>
      </c>
      <c r="B453" s="197" t="s">
        <v>904</v>
      </c>
      <c r="C453" s="196" t="s">
        <v>610</v>
      </c>
      <c r="D453" s="196" t="s">
        <v>1440</v>
      </c>
      <c r="E453" s="196" t="s">
        <v>850</v>
      </c>
      <c r="F453">
        <v>5.84</v>
      </c>
      <c r="G453" s="197" t="s">
        <v>969</v>
      </c>
      <c r="H453">
        <v>100</v>
      </c>
    </row>
    <row r="454" spans="1:8" x14ac:dyDescent="0.3">
      <c r="A454" s="31">
        <v>362</v>
      </c>
      <c r="B454" s="197" t="s">
        <v>904</v>
      </c>
      <c r="C454" s="196" t="s">
        <v>610</v>
      </c>
      <c r="D454" s="196" t="s">
        <v>1441</v>
      </c>
      <c r="E454" s="196" t="s">
        <v>850</v>
      </c>
      <c r="F454">
        <v>7.01</v>
      </c>
      <c r="G454" s="197" t="s">
        <v>969</v>
      </c>
      <c r="H454">
        <v>100</v>
      </c>
    </row>
    <row r="455" spans="1:8" x14ac:dyDescent="0.3">
      <c r="A455" s="31">
        <v>366</v>
      </c>
      <c r="B455" s="197" t="s">
        <v>904</v>
      </c>
      <c r="C455" s="196" t="s">
        <v>523</v>
      </c>
      <c r="D455" s="196" t="s">
        <v>523</v>
      </c>
      <c r="E455" s="196" t="s">
        <v>32</v>
      </c>
      <c r="F455">
        <v>938253.87</v>
      </c>
      <c r="G455" s="197" t="s">
        <v>969</v>
      </c>
      <c r="H455">
        <v>100</v>
      </c>
    </row>
    <row r="456" spans="1:8" x14ac:dyDescent="0.3">
      <c r="A456" s="31">
        <v>366</v>
      </c>
      <c r="B456" s="197" t="s">
        <v>904</v>
      </c>
      <c r="C456" s="196" t="s">
        <v>523</v>
      </c>
      <c r="D456" s="196" t="s">
        <v>1442</v>
      </c>
      <c r="E456" s="196" t="s">
        <v>1443</v>
      </c>
      <c r="F456">
        <v>216.12</v>
      </c>
      <c r="G456" s="197" t="s">
        <v>969</v>
      </c>
      <c r="H456">
        <v>100</v>
      </c>
    </row>
    <row r="457" spans="1:8" x14ac:dyDescent="0.3">
      <c r="A457" s="31">
        <v>366</v>
      </c>
      <c r="B457" s="197" t="s">
        <v>904</v>
      </c>
      <c r="C457" s="196" t="s">
        <v>523</v>
      </c>
      <c r="D457" s="196" t="s">
        <v>1444</v>
      </c>
      <c r="E457" s="196" t="s">
        <v>32</v>
      </c>
      <c r="F457">
        <v>1125904.6399999999</v>
      </c>
      <c r="G457" s="197" t="s">
        <v>969</v>
      </c>
      <c r="H457">
        <v>100</v>
      </c>
    </row>
    <row r="458" spans="1:8" x14ac:dyDescent="0.3">
      <c r="A458" s="31">
        <v>366</v>
      </c>
      <c r="B458" s="197" t="s">
        <v>904</v>
      </c>
      <c r="C458" s="196" t="s">
        <v>523</v>
      </c>
      <c r="D458" s="196" t="s">
        <v>1445</v>
      </c>
      <c r="E458" s="196" t="s">
        <v>1443</v>
      </c>
      <c r="F458">
        <v>259.33999999999997</v>
      </c>
      <c r="G458" s="197" t="s">
        <v>969</v>
      </c>
      <c r="H458">
        <v>100</v>
      </c>
    </row>
    <row r="459" spans="1:8" x14ac:dyDescent="0.3">
      <c r="A459" s="31">
        <v>367</v>
      </c>
      <c r="B459" s="197" t="s">
        <v>904</v>
      </c>
      <c r="C459" s="196" t="s">
        <v>174</v>
      </c>
      <c r="D459" s="196" t="s">
        <v>1446</v>
      </c>
      <c r="E459" s="196" t="s">
        <v>1222</v>
      </c>
      <c r="F459">
        <v>12.15</v>
      </c>
      <c r="G459" s="197" t="s">
        <v>969</v>
      </c>
      <c r="H459">
        <v>100</v>
      </c>
    </row>
    <row r="460" spans="1:8" x14ac:dyDescent="0.3">
      <c r="A460" s="31">
        <v>367</v>
      </c>
      <c r="B460" s="197" t="s">
        <v>904</v>
      </c>
      <c r="C460" s="196" t="s">
        <v>174</v>
      </c>
      <c r="D460" s="196" t="s">
        <v>1447</v>
      </c>
      <c r="E460" s="196" t="s">
        <v>1222</v>
      </c>
      <c r="F460">
        <v>5.8</v>
      </c>
      <c r="G460" s="197" t="s">
        <v>969</v>
      </c>
      <c r="H460">
        <v>100</v>
      </c>
    </row>
    <row r="461" spans="1:8" x14ac:dyDescent="0.3">
      <c r="A461" s="31">
        <v>367</v>
      </c>
      <c r="B461" s="197" t="s">
        <v>904</v>
      </c>
      <c r="C461" s="196" t="s">
        <v>174</v>
      </c>
      <c r="D461" s="196" t="s">
        <v>1448</v>
      </c>
      <c r="E461" s="196" t="s">
        <v>1222</v>
      </c>
      <c r="F461">
        <v>9.32</v>
      </c>
      <c r="G461" s="197" t="s">
        <v>969</v>
      </c>
      <c r="H461">
        <v>100</v>
      </c>
    </row>
    <row r="462" spans="1:8" x14ac:dyDescent="0.3">
      <c r="A462" s="31">
        <v>367</v>
      </c>
      <c r="B462" s="197" t="s">
        <v>904</v>
      </c>
      <c r="C462" s="196" t="s">
        <v>174</v>
      </c>
      <c r="D462" s="196" t="s">
        <v>1449</v>
      </c>
      <c r="E462" s="196" t="s">
        <v>1222</v>
      </c>
      <c r="F462">
        <v>6.11</v>
      </c>
      <c r="G462" s="197" t="s">
        <v>969</v>
      </c>
      <c r="H462">
        <v>100</v>
      </c>
    </row>
    <row r="463" spans="1:8" x14ac:dyDescent="0.3">
      <c r="A463" s="31">
        <v>367</v>
      </c>
      <c r="B463" s="197" t="s">
        <v>904</v>
      </c>
      <c r="C463" s="196" t="s">
        <v>174</v>
      </c>
      <c r="D463" s="196" t="s">
        <v>1450</v>
      </c>
      <c r="E463" s="196" t="s">
        <v>1222</v>
      </c>
      <c r="F463">
        <v>10.54</v>
      </c>
      <c r="G463" s="197" t="s">
        <v>969</v>
      </c>
      <c r="H463">
        <v>100</v>
      </c>
    </row>
    <row r="464" spans="1:8" x14ac:dyDescent="0.3">
      <c r="A464" s="31">
        <v>367</v>
      </c>
      <c r="B464" s="197" t="s">
        <v>904</v>
      </c>
      <c r="C464" s="196" t="s">
        <v>174</v>
      </c>
      <c r="D464" s="196" t="s">
        <v>1451</v>
      </c>
      <c r="E464" s="196" t="s">
        <v>1222</v>
      </c>
      <c r="F464">
        <v>14.59</v>
      </c>
      <c r="G464" s="197" t="s">
        <v>969</v>
      </c>
      <c r="H464">
        <v>100</v>
      </c>
    </row>
    <row r="465" spans="1:8" x14ac:dyDescent="0.3">
      <c r="A465" s="31">
        <v>367</v>
      </c>
      <c r="B465" s="197" t="s">
        <v>904</v>
      </c>
      <c r="C465" s="196" t="s">
        <v>174</v>
      </c>
      <c r="D465" s="196" t="s">
        <v>1452</v>
      </c>
      <c r="E465" s="196" t="s">
        <v>1222</v>
      </c>
      <c r="F465">
        <v>6.97</v>
      </c>
      <c r="G465" s="197" t="s">
        <v>969</v>
      </c>
      <c r="H465">
        <v>100</v>
      </c>
    </row>
    <row r="466" spans="1:8" x14ac:dyDescent="0.3">
      <c r="A466" s="31">
        <v>367</v>
      </c>
      <c r="B466" s="197" t="s">
        <v>904</v>
      </c>
      <c r="C466" s="196" t="s">
        <v>174</v>
      </c>
      <c r="D466" s="196" t="s">
        <v>1453</v>
      </c>
      <c r="E466" s="196" t="s">
        <v>1222</v>
      </c>
      <c r="F466">
        <v>11.19</v>
      </c>
      <c r="G466" s="197" t="s">
        <v>969</v>
      </c>
      <c r="H466">
        <v>100</v>
      </c>
    </row>
    <row r="467" spans="1:8" x14ac:dyDescent="0.3">
      <c r="A467" s="31">
        <v>367</v>
      </c>
      <c r="B467" s="197" t="s">
        <v>904</v>
      </c>
      <c r="C467" s="196" t="s">
        <v>174</v>
      </c>
      <c r="D467" s="196" t="s">
        <v>1454</v>
      </c>
      <c r="E467" s="196" t="s">
        <v>1222</v>
      </c>
      <c r="F467">
        <v>7.33</v>
      </c>
      <c r="G467" s="197" t="s">
        <v>969</v>
      </c>
      <c r="H467">
        <v>100</v>
      </c>
    </row>
    <row r="468" spans="1:8" x14ac:dyDescent="0.3">
      <c r="A468" s="31">
        <v>367</v>
      </c>
      <c r="B468" s="197" t="s">
        <v>904</v>
      </c>
      <c r="C468" s="196" t="s">
        <v>174</v>
      </c>
      <c r="D468" s="196" t="s">
        <v>1455</v>
      </c>
      <c r="E468" s="196" t="s">
        <v>1222</v>
      </c>
      <c r="F468">
        <v>12.65</v>
      </c>
      <c r="G468" s="197" t="s">
        <v>969</v>
      </c>
      <c r="H468">
        <v>100</v>
      </c>
    </row>
    <row r="469" spans="1:8" x14ac:dyDescent="0.3">
      <c r="A469" s="31">
        <v>367</v>
      </c>
      <c r="B469" s="197" t="s">
        <v>904</v>
      </c>
      <c r="C469" s="196" t="s">
        <v>174</v>
      </c>
      <c r="D469" s="196" t="s">
        <v>1456</v>
      </c>
      <c r="E469" s="196" t="s">
        <v>1222</v>
      </c>
      <c r="F469">
        <v>14.4</v>
      </c>
      <c r="G469" s="197" t="s">
        <v>969</v>
      </c>
      <c r="H469">
        <v>100</v>
      </c>
    </row>
    <row r="470" spans="1:8" x14ac:dyDescent="0.3">
      <c r="A470" s="31">
        <v>367</v>
      </c>
      <c r="B470" s="197" t="s">
        <v>904</v>
      </c>
      <c r="C470" s="196" t="s">
        <v>174</v>
      </c>
      <c r="D470" s="196" t="s">
        <v>1457</v>
      </c>
      <c r="E470" s="196" t="s">
        <v>1222</v>
      </c>
      <c r="F470">
        <v>14.78</v>
      </c>
      <c r="G470" s="197" t="s">
        <v>969</v>
      </c>
      <c r="H470">
        <v>100</v>
      </c>
    </row>
    <row r="471" spans="1:8" x14ac:dyDescent="0.3">
      <c r="A471" s="31">
        <v>367</v>
      </c>
      <c r="B471" s="197" t="s">
        <v>904</v>
      </c>
      <c r="C471" s="196" t="s">
        <v>174</v>
      </c>
      <c r="D471" s="196" t="s">
        <v>1458</v>
      </c>
      <c r="E471" s="196" t="s">
        <v>1222</v>
      </c>
      <c r="F471">
        <v>21.05</v>
      </c>
      <c r="G471" s="197" t="s">
        <v>969</v>
      </c>
      <c r="H471">
        <v>100</v>
      </c>
    </row>
    <row r="472" spans="1:8" x14ac:dyDescent="0.3">
      <c r="A472" s="31">
        <v>367</v>
      </c>
      <c r="B472" s="197" t="s">
        <v>904</v>
      </c>
      <c r="C472" s="196" t="s">
        <v>174</v>
      </c>
      <c r="D472" s="196" t="s">
        <v>1459</v>
      </c>
      <c r="E472" s="196" t="s">
        <v>1222</v>
      </c>
      <c r="F472">
        <v>13.63</v>
      </c>
      <c r="G472" s="197" t="s">
        <v>969</v>
      </c>
      <c r="H472">
        <v>100</v>
      </c>
    </row>
    <row r="473" spans="1:8" x14ac:dyDescent="0.3">
      <c r="A473" s="31">
        <v>367</v>
      </c>
      <c r="B473" s="197" t="s">
        <v>904</v>
      </c>
      <c r="C473" s="196" t="s">
        <v>174</v>
      </c>
      <c r="D473" s="196" t="s">
        <v>1460</v>
      </c>
      <c r="E473" s="196" t="s">
        <v>1222</v>
      </c>
      <c r="F473">
        <v>16.07</v>
      </c>
      <c r="G473" s="197" t="s">
        <v>969</v>
      </c>
      <c r="H473">
        <v>100</v>
      </c>
    </row>
    <row r="474" spans="1:8" x14ac:dyDescent="0.3">
      <c r="A474" s="31">
        <v>367</v>
      </c>
      <c r="B474" s="197" t="s">
        <v>904</v>
      </c>
      <c r="C474" s="196" t="s">
        <v>174</v>
      </c>
      <c r="D474" s="196" t="s">
        <v>1461</v>
      </c>
      <c r="E474" s="196" t="s">
        <v>1222</v>
      </c>
      <c r="F474">
        <v>12</v>
      </c>
      <c r="G474" s="197" t="s">
        <v>969</v>
      </c>
      <c r="H474">
        <v>100</v>
      </c>
    </row>
    <row r="475" spans="1:8" x14ac:dyDescent="0.3">
      <c r="A475" s="31">
        <v>367</v>
      </c>
      <c r="B475" s="197" t="s">
        <v>904</v>
      </c>
      <c r="C475" s="196" t="s">
        <v>174</v>
      </c>
      <c r="D475" s="196" t="s">
        <v>1462</v>
      </c>
      <c r="E475" s="196" t="s">
        <v>1222</v>
      </c>
      <c r="F475">
        <v>12.32</v>
      </c>
      <c r="G475" s="197" t="s">
        <v>969</v>
      </c>
      <c r="H475">
        <v>100</v>
      </c>
    </row>
    <row r="476" spans="1:8" x14ac:dyDescent="0.3">
      <c r="A476" s="31">
        <v>367</v>
      </c>
      <c r="B476" s="197" t="s">
        <v>904</v>
      </c>
      <c r="C476" s="196" t="s">
        <v>174</v>
      </c>
      <c r="D476" s="196" t="s">
        <v>1463</v>
      </c>
      <c r="E476" s="196" t="s">
        <v>1222</v>
      </c>
      <c r="F476">
        <v>17.54</v>
      </c>
      <c r="G476" s="197" t="s">
        <v>969</v>
      </c>
      <c r="H476">
        <v>100</v>
      </c>
    </row>
    <row r="477" spans="1:8" x14ac:dyDescent="0.3">
      <c r="A477" s="31">
        <v>367</v>
      </c>
      <c r="B477" s="197" t="s">
        <v>904</v>
      </c>
      <c r="C477" s="196" t="s">
        <v>174</v>
      </c>
      <c r="D477" s="196" t="s">
        <v>1464</v>
      </c>
      <c r="E477" s="196" t="s">
        <v>1222</v>
      </c>
      <c r="F477">
        <v>11.36</v>
      </c>
      <c r="G477" s="197" t="s">
        <v>969</v>
      </c>
      <c r="H477">
        <v>100</v>
      </c>
    </row>
    <row r="478" spans="1:8" x14ac:dyDescent="0.3">
      <c r="A478" s="31">
        <v>367</v>
      </c>
      <c r="B478" s="197" t="s">
        <v>904</v>
      </c>
      <c r="C478" s="196" t="s">
        <v>174</v>
      </c>
      <c r="D478" s="196" t="s">
        <v>1465</v>
      </c>
      <c r="E478" s="196" t="s">
        <v>1222</v>
      </c>
      <c r="F478">
        <v>13.39</v>
      </c>
      <c r="G478" s="197" t="s">
        <v>969</v>
      </c>
      <c r="H478">
        <v>100</v>
      </c>
    </row>
    <row r="479" spans="1:8" x14ac:dyDescent="0.3">
      <c r="A479" s="31">
        <v>368</v>
      </c>
      <c r="B479" s="197" t="s">
        <v>904</v>
      </c>
      <c r="C479" s="196" t="s">
        <v>622</v>
      </c>
      <c r="D479" s="196" t="s">
        <v>1466</v>
      </c>
      <c r="E479" s="196" t="s">
        <v>1443</v>
      </c>
      <c r="F479">
        <v>72.06</v>
      </c>
      <c r="G479" s="197" t="s">
        <v>969</v>
      </c>
      <c r="H479">
        <v>100</v>
      </c>
    </row>
    <row r="480" spans="1:8" x14ac:dyDescent="0.3">
      <c r="A480" s="31">
        <v>368</v>
      </c>
      <c r="B480" s="197" t="s">
        <v>904</v>
      </c>
      <c r="C480" s="196" t="s">
        <v>622</v>
      </c>
      <c r="D480" s="196" t="s">
        <v>1467</v>
      </c>
      <c r="E480" s="196" t="s">
        <v>1443</v>
      </c>
      <c r="F480">
        <v>74.47</v>
      </c>
      <c r="G480" s="197" t="s">
        <v>969</v>
      </c>
      <c r="H480">
        <v>100</v>
      </c>
    </row>
    <row r="481" spans="1:8" x14ac:dyDescent="0.3">
      <c r="A481" s="31">
        <v>368</v>
      </c>
      <c r="B481" s="197" t="s">
        <v>904</v>
      </c>
      <c r="C481" s="196" t="s">
        <v>622</v>
      </c>
      <c r="D481" s="196" t="s">
        <v>1468</v>
      </c>
      <c r="E481" s="196" t="s">
        <v>1443</v>
      </c>
      <c r="F481">
        <v>109.62</v>
      </c>
      <c r="G481" s="197" t="s">
        <v>969</v>
      </c>
      <c r="H481">
        <v>100</v>
      </c>
    </row>
    <row r="482" spans="1:8" x14ac:dyDescent="0.3">
      <c r="A482" s="31">
        <v>368</v>
      </c>
      <c r="B482" s="197" t="s">
        <v>904</v>
      </c>
      <c r="C482" s="196" t="s">
        <v>622</v>
      </c>
      <c r="D482" s="196" t="s">
        <v>1469</v>
      </c>
      <c r="E482" s="196" t="s">
        <v>1443</v>
      </c>
      <c r="F482">
        <v>161.59</v>
      </c>
      <c r="G482" s="197" t="s">
        <v>969</v>
      </c>
      <c r="H482">
        <v>100</v>
      </c>
    </row>
    <row r="483" spans="1:8" x14ac:dyDescent="0.3">
      <c r="A483" s="31">
        <v>368</v>
      </c>
      <c r="B483" s="197" t="s">
        <v>904</v>
      </c>
      <c r="C483" s="196" t="s">
        <v>622</v>
      </c>
      <c r="D483" s="196" t="s">
        <v>1470</v>
      </c>
      <c r="E483" s="196" t="s">
        <v>1471</v>
      </c>
      <c r="F483">
        <v>0.06</v>
      </c>
      <c r="G483" s="197" t="s">
        <v>969</v>
      </c>
      <c r="H483">
        <v>100</v>
      </c>
    </row>
    <row r="484" spans="1:8" x14ac:dyDescent="0.3">
      <c r="A484" s="31">
        <v>368</v>
      </c>
      <c r="B484" s="197" t="s">
        <v>904</v>
      </c>
      <c r="C484" s="196" t="s">
        <v>622</v>
      </c>
      <c r="D484" s="196" t="s">
        <v>1472</v>
      </c>
      <c r="E484" s="196" t="s">
        <v>1443</v>
      </c>
      <c r="F484">
        <v>209.85</v>
      </c>
      <c r="G484" s="197" t="s">
        <v>969</v>
      </c>
      <c r="H484">
        <v>100</v>
      </c>
    </row>
    <row r="485" spans="1:8" x14ac:dyDescent="0.3">
      <c r="A485" s="31">
        <v>368</v>
      </c>
      <c r="B485" s="197" t="s">
        <v>904</v>
      </c>
      <c r="C485" s="196" t="s">
        <v>622</v>
      </c>
      <c r="D485" s="196" t="s">
        <v>1473</v>
      </c>
      <c r="E485" s="196" t="s">
        <v>1443</v>
      </c>
      <c r="F485">
        <v>78.569999999999993</v>
      </c>
      <c r="G485" s="197" t="s">
        <v>969</v>
      </c>
      <c r="H485">
        <v>100</v>
      </c>
    </row>
    <row r="486" spans="1:8" x14ac:dyDescent="0.3">
      <c r="A486" s="31">
        <v>368</v>
      </c>
      <c r="B486" s="197" t="s">
        <v>904</v>
      </c>
      <c r="C486" s="196" t="s">
        <v>622</v>
      </c>
      <c r="D486" s="196" t="s">
        <v>1474</v>
      </c>
      <c r="E486" s="196" t="s">
        <v>1443</v>
      </c>
      <c r="F486">
        <v>130.82</v>
      </c>
      <c r="G486" s="197" t="s">
        <v>969</v>
      </c>
      <c r="H486">
        <v>100</v>
      </c>
    </row>
    <row r="487" spans="1:8" x14ac:dyDescent="0.3">
      <c r="A487" s="31">
        <v>368</v>
      </c>
      <c r="B487" s="197" t="s">
        <v>904</v>
      </c>
      <c r="C487" s="196" t="s">
        <v>622</v>
      </c>
      <c r="D487" s="196" t="s">
        <v>1475</v>
      </c>
      <c r="E487" s="196" t="s">
        <v>1443</v>
      </c>
      <c r="F487">
        <v>86.47</v>
      </c>
      <c r="G487" s="197" t="s">
        <v>969</v>
      </c>
      <c r="H487">
        <v>100</v>
      </c>
    </row>
    <row r="488" spans="1:8" x14ac:dyDescent="0.3">
      <c r="A488" s="31">
        <v>368</v>
      </c>
      <c r="B488" s="197" t="s">
        <v>904</v>
      </c>
      <c r="C488" s="196" t="s">
        <v>622</v>
      </c>
      <c r="D488" s="196" t="s">
        <v>1476</v>
      </c>
      <c r="E488" s="196" t="s">
        <v>1443</v>
      </c>
      <c r="F488">
        <v>89.36</v>
      </c>
      <c r="G488" s="197" t="s">
        <v>969</v>
      </c>
      <c r="H488">
        <v>100</v>
      </c>
    </row>
    <row r="489" spans="1:8" x14ac:dyDescent="0.3">
      <c r="A489" s="31">
        <v>368</v>
      </c>
      <c r="B489" s="197" t="s">
        <v>904</v>
      </c>
      <c r="C489" s="196" t="s">
        <v>622</v>
      </c>
      <c r="D489" s="196" t="s">
        <v>1477</v>
      </c>
      <c r="E489" s="196" t="s">
        <v>1443</v>
      </c>
      <c r="F489">
        <v>187.93</v>
      </c>
      <c r="G489" s="197" t="s">
        <v>969</v>
      </c>
      <c r="H489">
        <v>100</v>
      </c>
    </row>
    <row r="490" spans="1:8" x14ac:dyDescent="0.3">
      <c r="A490" s="31">
        <v>368</v>
      </c>
      <c r="B490" s="197" t="s">
        <v>904</v>
      </c>
      <c r="C490" s="196" t="s">
        <v>622</v>
      </c>
      <c r="D490" s="196" t="s">
        <v>1478</v>
      </c>
      <c r="E490" s="196" t="s">
        <v>1443</v>
      </c>
      <c r="F490">
        <v>277.01</v>
      </c>
      <c r="G490" s="197" t="s">
        <v>969</v>
      </c>
      <c r="H490">
        <v>100</v>
      </c>
    </row>
    <row r="491" spans="1:8" x14ac:dyDescent="0.3">
      <c r="A491" s="31">
        <v>368</v>
      </c>
      <c r="B491" s="197" t="s">
        <v>904</v>
      </c>
      <c r="C491" s="196" t="s">
        <v>622</v>
      </c>
      <c r="D491" s="196" t="s">
        <v>1479</v>
      </c>
      <c r="E491" s="196" t="s">
        <v>1471</v>
      </c>
      <c r="F491">
        <v>7.0000000000000007E-2</v>
      </c>
      <c r="G491" s="197" t="s">
        <v>969</v>
      </c>
      <c r="H491">
        <v>100</v>
      </c>
    </row>
    <row r="492" spans="1:8" x14ac:dyDescent="0.3">
      <c r="A492" s="31">
        <v>368</v>
      </c>
      <c r="B492" s="197" t="s">
        <v>904</v>
      </c>
      <c r="C492" s="196" t="s">
        <v>622</v>
      </c>
      <c r="D492" s="196" t="s">
        <v>1480</v>
      </c>
      <c r="E492" s="196" t="s">
        <v>1443</v>
      </c>
      <c r="F492">
        <v>251.82</v>
      </c>
      <c r="G492" s="197" t="s">
        <v>969</v>
      </c>
      <c r="H492">
        <v>100</v>
      </c>
    </row>
    <row r="493" spans="1:8" x14ac:dyDescent="0.3">
      <c r="A493" s="31">
        <v>368</v>
      </c>
      <c r="B493" s="197" t="s">
        <v>904</v>
      </c>
      <c r="C493" s="196" t="s">
        <v>622</v>
      </c>
      <c r="D493" s="196" t="s">
        <v>1481</v>
      </c>
      <c r="E493" s="196" t="s">
        <v>1443</v>
      </c>
      <c r="F493">
        <v>94.28</v>
      </c>
      <c r="G493" s="197" t="s">
        <v>969</v>
      </c>
      <c r="H493">
        <v>100</v>
      </c>
    </row>
    <row r="494" spans="1:8" x14ac:dyDescent="0.3">
      <c r="A494" s="31">
        <v>368</v>
      </c>
      <c r="B494" s="197" t="s">
        <v>904</v>
      </c>
      <c r="C494" s="196" t="s">
        <v>622</v>
      </c>
      <c r="D494" s="196" t="s">
        <v>1482</v>
      </c>
      <c r="E494" s="196" t="s">
        <v>1443</v>
      </c>
      <c r="F494">
        <v>156.97999999999999</v>
      </c>
      <c r="G494" s="197" t="s">
        <v>969</v>
      </c>
      <c r="H494">
        <v>100</v>
      </c>
    </row>
    <row r="495" spans="1:8" x14ac:dyDescent="0.3">
      <c r="A495" s="31">
        <v>368</v>
      </c>
      <c r="B495" s="197" t="s">
        <v>904</v>
      </c>
      <c r="C495" s="196" t="s">
        <v>622</v>
      </c>
      <c r="D495" s="196" t="s">
        <v>1483</v>
      </c>
      <c r="E495" s="196" t="s">
        <v>1443</v>
      </c>
      <c r="F495">
        <v>88.78</v>
      </c>
      <c r="G495" s="197" t="s">
        <v>969</v>
      </c>
      <c r="H495">
        <v>100</v>
      </c>
    </row>
    <row r="496" spans="1:8" x14ac:dyDescent="0.3">
      <c r="A496" s="31">
        <v>368</v>
      </c>
      <c r="B496" s="197" t="s">
        <v>904</v>
      </c>
      <c r="C496" s="196" t="s">
        <v>622</v>
      </c>
      <c r="D496" s="196" t="s">
        <v>1484</v>
      </c>
      <c r="E496" s="196" t="s">
        <v>1443</v>
      </c>
      <c r="F496">
        <v>657.25</v>
      </c>
      <c r="G496" s="197" t="s">
        <v>969</v>
      </c>
      <c r="H496">
        <v>100</v>
      </c>
    </row>
    <row r="497" spans="1:8" x14ac:dyDescent="0.3">
      <c r="A497" s="31">
        <v>368</v>
      </c>
      <c r="B497" s="197" t="s">
        <v>904</v>
      </c>
      <c r="C497" s="196" t="s">
        <v>622</v>
      </c>
      <c r="D497" s="196" t="s">
        <v>1485</v>
      </c>
      <c r="E497" s="196" t="s">
        <v>1443</v>
      </c>
      <c r="F497">
        <v>73.98</v>
      </c>
      <c r="G497" s="197" t="s">
        <v>969</v>
      </c>
      <c r="H497">
        <v>100</v>
      </c>
    </row>
    <row r="498" spans="1:8" x14ac:dyDescent="0.3">
      <c r="A498" s="31">
        <v>368</v>
      </c>
      <c r="B498" s="197" t="s">
        <v>904</v>
      </c>
      <c r="C498" s="196" t="s">
        <v>622</v>
      </c>
      <c r="D498" s="196" t="s">
        <v>1486</v>
      </c>
      <c r="E498" s="196" t="s">
        <v>1443</v>
      </c>
      <c r="F498">
        <v>547.71</v>
      </c>
      <c r="G498" s="197" t="s">
        <v>969</v>
      </c>
      <c r="H498">
        <v>100</v>
      </c>
    </row>
    <row r="499" spans="1:8" x14ac:dyDescent="0.3">
      <c r="A499" s="31">
        <v>372</v>
      </c>
      <c r="B499" s="197" t="s">
        <v>904</v>
      </c>
      <c r="C499" s="196" t="s">
        <v>212</v>
      </c>
      <c r="D499" s="196" t="s">
        <v>1487</v>
      </c>
      <c r="E499" s="196" t="s">
        <v>1488</v>
      </c>
      <c r="F499">
        <v>34.79</v>
      </c>
      <c r="G499" s="197" t="s">
        <v>969</v>
      </c>
      <c r="H499">
        <v>100</v>
      </c>
    </row>
    <row r="500" spans="1:8" x14ac:dyDescent="0.3">
      <c r="A500" s="31">
        <v>372</v>
      </c>
      <c r="B500" s="197" t="s">
        <v>904</v>
      </c>
      <c r="C500" s="196" t="s">
        <v>212</v>
      </c>
      <c r="D500" s="196" t="s">
        <v>1489</v>
      </c>
      <c r="E500" s="196" t="s">
        <v>1488</v>
      </c>
      <c r="F500">
        <v>15.54</v>
      </c>
      <c r="G500" s="197" t="s">
        <v>969</v>
      </c>
      <c r="H500">
        <v>100</v>
      </c>
    </row>
    <row r="501" spans="1:8" x14ac:dyDescent="0.3">
      <c r="A501" s="31">
        <v>372</v>
      </c>
      <c r="B501" s="197" t="s">
        <v>904</v>
      </c>
      <c r="C501" s="196" t="s">
        <v>212</v>
      </c>
      <c r="D501" s="196" t="s">
        <v>1490</v>
      </c>
      <c r="E501" s="196" t="s">
        <v>1488</v>
      </c>
      <c r="F501">
        <v>21.12</v>
      </c>
      <c r="G501" s="197" t="s">
        <v>969</v>
      </c>
      <c r="H501">
        <v>100</v>
      </c>
    </row>
    <row r="502" spans="1:8" x14ac:dyDescent="0.3">
      <c r="A502" s="31">
        <v>372</v>
      </c>
      <c r="B502" s="197" t="s">
        <v>904</v>
      </c>
      <c r="C502" s="196" t="s">
        <v>212</v>
      </c>
      <c r="D502" s="196" t="s">
        <v>1491</v>
      </c>
      <c r="E502" s="196" t="s">
        <v>1222</v>
      </c>
      <c r="F502">
        <v>100.42</v>
      </c>
      <c r="G502" s="197" t="s">
        <v>969</v>
      </c>
      <c r="H502">
        <v>100</v>
      </c>
    </row>
    <row r="503" spans="1:8" x14ac:dyDescent="0.3">
      <c r="A503" s="31">
        <v>372</v>
      </c>
      <c r="B503" s="197" t="s">
        <v>904</v>
      </c>
      <c r="C503" s="196" t="s">
        <v>212</v>
      </c>
      <c r="D503" s="196" t="s">
        <v>1492</v>
      </c>
      <c r="E503" s="196" t="s">
        <v>1222</v>
      </c>
      <c r="F503">
        <v>717.41</v>
      </c>
      <c r="G503" s="197" t="s">
        <v>969</v>
      </c>
      <c r="H503">
        <v>100</v>
      </c>
    </row>
    <row r="504" spans="1:8" x14ac:dyDescent="0.3">
      <c r="A504" s="31">
        <v>372</v>
      </c>
      <c r="B504" s="197" t="s">
        <v>904</v>
      </c>
      <c r="C504" s="196" t="s">
        <v>212</v>
      </c>
      <c r="D504" s="196" t="s">
        <v>1493</v>
      </c>
      <c r="E504" s="196" t="s">
        <v>1222</v>
      </c>
      <c r="F504">
        <v>281.17</v>
      </c>
      <c r="G504" s="197" t="s">
        <v>969</v>
      </c>
      <c r="H504">
        <v>100</v>
      </c>
    </row>
    <row r="505" spans="1:8" x14ac:dyDescent="0.3">
      <c r="A505" s="31">
        <v>372</v>
      </c>
      <c r="B505" s="197" t="s">
        <v>904</v>
      </c>
      <c r="C505" s="196" t="s">
        <v>212</v>
      </c>
      <c r="D505" s="196" t="s">
        <v>1494</v>
      </c>
      <c r="E505" s="196" t="s">
        <v>1488</v>
      </c>
      <c r="F505">
        <v>29</v>
      </c>
      <c r="G505" s="197" t="s">
        <v>969</v>
      </c>
      <c r="H505">
        <v>100</v>
      </c>
    </row>
    <row r="506" spans="1:8" x14ac:dyDescent="0.3">
      <c r="A506" s="31">
        <v>372</v>
      </c>
      <c r="B506" s="197" t="s">
        <v>904</v>
      </c>
      <c r="C506" s="196" t="s">
        <v>212</v>
      </c>
      <c r="D506" s="196" t="s">
        <v>1495</v>
      </c>
      <c r="E506" s="196" t="s">
        <v>1488</v>
      </c>
      <c r="F506">
        <v>12.95</v>
      </c>
      <c r="G506" s="197" t="s">
        <v>969</v>
      </c>
      <c r="H506">
        <v>100</v>
      </c>
    </row>
    <row r="507" spans="1:8" x14ac:dyDescent="0.3">
      <c r="A507" s="31">
        <v>372</v>
      </c>
      <c r="B507" s="197" t="s">
        <v>904</v>
      </c>
      <c r="C507" s="196" t="s">
        <v>212</v>
      </c>
      <c r="D507" s="196" t="s">
        <v>1496</v>
      </c>
      <c r="E507" s="196" t="s">
        <v>1488</v>
      </c>
      <c r="F507">
        <v>17.600000000000001</v>
      </c>
      <c r="G507" s="197" t="s">
        <v>969</v>
      </c>
      <c r="H507">
        <v>100</v>
      </c>
    </row>
    <row r="508" spans="1:8" x14ac:dyDescent="0.3">
      <c r="A508" s="31">
        <v>372</v>
      </c>
      <c r="B508" s="197" t="s">
        <v>904</v>
      </c>
      <c r="C508" s="196" t="s">
        <v>212</v>
      </c>
      <c r="D508" s="196" t="s">
        <v>1497</v>
      </c>
      <c r="E508" s="196" t="s">
        <v>1222</v>
      </c>
      <c r="F508">
        <v>83.69</v>
      </c>
      <c r="G508" s="197" t="s">
        <v>969</v>
      </c>
      <c r="H508">
        <v>100</v>
      </c>
    </row>
    <row r="509" spans="1:8" x14ac:dyDescent="0.3">
      <c r="A509" s="31">
        <v>372</v>
      </c>
      <c r="B509" s="197" t="s">
        <v>904</v>
      </c>
      <c r="C509" s="196" t="s">
        <v>212</v>
      </c>
      <c r="D509" s="196" t="s">
        <v>1498</v>
      </c>
      <c r="E509" s="196" t="s">
        <v>1222</v>
      </c>
      <c r="F509">
        <v>597.84</v>
      </c>
      <c r="G509" s="197" t="s">
        <v>969</v>
      </c>
      <c r="H509">
        <v>100</v>
      </c>
    </row>
    <row r="510" spans="1:8" x14ac:dyDescent="0.3">
      <c r="A510" s="31">
        <v>372</v>
      </c>
      <c r="B510" s="197" t="s">
        <v>904</v>
      </c>
      <c r="C510" s="196" t="s">
        <v>212</v>
      </c>
      <c r="D510" s="196" t="s">
        <v>1499</v>
      </c>
      <c r="E510" s="196" t="s">
        <v>1222</v>
      </c>
      <c r="F510">
        <v>234.31</v>
      </c>
      <c r="G510" s="197" t="s">
        <v>969</v>
      </c>
      <c r="H510">
        <v>100</v>
      </c>
    </row>
    <row r="511" spans="1:8" x14ac:dyDescent="0.3">
      <c r="A511" s="31">
        <v>374</v>
      </c>
      <c r="B511" s="197" t="s">
        <v>904</v>
      </c>
      <c r="C511" s="196" t="s">
        <v>213</v>
      </c>
      <c r="D511" s="196" t="s">
        <v>1500</v>
      </c>
      <c r="E511" s="196" t="s">
        <v>32</v>
      </c>
      <c r="F511">
        <v>1448.62</v>
      </c>
      <c r="G511" s="197" t="s">
        <v>969</v>
      </c>
      <c r="H511">
        <v>100</v>
      </c>
    </row>
    <row r="512" spans="1:8" x14ac:dyDescent="0.3">
      <c r="A512" s="31">
        <v>374</v>
      </c>
      <c r="B512" s="197" t="s">
        <v>904</v>
      </c>
      <c r="C512" s="196" t="s">
        <v>213</v>
      </c>
      <c r="D512" s="196" t="s">
        <v>1501</v>
      </c>
      <c r="E512" s="196" t="s">
        <v>32</v>
      </c>
      <c r="F512">
        <v>3301.01</v>
      </c>
      <c r="G512" s="197" t="s">
        <v>969</v>
      </c>
      <c r="H512">
        <v>100</v>
      </c>
    </row>
    <row r="513" spans="1:8" x14ac:dyDescent="0.3">
      <c r="A513" s="31">
        <v>374</v>
      </c>
      <c r="B513" s="197" t="s">
        <v>904</v>
      </c>
      <c r="C513" s="196" t="s">
        <v>213</v>
      </c>
      <c r="D513" s="196" t="s">
        <v>1502</v>
      </c>
      <c r="E513" s="196" t="s">
        <v>32</v>
      </c>
      <c r="F513">
        <v>636.53</v>
      </c>
      <c r="G513" s="197" t="s">
        <v>969</v>
      </c>
      <c r="H513">
        <v>100</v>
      </c>
    </row>
    <row r="514" spans="1:8" x14ac:dyDescent="0.3">
      <c r="A514" s="31">
        <v>374</v>
      </c>
      <c r="B514" s="197" t="s">
        <v>904</v>
      </c>
      <c r="C514" s="196" t="s">
        <v>213</v>
      </c>
      <c r="D514" s="196" t="s">
        <v>1503</v>
      </c>
      <c r="E514" s="196" t="s">
        <v>850</v>
      </c>
      <c r="F514">
        <v>45.53</v>
      </c>
      <c r="G514" s="197" t="s">
        <v>969</v>
      </c>
      <c r="H514">
        <v>100</v>
      </c>
    </row>
    <row r="515" spans="1:8" x14ac:dyDescent="0.3">
      <c r="A515" s="31">
        <v>374</v>
      </c>
      <c r="B515" s="197" t="s">
        <v>904</v>
      </c>
      <c r="C515" s="196" t="s">
        <v>213</v>
      </c>
      <c r="D515" s="196" t="s">
        <v>1504</v>
      </c>
      <c r="E515" s="196" t="s">
        <v>32</v>
      </c>
      <c r="F515">
        <v>993.02</v>
      </c>
      <c r="G515" s="197" t="s">
        <v>969</v>
      </c>
      <c r="H515">
        <v>100</v>
      </c>
    </row>
    <row r="516" spans="1:8" x14ac:dyDescent="0.3">
      <c r="A516" s="31">
        <v>374</v>
      </c>
      <c r="B516" s="197" t="s">
        <v>904</v>
      </c>
      <c r="C516" s="196" t="s">
        <v>213</v>
      </c>
      <c r="D516" s="196" t="s">
        <v>1505</v>
      </c>
      <c r="E516" s="196" t="s">
        <v>32</v>
      </c>
      <c r="F516">
        <v>1738.34</v>
      </c>
      <c r="G516" s="197" t="s">
        <v>969</v>
      </c>
      <c r="H516">
        <v>100</v>
      </c>
    </row>
    <row r="517" spans="1:8" x14ac:dyDescent="0.3">
      <c r="A517" s="31">
        <v>374</v>
      </c>
      <c r="B517" s="197" t="s">
        <v>904</v>
      </c>
      <c r="C517" s="196" t="s">
        <v>213</v>
      </c>
      <c r="D517" s="196" t="s">
        <v>1506</v>
      </c>
      <c r="E517" s="196" t="s">
        <v>32</v>
      </c>
      <c r="F517">
        <v>3961.22</v>
      </c>
      <c r="G517" s="197" t="s">
        <v>969</v>
      </c>
      <c r="H517">
        <v>100</v>
      </c>
    </row>
    <row r="518" spans="1:8" x14ac:dyDescent="0.3">
      <c r="A518" s="31">
        <v>374</v>
      </c>
      <c r="B518" s="197" t="s">
        <v>904</v>
      </c>
      <c r="C518" s="196" t="s">
        <v>213</v>
      </c>
      <c r="D518" s="196" t="s">
        <v>1507</v>
      </c>
      <c r="E518" s="196" t="s">
        <v>32</v>
      </c>
      <c r="F518">
        <v>763.84</v>
      </c>
      <c r="G518" s="197" t="s">
        <v>969</v>
      </c>
      <c r="H518">
        <v>100</v>
      </c>
    </row>
    <row r="519" spans="1:8" x14ac:dyDescent="0.3">
      <c r="A519" s="31">
        <v>374</v>
      </c>
      <c r="B519" s="197" t="s">
        <v>904</v>
      </c>
      <c r="C519" s="196" t="s">
        <v>213</v>
      </c>
      <c r="D519" s="196" t="s">
        <v>1508</v>
      </c>
      <c r="E519" s="196" t="s">
        <v>850</v>
      </c>
      <c r="F519">
        <v>54.63</v>
      </c>
      <c r="G519" s="197" t="s">
        <v>969</v>
      </c>
      <c r="H519">
        <v>100</v>
      </c>
    </row>
    <row r="520" spans="1:8" x14ac:dyDescent="0.3">
      <c r="A520" s="31">
        <v>374</v>
      </c>
      <c r="B520" s="197" t="s">
        <v>904</v>
      </c>
      <c r="C520" s="196" t="s">
        <v>213</v>
      </c>
      <c r="D520" s="196" t="s">
        <v>1509</v>
      </c>
      <c r="E520" s="196" t="s">
        <v>32</v>
      </c>
      <c r="F520">
        <v>1191.6300000000001</v>
      </c>
      <c r="G520" s="197" t="s">
        <v>969</v>
      </c>
      <c r="H520">
        <v>100</v>
      </c>
    </row>
    <row r="521" spans="1:8" x14ac:dyDescent="0.3">
      <c r="A521" s="31">
        <v>374</v>
      </c>
      <c r="B521" s="197" t="s">
        <v>904</v>
      </c>
      <c r="C521" s="196" t="s">
        <v>213</v>
      </c>
      <c r="D521" s="196" t="s">
        <v>1510</v>
      </c>
      <c r="E521" s="196" t="s">
        <v>32</v>
      </c>
      <c r="F521">
        <v>521.82000000000005</v>
      </c>
      <c r="G521" s="197" t="s">
        <v>969</v>
      </c>
      <c r="H521">
        <v>100</v>
      </c>
    </row>
    <row r="522" spans="1:8" x14ac:dyDescent="0.3">
      <c r="A522" s="31">
        <v>374</v>
      </c>
      <c r="B522" s="197" t="s">
        <v>904</v>
      </c>
      <c r="C522" s="196" t="s">
        <v>213</v>
      </c>
      <c r="D522" s="196" t="s">
        <v>1511</v>
      </c>
      <c r="E522" s="196" t="s">
        <v>32</v>
      </c>
      <c r="F522">
        <v>664.31</v>
      </c>
      <c r="G522" s="197" t="s">
        <v>969</v>
      </c>
      <c r="H522">
        <v>100</v>
      </c>
    </row>
    <row r="523" spans="1:8" x14ac:dyDescent="0.3">
      <c r="A523" s="31">
        <v>374</v>
      </c>
      <c r="B523" s="197" t="s">
        <v>904</v>
      </c>
      <c r="C523" s="196" t="s">
        <v>213</v>
      </c>
      <c r="D523" s="196" t="s">
        <v>1512</v>
      </c>
      <c r="E523" s="196" t="s">
        <v>32</v>
      </c>
      <c r="F523">
        <v>2387.6799999999998</v>
      </c>
      <c r="G523" s="197" t="s">
        <v>969</v>
      </c>
      <c r="H523">
        <v>100</v>
      </c>
    </row>
    <row r="524" spans="1:8" x14ac:dyDescent="0.3">
      <c r="A524" s="31">
        <v>374</v>
      </c>
      <c r="B524" s="197" t="s">
        <v>904</v>
      </c>
      <c r="C524" s="196" t="s">
        <v>213</v>
      </c>
      <c r="D524" s="196" t="s">
        <v>1513</v>
      </c>
      <c r="E524" s="196" t="s">
        <v>32</v>
      </c>
      <c r="F524">
        <v>4218.25</v>
      </c>
      <c r="G524" s="197" t="s">
        <v>969</v>
      </c>
      <c r="H524">
        <v>100</v>
      </c>
    </row>
    <row r="525" spans="1:8" x14ac:dyDescent="0.3">
      <c r="A525" s="31">
        <v>374</v>
      </c>
      <c r="B525" s="197" t="s">
        <v>904</v>
      </c>
      <c r="C525" s="196" t="s">
        <v>213</v>
      </c>
      <c r="D525" s="196" t="s">
        <v>1514</v>
      </c>
      <c r="E525" s="196" t="s">
        <v>850</v>
      </c>
      <c r="F525">
        <v>3.27</v>
      </c>
      <c r="G525" s="197" t="s">
        <v>969</v>
      </c>
      <c r="H525">
        <v>100</v>
      </c>
    </row>
    <row r="526" spans="1:8" x14ac:dyDescent="0.3">
      <c r="A526" s="31">
        <v>374</v>
      </c>
      <c r="B526" s="197" t="s">
        <v>904</v>
      </c>
      <c r="C526" s="196" t="s">
        <v>213</v>
      </c>
      <c r="D526" s="196" t="s">
        <v>1515</v>
      </c>
      <c r="E526" s="196" t="s">
        <v>1516</v>
      </c>
      <c r="F526">
        <v>1750.03</v>
      </c>
      <c r="G526" s="197" t="s">
        <v>969</v>
      </c>
      <c r="H526">
        <v>100</v>
      </c>
    </row>
    <row r="527" spans="1:8" x14ac:dyDescent="0.3">
      <c r="A527" s="31">
        <v>374</v>
      </c>
      <c r="B527" s="197" t="s">
        <v>904</v>
      </c>
      <c r="C527" s="196" t="s">
        <v>213</v>
      </c>
      <c r="D527" s="196" t="s">
        <v>1517</v>
      </c>
      <c r="E527" s="196" t="s">
        <v>1516</v>
      </c>
      <c r="F527">
        <v>248.25</v>
      </c>
      <c r="G527" s="197" t="s">
        <v>969</v>
      </c>
      <c r="H527">
        <v>100</v>
      </c>
    </row>
    <row r="528" spans="1:8" x14ac:dyDescent="0.3">
      <c r="A528" s="31">
        <v>374</v>
      </c>
      <c r="B528" s="197" t="s">
        <v>904</v>
      </c>
      <c r="C528" s="196" t="s">
        <v>213</v>
      </c>
      <c r="D528" s="196" t="s">
        <v>1518</v>
      </c>
      <c r="E528" s="196" t="s">
        <v>1516</v>
      </c>
      <c r="F528">
        <v>96.47</v>
      </c>
      <c r="G528" s="197" t="s">
        <v>969</v>
      </c>
      <c r="H528">
        <v>100</v>
      </c>
    </row>
    <row r="529" spans="1:8" x14ac:dyDescent="0.3">
      <c r="A529" s="31">
        <v>374</v>
      </c>
      <c r="B529" s="197" t="s">
        <v>904</v>
      </c>
      <c r="C529" s="196" t="s">
        <v>213</v>
      </c>
      <c r="D529" s="196" t="s">
        <v>1519</v>
      </c>
      <c r="E529" s="196" t="s">
        <v>32</v>
      </c>
      <c r="F529">
        <v>601.87</v>
      </c>
      <c r="G529" s="197" t="s">
        <v>969</v>
      </c>
      <c r="H529">
        <v>100</v>
      </c>
    </row>
    <row r="530" spans="1:8" x14ac:dyDescent="0.3">
      <c r="A530" s="31">
        <v>374</v>
      </c>
      <c r="B530" s="197" t="s">
        <v>904</v>
      </c>
      <c r="C530" s="196" t="s">
        <v>213</v>
      </c>
      <c r="D530" s="196" t="s">
        <v>1520</v>
      </c>
      <c r="E530" s="196" t="s">
        <v>32</v>
      </c>
      <c r="F530">
        <v>676.8</v>
      </c>
      <c r="G530" s="197" t="s">
        <v>969</v>
      </c>
      <c r="H530">
        <v>100</v>
      </c>
    </row>
    <row r="531" spans="1:8" x14ac:dyDescent="0.3">
      <c r="A531" s="31">
        <v>374</v>
      </c>
      <c r="B531" s="197" t="s">
        <v>904</v>
      </c>
      <c r="C531" s="196" t="s">
        <v>213</v>
      </c>
      <c r="D531" s="196" t="s">
        <v>1521</v>
      </c>
      <c r="E531" s="196" t="s">
        <v>32</v>
      </c>
      <c r="F531">
        <v>1082.1099999999999</v>
      </c>
      <c r="G531" s="197" t="s">
        <v>969</v>
      </c>
      <c r="H531">
        <v>100</v>
      </c>
    </row>
    <row r="532" spans="1:8" x14ac:dyDescent="0.3">
      <c r="A532" s="31">
        <v>374</v>
      </c>
      <c r="B532" s="197" t="s">
        <v>904</v>
      </c>
      <c r="C532" s="196" t="s">
        <v>213</v>
      </c>
      <c r="D532" s="196" t="s">
        <v>1522</v>
      </c>
      <c r="E532" s="196" t="s">
        <v>32</v>
      </c>
      <c r="F532">
        <v>1411.23</v>
      </c>
      <c r="G532" s="197" t="s">
        <v>969</v>
      </c>
      <c r="H532">
        <v>100</v>
      </c>
    </row>
    <row r="533" spans="1:8" x14ac:dyDescent="0.3">
      <c r="A533" s="31">
        <v>374</v>
      </c>
      <c r="B533" s="197" t="s">
        <v>904</v>
      </c>
      <c r="C533" s="196" t="s">
        <v>213</v>
      </c>
      <c r="D533" s="196" t="s">
        <v>1523</v>
      </c>
      <c r="E533" s="196" t="s">
        <v>32</v>
      </c>
      <c r="F533">
        <v>327.92</v>
      </c>
      <c r="G533" s="197" t="s">
        <v>969</v>
      </c>
      <c r="H533">
        <v>100</v>
      </c>
    </row>
    <row r="534" spans="1:8" x14ac:dyDescent="0.3">
      <c r="A534" s="31">
        <v>374</v>
      </c>
      <c r="B534" s="197" t="s">
        <v>904</v>
      </c>
      <c r="C534" s="196" t="s">
        <v>213</v>
      </c>
      <c r="D534" s="196" t="s">
        <v>1524</v>
      </c>
      <c r="E534" s="196" t="s">
        <v>32</v>
      </c>
      <c r="F534">
        <v>434.85</v>
      </c>
      <c r="G534" s="197" t="s">
        <v>969</v>
      </c>
      <c r="H534">
        <v>100</v>
      </c>
    </row>
    <row r="535" spans="1:8" x14ac:dyDescent="0.3">
      <c r="A535" s="31">
        <v>374</v>
      </c>
      <c r="B535" s="197" t="s">
        <v>904</v>
      </c>
      <c r="C535" s="196" t="s">
        <v>213</v>
      </c>
      <c r="D535" s="196" t="s">
        <v>1525</v>
      </c>
      <c r="E535" s="196" t="s">
        <v>32</v>
      </c>
      <c r="F535">
        <v>553.59</v>
      </c>
      <c r="G535" s="197" t="s">
        <v>969</v>
      </c>
      <c r="H535">
        <v>100</v>
      </c>
    </row>
    <row r="536" spans="1:8" x14ac:dyDescent="0.3">
      <c r="A536" s="31">
        <v>374</v>
      </c>
      <c r="B536" s="197" t="s">
        <v>904</v>
      </c>
      <c r="C536" s="196" t="s">
        <v>213</v>
      </c>
      <c r="D536" s="196" t="s">
        <v>1526</v>
      </c>
      <c r="E536" s="196" t="s">
        <v>32</v>
      </c>
      <c r="F536">
        <v>1989.73</v>
      </c>
      <c r="G536" s="197" t="s">
        <v>969</v>
      </c>
      <c r="H536">
        <v>100</v>
      </c>
    </row>
    <row r="537" spans="1:8" x14ac:dyDescent="0.3">
      <c r="A537" s="31">
        <v>374</v>
      </c>
      <c r="B537" s="197" t="s">
        <v>904</v>
      </c>
      <c r="C537" s="196" t="s">
        <v>213</v>
      </c>
      <c r="D537" s="196" t="s">
        <v>1527</v>
      </c>
      <c r="E537" s="196" t="s">
        <v>32</v>
      </c>
      <c r="F537">
        <v>3515.21</v>
      </c>
      <c r="G537" s="197" t="s">
        <v>969</v>
      </c>
      <c r="H537">
        <v>100</v>
      </c>
    </row>
    <row r="538" spans="1:8" x14ac:dyDescent="0.3">
      <c r="A538" s="31">
        <v>374</v>
      </c>
      <c r="B538" s="197" t="s">
        <v>904</v>
      </c>
      <c r="C538" s="196" t="s">
        <v>213</v>
      </c>
      <c r="D538" s="196" t="s">
        <v>1528</v>
      </c>
      <c r="E538" s="196" t="s">
        <v>850</v>
      </c>
      <c r="F538">
        <v>2.72</v>
      </c>
      <c r="G538" s="197" t="s">
        <v>969</v>
      </c>
      <c r="H538">
        <v>100</v>
      </c>
    </row>
    <row r="539" spans="1:8" x14ac:dyDescent="0.3">
      <c r="A539" s="31">
        <v>374</v>
      </c>
      <c r="B539" s="197" t="s">
        <v>904</v>
      </c>
      <c r="C539" s="196" t="s">
        <v>213</v>
      </c>
      <c r="D539" s="196" t="s">
        <v>1529</v>
      </c>
      <c r="E539" s="196" t="s">
        <v>1516</v>
      </c>
      <c r="F539">
        <v>1458.35</v>
      </c>
      <c r="G539" s="197" t="s">
        <v>969</v>
      </c>
      <c r="H539">
        <v>100</v>
      </c>
    </row>
    <row r="540" spans="1:8" x14ac:dyDescent="0.3">
      <c r="A540" s="31">
        <v>374</v>
      </c>
      <c r="B540" s="197" t="s">
        <v>904</v>
      </c>
      <c r="C540" s="196" t="s">
        <v>213</v>
      </c>
      <c r="D540" s="196" t="s">
        <v>1530</v>
      </c>
      <c r="E540" s="196" t="s">
        <v>1516</v>
      </c>
      <c r="F540">
        <v>206.87</v>
      </c>
      <c r="G540" s="197" t="s">
        <v>969</v>
      </c>
      <c r="H540">
        <v>100</v>
      </c>
    </row>
    <row r="541" spans="1:8" x14ac:dyDescent="0.3">
      <c r="A541" s="31">
        <v>374</v>
      </c>
      <c r="B541" s="197" t="s">
        <v>904</v>
      </c>
      <c r="C541" s="196" t="s">
        <v>213</v>
      </c>
      <c r="D541" s="196" t="s">
        <v>1531</v>
      </c>
      <c r="E541" s="196" t="s">
        <v>1516</v>
      </c>
      <c r="F541">
        <v>80.39</v>
      </c>
      <c r="G541" s="197" t="s">
        <v>969</v>
      </c>
      <c r="H541">
        <v>100</v>
      </c>
    </row>
    <row r="542" spans="1:8" x14ac:dyDescent="0.3">
      <c r="A542" s="31">
        <v>374</v>
      </c>
      <c r="B542" s="197" t="s">
        <v>904</v>
      </c>
      <c r="C542" s="196" t="s">
        <v>213</v>
      </c>
      <c r="D542" s="196" t="s">
        <v>1532</v>
      </c>
      <c r="E542" s="196" t="s">
        <v>32</v>
      </c>
      <c r="F542">
        <v>501.56</v>
      </c>
      <c r="G542" s="197" t="s">
        <v>969</v>
      </c>
      <c r="H542">
        <v>100</v>
      </c>
    </row>
    <row r="543" spans="1:8" x14ac:dyDescent="0.3">
      <c r="A543" s="31">
        <v>374</v>
      </c>
      <c r="B543" s="197" t="s">
        <v>904</v>
      </c>
      <c r="C543" s="196" t="s">
        <v>213</v>
      </c>
      <c r="D543" s="196" t="s">
        <v>1533</v>
      </c>
      <c r="E543" s="196" t="s">
        <v>32</v>
      </c>
      <c r="F543">
        <v>564</v>
      </c>
      <c r="G543" s="197" t="s">
        <v>969</v>
      </c>
      <c r="H543">
        <v>100</v>
      </c>
    </row>
    <row r="544" spans="1:8" x14ac:dyDescent="0.3">
      <c r="A544" s="31">
        <v>374</v>
      </c>
      <c r="B544" s="197" t="s">
        <v>904</v>
      </c>
      <c r="C544" s="196" t="s">
        <v>213</v>
      </c>
      <c r="D544" s="196" t="s">
        <v>1534</v>
      </c>
      <c r="E544" s="196" t="s">
        <v>32</v>
      </c>
      <c r="F544">
        <v>901.76</v>
      </c>
      <c r="G544" s="197" t="s">
        <v>969</v>
      </c>
      <c r="H544">
        <v>100</v>
      </c>
    </row>
    <row r="545" spans="1:8" x14ac:dyDescent="0.3">
      <c r="A545" s="31">
        <v>374</v>
      </c>
      <c r="B545" s="197" t="s">
        <v>904</v>
      </c>
      <c r="C545" s="196" t="s">
        <v>213</v>
      </c>
      <c r="D545" s="196" t="s">
        <v>1535</v>
      </c>
      <c r="E545" s="196" t="s">
        <v>32</v>
      </c>
      <c r="F545">
        <v>1176.02</v>
      </c>
      <c r="G545" s="197" t="s">
        <v>969</v>
      </c>
      <c r="H545">
        <v>100</v>
      </c>
    </row>
    <row r="546" spans="1:8" x14ac:dyDescent="0.3">
      <c r="A546" s="31">
        <v>374</v>
      </c>
      <c r="B546" s="197" t="s">
        <v>904</v>
      </c>
      <c r="C546" s="196" t="s">
        <v>213</v>
      </c>
      <c r="D546" s="196" t="s">
        <v>1536</v>
      </c>
      <c r="E546" s="196" t="s">
        <v>32</v>
      </c>
      <c r="F546">
        <v>273.26</v>
      </c>
      <c r="G546" s="197" t="s">
        <v>969</v>
      </c>
      <c r="H546">
        <v>100</v>
      </c>
    </row>
    <row r="547" spans="1:8" x14ac:dyDescent="0.3">
      <c r="A547" s="31">
        <v>378</v>
      </c>
      <c r="B547" s="197" t="s">
        <v>904</v>
      </c>
      <c r="C547" s="196" t="s">
        <v>720</v>
      </c>
      <c r="D547" s="196" t="s">
        <v>1537</v>
      </c>
      <c r="E547" s="196" t="s">
        <v>1411</v>
      </c>
      <c r="F547">
        <v>5.35</v>
      </c>
      <c r="G547" s="197" t="s">
        <v>969</v>
      </c>
      <c r="H547">
        <v>100</v>
      </c>
    </row>
    <row r="548" spans="1:8" x14ac:dyDescent="0.3">
      <c r="A548" s="31">
        <v>378</v>
      </c>
      <c r="B548" s="197" t="s">
        <v>904</v>
      </c>
      <c r="C548" s="196" t="s">
        <v>720</v>
      </c>
      <c r="D548" s="196" t="s">
        <v>1538</v>
      </c>
      <c r="E548" s="196" t="s">
        <v>1411</v>
      </c>
      <c r="F548">
        <v>5.78</v>
      </c>
      <c r="G548" s="197" t="s">
        <v>969</v>
      </c>
      <c r="H548">
        <v>100</v>
      </c>
    </row>
    <row r="549" spans="1:8" x14ac:dyDescent="0.3">
      <c r="A549" s="31">
        <v>378</v>
      </c>
      <c r="B549" s="197" t="s">
        <v>904</v>
      </c>
      <c r="C549" s="196" t="s">
        <v>720</v>
      </c>
      <c r="D549" s="196" t="s">
        <v>1539</v>
      </c>
      <c r="E549" s="196" t="s">
        <v>1411</v>
      </c>
      <c r="F549">
        <v>6.42</v>
      </c>
      <c r="G549" s="197" t="s">
        <v>969</v>
      </c>
      <c r="H549">
        <v>100</v>
      </c>
    </row>
    <row r="550" spans="1:8" x14ac:dyDescent="0.3">
      <c r="A550" s="31">
        <v>378</v>
      </c>
      <c r="B550" s="197" t="s">
        <v>904</v>
      </c>
      <c r="C550" s="196" t="s">
        <v>720</v>
      </c>
      <c r="D550" s="196" t="s">
        <v>1540</v>
      </c>
      <c r="E550" s="196" t="s">
        <v>1411</v>
      </c>
      <c r="F550">
        <v>6.93</v>
      </c>
      <c r="G550" s="197" t="s">
        <v>969</v>
      </c>
      <c r="H550">
        <v>100</v>
      </c>
    </row>
    <row r="551" spans="1:8" x14ac:dyDescent="0.3">
      <c r="A551" s="31">
        <v>380</v>
      </c>
      <c r="B551" s="197" t="s">
        <v>904</v>
      </c>
      <c r="C551" s="196" t="s">
        <v>841</v>
      </c>
      <c r="D551" s="196" t="s">
        <v>1541</v>
      </c>
      <c r="E551" s="196" t="s">
        <v>850</v>
      </c>
      <c r="F551">
        <v>0.43</v>
      </c>
      <c r="G551" s="197" t="s">
        <v>969</v>
      </c>
      <c r="H551">
        <v>100</v>
      </c>
    </row>
    <row r="552" spans="1:8" x14ac:dyDescent="0.3">
      <c r="A552" s="31">
        <v>380</v>
      </c>
      <c r="B552" s="197" t="s">
        <v>904</v>
      </c>
      <c r="C552" s="196" t="s">
        <v>841</v>
      </c>
      <c r="D552" s="196" t="s">
        <v>1542</v>
      </c>
      <c r="E552" s="196" t="s">
        <v>850</v>
      </c>
      <c r="F552">
        <v>0.22</v>
      </c>
      <c r="G552" s="197" t="s">
        <v>969</v>
      </c>
      <c r="H552">
        <v>100</v>
      </c>
    </row>
    <row r="553" spans="1:8" x14ac:dyDescent="0.3">
      <c r="A553" s="31">
        <v>380</v>
      </c>
      <c r="B553" s="197" t="s">
        <v>904</v>
      </c>
      <c r="C553" s="196" t="s">
        <v>841</v>
      </c>
      <c r="D553" s="196" t="s">
        <v>1543</v>
      </c>
      <c r="E553" s="196" t="s">
        <v>850</v>
      </c>
      <c r="F553">
        <v>0.47</v>
      </c>
      <c r="G553" s="197" t="s">
        <v>969</v>
      </c>
      <c r="H553">
        <v>100</v>
      </c>
    </row>
    <row r="554" spans="1:8" x14ac:dyDescent="0.3">
      <c r="A554" s="31">
        <v>380</v>
      </c>
      <c r="B554" s="197" t="s">
        <v>904</v>
      </c>
      <c r="C554" s="196" t="s">
        <v>841</v>
      </c>
      <c r="D554" s="196" t="s">
        <v>1544</v>
      </c>
      <c r="E554" s="196" t="s">
        <v>850</v>
      </c>
      <c r="F554">
        <v>0.55000000000000004</v>
      </c>
      <c r="G554" s="197" t="s">
        <v>969</v>
      </c>
      <c r="H554">
        <v>100</v>
      </c>
    </row>
    <row r="555" spans="1:8" x14ac:dyDescent="0.3">
      <c r="A555" s="31">
        <v>380</v>
      </c>
      <c r="B555" s="197" t="s">
        <v>904</v>
      </c>
      <c r="C555" s="196" t="s">
        <v>841</v>
      </c>
      <c r="D555" s="196" t="s">
        <v>1545</v>
      </c>
      <c r="E555" s="196" t="s">
        <v>850</v>
      </c>
      <c r="F555">
        <v>1.02</v>
      </c>
      <c r="G555" s="197" t="s">
        <v>969</v>
      </c>
      <c r="H555">
        <v>100</v>
      </c>
    </row>
    <row r="556" spans="1:8" x14ac:dyDescent="0.3">
      <c r="A556" s="31">
        <v>380</v>
      </c>
      <c r="B556" s="197" t="s">
        <v>904</v>
      </c>
      <c r="C556" s="196" t="s">
        <v>841</v>
      </c>
      <c r="D556" s="196" t="s">
        <v>1546</v>
      </c>
      <c r="E556" s="196" t="s">
        <v>850</v>
      </c>
      <c r="F556">
        <v>1.79</v>
      </c>
      <c r="G556" s="197" t="s">
        <v>969</v>
      </c>
      <c r="H556">
        <v>100</v>
      </c>
    </row>
    <row r="557" spans="1:8" x14ac:dyDescent="0.3">
      <c r="A557" s="31">
        <v>380</v>
      </c>
      <c r="B557" s="197" t="s">
        <v>904</v>
      </c>
      <c r="C557" s="196" t="s">
        <v>841</v>
      </c>
      <c r="D557" s="196" t="s">
        <v>1547</v>
      </c>
      <c r="E557" s="196" t="s">
        <v>850</v>
      </c>
      <c r="F557">
        <v>0.62</v>
      </c>
      <c r="G557" s="197" t="s">
        <v>969</v>
      </c>
      <c r="H557">
        <v>100</v>
      </c>
    </row>
    <row r="558" spans="1:8" x14ac:dyDescent="0.3">
      <c r="A558" s="31">
        <v>380</v>
      </c>
      <c r="B558" s="197" t="s">
        <v>904</v>
      </c>
      <c r="C558" s="196" t="s">
        <v>841</v>
      </c>
      <c r="D558" s="196" t="s">
        <v>1548</v>
      </c>
      <c r="E558" s="196" t="s">
        <v>850</v>
      </c>
      <c r="F558">
        <v>0.51</v>
      </c>
      <c r="G558" s="197" t="s">
        <v>969</v>
      </c>
      <c r="H558">
        <v>100</v>
      </c>
    </row>
    <row r="559" spans="1:8" x14ac:dyDescent="0.3">
      <c r="A559" s="31">
        <v>380</v>
      </c>
      <c r="B559" s="197" t="s">
        <v>904</v>
      </c>
      <c r="C559" s="196" t="s">
        <v>841</v>
      </c>
      <c r="D559" s="196" t="s">
        <v>1549</v>
      </c>
      <c r="E559" s="196" t="s">
        <v>850</v>
      </c>
      <c r="F559">
        <v>0.26</v>
      </c>
      <c r="G559" s="197" t="s">
        <v>969</v>
      </c>
      <c r="H559">
        <v>100</v>
      </c>
    </row>
    <row r="560" spans="1:8" x14ac:dyDescent="0.3">
      <c r="A560" s="31">
        <v>380</v>
      </c>
      <c r="B560" s="197" t="s">
        <v>904</v>
      </c>
      <c r="C560" s="196" t="s">
        <v>841</v>
      </c>
      <c r="D560" s="196" t="s">
        <v>1550</v>
      </c>
      <c r="E560" s="196" t="s">
        <v>850</v>
      </c>
      <c r="F560">
        <v>0.56000000000000005</v>
      </c>
      <c r="G560" s="197" t="s">
        <v>969</v>
      </c>
      <c r="H560">
        <v>100</v>
      </c>
    </row>
    <row r="561" spans="1:8" x14ac:dyDescent="0.3">
      <c r="A561" s="31">
        <v>380</v>
      </c>
      <c r="B561" s="197" t="s">
        <v>904</v>
      </c>
      <c r="C561" s="196" t="s">
        <v>841</v>
      </c>
      <c r="D561" s="196" t="s">
        <v>1551</v>
      </c>
      <c r="E561" s="196" t="s">
        <v>850</v>
      </c>
      <c r="F561">
        <v>0.66</v>
      </c>
      <c r="G561" s="197" t="s">
        <v>969</v>
      </c>
      <c r="H561">
        <v>100</v>
      </c>
    </row>
    <row r="562" spans="1:8" x14ac:dyDescent="0.3">
      <c r="A562" s="31">
        <v>380</v>
      </c>
      <c r="B562" s="197" t="s">
        <v>904</v>
      </c>
      <c r="C562" s="196" t="s">
        <v>841</v>
      </c>
      <c r="D562" s="196" t="s">
        <v>1552</v>
      </c>
      <c r="E562" s="196" t="s">
        <v>850</v>
      </c>
      <c r="F562">
        <v>1.23</v>
      </c>
      <c r="G562" s="197" t="s">
        <v>969</v>
      </c>
      <c r="H562">
        <v>100</v>
      </c>
    </row>
    <row r="563" spans="1:8" x14ac:dyDescent="0.3">
      <c r="A563" s="31">
        <v>380</v>
      </c>
      <c r="B563" s="197" t="s">
        <v>904</v>
      </c>
      <c r="C563" s="196" t="s">
        <v>841</v>
      </c>
      <c r="D563" s="196" t="s">
        <v>1553</v>
      </c>
      <c r="E563" s="196" t="s">
        <v>850</v>
      </c>
      <c r="F563">
        <v>2.15</v>
      </c>
      <c r="G563" s="197" t="s">
        <v>969</v>
      </c>
      <c r="H563">
        <v>100</v>
      </c>
    </row>
    <row r="564" spans="1:8" x14ac:dyDescent="0.3">
      <c r="A564" s="31">
        <v>380</v>
      </c>
      <c r="B564" s="197" t="s">
        <v>904</v>
      </c>
      <c r="C564" s="196" t="s">
        <v>841</v>
      </c>
      <c r="D564" s="196" t="s">
        <v>1554</v>
      </c>
      <c r="E564" s="196" t="s">
        <v>850</v>
      </c>
      <c r="F564">
        <v>0.74</v>
      </c>
      <c r="G564" s="197" t="s">
        <v>969</v>
      </c>
      <c r="H564">
        <v>100</v>
      </c>
    </row>
    <row r="565" spans="1:8" x14ac:dyDescent="0.3">
      <c r="A565" s="31">
        <v>382</v>
      </c>
      <c r="B565" s="197" t="s">
        <v>904</v>
      </c>
      <c r="C565" s="196" t="s">
        <v>626</v>
      </c>
      <c r="D565" s="196" t="s">
        <v>1555</v>
      </c>
      <c r="E565" s="196" t="s">
        <v>850</v>
      </c>
      <c r="F565">
        <v>2.06</v>
      </c>
      <c r="G565" s="197" t="s">
        <v>969</v>
      </c>
      <c r="H565">
        <v>100</v>
      </c>
    </row>
    <row r="566" spans="1:8" x14ac:dyDescent="0.3">
      <c r="A566" s="31">
        <v>382</v>
      </c>
      <c r="B566" s="197" t="s">
        <v>904</v>
      </c>
      <c r="C566" s="196" t="s">
        <v>626</v>
      </c>
      <c r="D566" s="196" t="s">
        <v>1556</v>
      </c>
      <c r="E566" s="196" t="s">
        <v>850</v>
      </c>
      <c r="F566">
        <v>2.2999999999999998</v>
      </c>
      <c r="G566" s="197" t="s">
        <v>969</v>
      </c>
      <c r="H566">
        <v>100</v>
      </c>
    </row>
    <row r="567" spans="1:8" x14ac:dyDescent="0.3">
      <c r="A567" s="31">
        <v>382</v>
      </c>
      <c r="B567" s="197" t="s">
        <v>904</v>
      </c>
      <c r="C567" s="196" t="s">
        <v>626</v>
      </c>
      <c r="D567" s="196" t="s">
        <v>1557</v>
      </c>
      <c r="E567" s="196" t="s">
        <v>850</v>
      </c>
      <c r="F567">
        <v>7.47</v>
      </c>
      <c r="G567" s="197" t="s">
        <v>969</v>
      </c>
      <c r="H567">
        <v>100</v>
      </c>
    </row>
    <row r="568" spans="1:8" x14ac:dyDescent="0.3">
      <c r="A568" s="31">
        <v>382</v>
      </c>
      <c r="B568" s="197" t="s">
        <v>904</v>
      </c>
      <c r="C568" s="196" t="s">
        <v>626</v>
      </c>
      <c r="D568" s="196" t="s">
        <v>1558</v>
      </c>
      <c r="E568" s="196" t="s">
        <v>850</v>
      </c>
      <c r="F568">
        <v>2.4300000000000002</v>
      </c>
      <c r="G568" s="197" t="s">
        <v>969</v>
      </c>
      <c r="H568">
        <v>100</v>
      </c>
    </row>
    <row r="569" spans="1:8" x14ac:dyDescent="0.3">
      <c r="A569" s="31">
        <v>382</v>
      </c>
      <c r="B569" s="197" t="s">
        <v>904</v>
      </c>
      <c r="C569" s="196" t="s">
        <v>626</v>
      </c>
      <c r="D569" s="196" t="s">
        <v>1559</v>
      </c>
      <c r="E569" s="196" t="s">
        <v>850</v>
      </c>
      <c r="F569">
        <v>8.81</v>
      </c>
      <c r="G569" s="197" t="s">
        <v>969</v>
      </c>
      <c r="H569">
        <v>100</v>
      </c>
    </row>
    <row r="570" spans="1:8" x14ac:dyDescent="0.3">
      <c r="A570" s="31">
        <v>382</v>
      </c>
      <c r="B570" s="197" t="s">
        <v>904</v>
      </c>
      <c r="C570" s="196" t="s">
        <v>626</v>
      </c>
      <c r="D570" s="196" t="s">
        <v>1560</v>
      </c>
      <c r="E570" s="196" t="s">
        <v>850</v>
      </c>
      <c r="F570">
        <v>6.92</v>
      </c>
      <c r="G570" s="197" t="s">
        <v>969</v>
      </c>
      <c r="H570">
        <v>100</v>
      </c>
    </row>
    <row r="571" spans="1:8" x14ac:dyDescent="0.3">
      <c r="A571" s="31">
        <v>382</v>
      </c>
      <c r="B571" s="197" t="s">
        <v>904</v>
      </c>
      <c r="C571" s="196" t="s">
        <v>626</v>
      </c>
      <c r="D571" s="196" t="s">
        <v>1561</v>
      </c>
      <c r="E571" s="196" t="s">
        <v>850</v>
      </c>
      <c r="F571">
        <v>2.48</v>
      </c>
      <c r="G571" s="197" t="s">
        <v>969</v>
      </c>
      <c r="H571">
        <v>100</v>
      </c>
    </row>
    <row r="572" spans="1:8" x14ac:dyDescent="0.3">
      <c r="A572" s="31">
        <v>382</v>
      </c>
      <c r="B572" s="197" t="s">
        <v>904</v>
      </c>
      <c r="C572" s="196" t="s">
        <v>626</v>
      </c>
      <c r="D572" s="196" t="s">
        <v>1562</v>
      </c>
      <c r="E572" s="196" t="s">
        <v>850</v>
      </c>
      <c r="F572">
        <v>2.76</v>
      </c>
      <c r="G572" s="197" t="s">
        <v>969</v>
      </c>
      <c r="H572">
        <v>100</v>
      </c>
    </row>
    <row r="573" spans="1:8" x14ac:dyDescent="0.3">
      <c r="A573" s="31">
        <v>382</v>
      </c>
      <c r="B573" s="197" t="s">
        <v>904</v>
      </c>
      <c r="C573" s="196" t="s">
        <v>626</v>
      </c>
      <c r="D573" s="196" t="s">
        <v>1563</v>
      </c>
      <c r="E573" s="196" t="s">
        <v>850</v>
      </c>
      <c r="F573">
        <v>8.9600000000000009</v>
      </c>
      <c r="G573" s="197" t="s">
        <v>969</v>
      </c>
      <c r="H573">
        <v>100</v>
      </c>
    </row>
    <row r="574" spans="1:8" x14ac:dyDescent="0.3">
      <c r="A574" s="31">
        <v>382</v>
      </c>
      <c r="B574" s="197" t="s">
        <v>904</v>
      </c>
      <c r="C574" s="196" t="s">
        <v>626</v>
      </c>
      <c r="D574" s="196" t="s">
        <v>1564</v>
      </c>
      <c r="E574" s="196" t="s">
        <v>850</v>
      </c>
      <c r="F574">
        <v>2.92</v>
      </c>
      <c r="G574" s="197" t="s">
        <v>969</v>
      </c>
      <c r="H574">
        <v>100</v>
      </c>
    </row>
    <row r="575" spans="1:8" x14ac:dyDescent="0.3">
      <c r="A575" s="31">
        <v>382</v>
      </c>
      <c r="B575" s="197" t="s">
        <v>904</v>
      </c>
      <c r="C575" s="196" t="s">
        <v>626</v>
      </c>
      <c r="D575" s="196" t="s">
        <v>1565</v>
      </c>
      <c r="E575" s="196" t="s">
        <v>850</v>
      </c>
      <c r="F575">
        <v>10.57</v>
      </c>
      <c r="G575" s="197" t="s">
        <v>969</v>
      </c>
      <c r="H575">
        <v>100</v>
      </c>
    </row>
    <row r="576" spans="1:8" x14ac:dyDescent="0.3">
      <c r="A576" s="31">
        <v>382</v>
      </c>
      <c r="B576" s="197" t="s">
        <v>904</v>
      </c>
      <c r="C576" s="196" t="s">
        <v>626</v>
      </c>
      <c r="D576" s="196" t="s">
        <v>1566</v>
      </c>
      <c r="E576" s="196" t="s">
        <v>850</v>
      </c>
      <c r="F576">
        <v>8.3000000000000007</v>
      </c>
      <c r="G576" s="197" t="s">
        <v>969</v>
      </c>
      <c r="H576">
        <v>100</v>
      </c>
    </row>
    <row r="577" spans="1:8" x14ac:dyDescent="0.3">
      <c r="A577" s="31">
        <v>382</v>
      </c>
      <c r="B577" s="197" t="s">
        <v>904</v>
      </c>
      <c r="C577" s="196" t="s">
        <v>626</v>
      </c>
      <c r="D577" s="196" t="s">
        <v>1567</v>
      </c>
      <c r="E577" s="196" t="s">
        <v>850</v>
      </c>
      <c r="F577">
        <v>1.07</v>
      </c>
      <c r="G577" s="197" t="s">
        <v>969</v>
      </c>
      <c r="H577">
        <v>100</v>
      </c>
    </row>
    <row r="578" spans="1:8" x14ac:dyDescent="0.3">
      <c r="A578" s="31">
        <v>382</v>
      </c>
      <c r="B578" s="197" t="s">
        <v>904</v>
      </c>
      <c r="C578" s="196" t="s">
        <v>626</v>
      </c>
      <c r="D578" s="196" t="s">
        <v>1568</v>
      </c>
      <c r="E578" s="196" t="s">
        <v>850</v>
      </c>
      <c r="F578">
        <v>0.67</v>
      </c>
      <c r="G578" s="197" t="s">
        <v>969</v>
      </c>
      <c r="H578">
        <v>100</v>
      </c>
    </row>
    <row r="579" spans="1:8" x14ac:dyDescent="0.3">
      <c r="A579" s="31">
        <v>382</v>
      </c>
      <c r="B579" s="197" t="s">
        <v>904</v>
      </c>
      <c r="C579" s="196" t="s">
        <v>626</v>
      </c>
      <c r="D579" s="196" t="s">
        <v>1569</v>
      </c>
      <c r="E579" s="196" t="s">
        <v>850</v>
      </c>
      <c r="F579">
        <v>3.93</v>
      </c>
      <c r="G579" s="197" t="s">
        <v>969</v>
      </c>
      <c r="H579">
        <v>100</v>
      </c>
    </row>
    <row r="580" spans="1:8" x14ac:dyDescent="0.3">
      <c r="A580" s="31">
        <v>382</v>
      </c>
      <c r="B580" s="197" t="s">
        <v>904</v>
      </c>
      <c r="C580" s="196" t="s">
        <v>626</v>
      </c>
      <c r="D580" s="196" t="s">
        <v>1570</v>
      </c>
      <c r="E580" s="196" t="s">
        <v>850</v>
      </c>
      <c r="F580">
        <v>0.89</v>
      </c>
      <c r="G580" s="197" t="s">
        <v>969</v>
      </c>
      <c r="H580">
        <v>100</v>
      </c>
    </row>
    <row r="581" spans="1:8" x14ac:dyDescent="0.3">
      <c r="A581" s="31">
        <v>382</v>
      </c>
      <c r="B581" s="197" t="s">
        <v>904</v>
      </c>
      <c r="C581" s="196" t="s">
        <v>626</v>
      </c>
      <c r="D581" s="196" t="s">
        <v>1571</v>
      </c>
      <c r="E581" s="196" t="s">
        <v>850</v>
      </c>
      <c r="F581">
        <v>0.56000000000000005</v>
      </c>
      <c r="G581" s="197" t="s">
        <v>969</v>
      </c>
      <c r="H581">
        <v>100</v>
      </c>
    </row>
    <row r="582" spans="1:8" x14ac:dyDescent="0.3">
      <c r="A582" s="31">
        <v>382</v>
      </c>
      <c r="B582" s="197" t="s">
        <v>904</v>
      </c>
      <c r="C582" s="196" t="s">
        <v>626</v>
      </c>
      <c r="D582" s="196" t="s">
        <v>1572</v>
      </c>
      <c r="E582" s="196" t="s">
        <v>850</v>
      </c>
      <c r="F582">
        <v>3.28</v>
      </c>
      <c r="G582" s="197" t="s">
        <v>969</v>
      </c>
      <c r="H582">
        <v>100</v>
      </c>
    </row>
    <row r="583" spans="1:8" x14ac:dyDescent="0.3">
      <c r="A583" s="31">
        <v>384</v>
      </c>
      <c r="B583" s="197" t="s">
        <v>904</v>
      </c>
      <c r="C583" s="196" t="s">
        <v>241</v>
      </c>
      <c r="D583" s="196" t="s">
        <v>1573</v>
      </c>
      <c r="E583" s="196" t="s">
        <v>1271</v>
      </c>
      <c r="F583">
        <v>223.21</v>
      </c>
      <c r="G583" s="197" t="s">
        <v>969</v>
      </c>
      <c r="H583">
        <v>100</v>
      </c>
    </row>
    <row r="584" spans="1:8" x14ac:dyDescent="0.3">
      <c r="A584" s="31">
        <v>384</v>
      </c>
      <c r="B584" s="197" t="s">
        <v>904</v>
      </c>
      <c r="C584" s="196" t="s">
        <v>241</v>
      </c>
      <c r="D584" s="196" t="s">
        <v>1574</v>
      </c>
      <c r="E584" s="196" t="s">
        <v>1271</v>
      </c>
      <c r="F584">
        <v>287.82</v>
      </c>
      <c r="G584" s="197" t="s">
        <v>969</v>
      </c>
      <c r="H584">
        <v>100</v>
      </c>
    </row>
    <row r="585" spans="1:8" x14ac:dyDescent="0.3">
      <c r="A585" s="31">
        <v>384</v>
      </c>
      <c r="B585" s="197" t="s">
        <v>904</v>
      </c>
      <c r="C585" s="196" t="s">
        <v>241</v>
      </c>
      <c r="D585" s="196" t="s">
        <v>1575</v>
      </c>
      <c r="E585" s="196" t="s">
        <v>1271</v>
      </c>
      <c r="F585">
        <v>267.85000000000002</v>
      </c>
      <c r="G585" s="197" t="s">
        <v>969</v>
      </c>
      <c r="H585">
        <v>100</v>
      </c>
    </row>
    <row r="586" spans="1:8" x14ac:dyDescent="0.3">
      <c r="A586" s="31">
        <v>384</v>
      </c>
      <c r="B586" s="197" t="s">
        <v>904</v>
      </c>
      <c r="C586" s="196" t="s">
        <v>241</v>
      </c>
      <c r="D586" s="196" t="s">
        <v>1576</v>
      </c>
      <c r="E586" s="196" t="s">
        <v>1271</v>
      </c>
      <c r="F586">
        <v>345.38</v>
      </c>
      <c r="G586" s="197" t="s">
        <v>969</v>
      </c>
      <c r="H586">
        <v>100</v>
      </c>
    </row>
    <row r="587" spans="1:8" x14ac:dyDescent="0.3">
      <c r="A587" s="31">
        <v>384</v>
      </c>
      <c r="B587" s="197" t="s">
        <v>904</v>
      </c>
      <c r="C587" s="196" t="s">
        <v>241</v>
      </c>
      <c r="D587" s="196" t="s">
        <v>1577</v>
      </c>
      <c r="E587" s="196" t="s">
        <v>1271</v>
      </c>
      <c r="F587">
        <v>225.05</v>
      </c>
      <c r="G587" s="197" t="s">
        <v>969</v>
      </c>
      <c r="H587">
        <v>100</v>
      </c>
    </row>
    <row r="588" spans="1:8" x14ac:dyDescent="0.3">
      <c r="A588" s="31">
        <v>384</v>
      </c>
      <c r="B588" s="197" t="s">
        <v>904</v>
      </c>
      <c r="C588" s="196" t="s">
        <v>241</v>
      </c>
      <c r="D588" s="196" t="s">
        <v>1578</v>
      </c>
      <c r="E588" s="196" t="s">
        <v>1271</v>
      </c>
      <c r="F588">
        <v>765.29</v>
      </c>
      <c r="G588" s="197" t="s">
        <v>969</v>
      </c>
      <c r="H588">
        <v>100</v>
      </c>
    </row>
    <row r="589" spans="1:8" x14ac:dyDescent="0.3">
      <c r="A589" s="31">
        <v>384</v>
      </c>
      <c r="B589" s="197" t="s">
        <v>904</v>
      </c>
      <c r="C589" s="196" t="s">
        <v>241</v>
      </c>
      <c r="D589" s="196" t="s">
        <v>1579</v>
      </c>
      <c r="E589" s="196" t="s">
        <v>1271</v>
      </c>
      <c r="F589">
        <v>186.04</v>
      </c>
      <c r="G589" s="197" t="s">
        <v>969</v>
      </c>
      <c r="H589">
        <v>100</v>
      </c>
    </row>
    <row r="590" spans="1:8" x14ac:dyDescent="0.3">
      <c r="A590" s="31">
        <v>384</v>
      </c>
      <c r="B590" s="197" t="s">
        <v>904</v>
      </c>
      <c r="C590" s="196" t="s">
        <v>241</v>
      </c>
      <c r="D590" s="196" t="s">
        <v>1580</v>
      </c>
      <c r="E590" s="196" t="s">
        <v>1271</v>
      </c>
      <c r="F590">
        <v>187.54</v>
      </c>
      <c r="G590" s="197" t="s">
        <v>969</v>
      </c>
      <c r="H590">
        <v>100</v>
      </c>
    </row>
    <row r="591" spans="1:8" x14ac:dyDescent="0.3">
      <c r="A591" s="31">
        <v>384</v>
      </c>
      <c r="B591" s="197" t="s">
        <v>904</v>
      </c>
      <c r="C591" s="196" t="s">
        <v>241</v>
      </c>
      <c r="D591" s="196" t="s">
        <v>1581</v>
      </c>
      <c r="E591" s="196" t="s">
        <v>1271</v>
      </c>
      <c r="F591">
        <v>637.74</v>
      </c>
      <c r="G591" s="197" t="s">
        <v>969</v>
      </c>
      <c r="H591">
        <v>100</v>
      </c>
    </row>
    <row r="592" spans="1:8" x14ac:dyDescent="0.3">
      <c r="A592" s="31">
        <v>384</v>
      </c>
      <c r="B592" s="197" t="s">
        <v>904</v>
      </c>
      <c r="C592" s="196" t="s">
        <v>241</v>
      </c>
      <c r="D592" s="196" t="s">
        <v>1582</v>
      </c>
      <c r="E592" s="196" t="s">
        <v>1271</v>
      </c>
      <c r="F592">
        <v>155.03</v>
      </c>
      <c r="G592" s="197" t="s">
        <v>969</v>
      </c>
      <c r="H592">
        <v>100</v>
      </c>
    </row>
    <row r="593" spans="1:8" x14ac:dyDescent="0.3">
      <c r="A593" s="31">
        <v>386</v>
      </c>
      <c r="B593" s="197" t="s">
        <v>904</v>
      </c>
      <c r="C593" s="196" t="s">
        <v>77</v>
      </c>
      <c r="D593" s="196" t="s">
        <v>1583</v>
      </c>
      <c r="E593" s="196" t="s">
        <v>1271</v>
      </c>
      <c r="F593">
        <v>76.86</v>
      </c>
      <c r="G593" s="197" t="s">
        <v>969</v>
      </c>
      <c r="H593">
        <v>100</v>
      </c>
    </row>
    <row r="594" spans="1:8" x14ac:dyDescent="0.3">
      <c r="A594" s="31">
        <v>386</v>
      </c>
      <c r="B594" s="197" t="s">
        <v>904</v>
      </c>
      <c r="C594" s="196" t="s">
        <v>77</v>
      </c>
      <c r="D594" s="196" t="s">
        <v>1584</v>
      </c>
      <c r="E594" s="196" t="s">
        <v>1271</v>
      </c>
      <c r="F594">
        <v>347.33</v>
      </c>
      <c r="G594" s="197" t="s">
        <v>969</v>
      </c>
      <c r="H594">
        <v>100</v>
      </c>
    </row>
    <row r="595" spans="1:8" x14ac:dyDescent="0.3">
      <c r="A595" s="31">
        <v>386</v>
      </c>
      <c r="B595" s="197" t="s">
        <v>904</v>
      </c>
      <c r="C595" s="196" t="s">
        <v>77</v>
      </c>
      <c r="D595" s="196" t="s">
        <v>1585</v>
      </c>
      <c r="E595" s="196" t="s">
        <v>1271</v>
      </c>
      <c r="F595">
        <v>123.37</v>
      </c>
      <c r="G595" s="197" t="s">
        <v>969</v>
      </c>
      <c r="H595">
        <v>100</v>
      </c>
    </row>
    <row r="596" spans="1:8" x14ac:dyDescent="0.3">
      <c r="A596" s="31">
        <v>386</v>
      </c>
      <c r="B596" s="197" t="s">
        <v>904</v>
      </c>
      <c r="C596" s="196" t="s">
        <v>77</v>
      </c>
      <c r="D596" s="196" t="s">
        <v>1586</v>
      </c>
      <c r="E596" s="196" t="s">
        <v>1271</v>
      </c>
      <c r="F596">
        <v>393.84</v>
      </c>
      <c r="G596" s="197" t="s">
        <v>969</v>
      </c>
      <c r="H596">
        <v>100</v>
      </c>
    </row>
    <row r="597" spans="1:8" x14ac:dyDescent="0.3">
      <c r="A597" s="31">
        <v>386</v>
      </c>
      <c r="B597" s="197" t="s">
        <v>904</v>
      </c>
      <c r="C597" s="196" t="s">
        <v>77</v>
      </c>
      <c r="D597" s="196" t="s">
        <v>1587</v>
      </c>
      <c r="E597" s="196" t="s">
        <v>1271</v>
      </c>
      <c r="F597">
        <v>383.96</v>
      </c>
      <c r="G597" s="197" t="s">
        <v>969</v>
      </c>
      <c r="H597">
        <v>100</v>
      </c>
    </row>
    <row r="598" spans="1:8" x14ac:dyDescent="0.3">
      <c r="A598" s="31">
        <v>386</v>
      </c>
      <c r="B598" s="197" t="s">
        <v>904</v>
      </c>
      <c r="C598" s="196" t="s">
        <v>77</v>
      </c>
      <c r="D598" s="196" t="s">
        <v>1588</v>
      </c>
      <c r="E598" s="196" t="s">
        <v>1271</v>
      </c>
      <c r="F598">
        <v>654.42999999999995</v>
      </c>
      <c r="G598" s="197" t="s">
        <v>969</v>
      </c>
      <c r="H598">
        <v>100</v>
      </c>
    </row>
    <row r="599" spans="1:8" x14ac:dyDescent="0.3">
      <c r="A599" s="31">
        <v>386</v>
      </c>
      <c r="B599" s="197" t="s">
        <v>904</v>
      </c>
      <c r="C599" s="196" t="s">
        <v>77</v>
      </c>
      <c r="D599" s="196" t="s">
        <v>1589</v>
      </c>
      <c r="E599" s="196" t="s">
        <v>1271</v>
      </c>
      <c r="F599">
        <v>92.23</v>
      </c>
      <c r="G599" s="197" t="s">
        <v>969</v>
      </c>
      <c r="H599">
        <v>100</v>
      </c>
    </row>
    <row r="600" spans="1:8" x14ac:dyDescent="0.3">
      <c r="A600" s="31">
        <v>386</v>
      </c>
      <c r="B600" s="197" t="s">
        <v>904</v>
      </c>
      <c r="C600" s="196" t="s">
        <v>77</v>
      </c>
      <c r="D600" s="196" t="s">
        <v>1590</v>
      </c>
      <c r="E600" s="196" t="s">
        <v>1271</v>
      </c>
      <c r="F600">
        <v>362.7</v>
      </c>
      <c r="G600" s="197" t="s">
        <v>969</v>
      </c>
      <c r="H600">
        <v>100</v>
      </c>
    </row>
    <row r="601" spans="1:8" x14ac:dyDescent="0.3">
      <c r="A601" s="31">
        <v>386</v>
      </c>
      <c r="B601" s="197" t="s">
        <v>904</v>
      </c>
      <c r="C601" s="196" t="s">
        <v>77</v>
      </c>
      <c r="D601" s="196" t="s">
        <v>1591</v>
      </c>
      <c r="E601" s="196" t="s">
        <v>1271</v>
      </c>
      <c r="F601">
        <v>148.05000000000001</v>
      </c>
      <c r="G601" s="197" t="s">
        <v>969</v>
      </c>
      <c r="H601">
        <v>100</v>
      </c>
    </row>
    <row r="602" spans="1:8" x14ac:dyDescent="0.3">
      <c r="A602" s="31">
        <v>386</v>
      </c>
      <c r="B602" s="197" t="s">
        <v>904</v>
      </c>
      <c r="C602" s="196" t="s">
        <v>77</v>
      </c>
      <c r="D602" s="196" t="s">
        <v>1592</v>
      </c>
      <c r="E602" s="196" t="s">
        <v>1271</v>
      </c>
      <c r="F602">
        <v>418.52</v>
      </c>
      <c r="G602" s="197" t="s">
        <v>969</v>
      </c>
      <c r="H602">
        <v>100</v>
      </c>
    </row>
    <row r="603" spans="1:8" x14ac:dyDescent="0.3">
      <c r="A603" s="31">
        <v>386</v>
      </c>
      <c r="B603" s="197" t="s">
        <v>904</v>
      </c>
      <c r="C603" s="196" t="s">
        <v>77</v>
      </c>
      <c r="D603" s="196" t="s">
        <v>1593</v>
      </c>
      <c r="E603" s="196" t="s">
        <v>1271</v>
      </c>
      <c r="F603">
        <v>460.75</v>
      </c>
      <c r="G603" s="197" t="s">
        <v>969</v>
      </c>
      <c r="H603">
        <v>100</v>
      </c>
    </row>
    <row r="604" spans="1:8" x14ac:dyDescent="0.3">
      <c r="A604" s="31">
        <v>386</v>
      </c>
      <c r="B604" s="197" t="s">
        <v>904</v>
      </c>
      <c r="C604" s="196" t="s">
        <v>77</v>
      </c>
      <c r="D604" s="196" t="s">
        <v>1594</v>
      </c>
      <c r="E604" s="196" t="s">
        <v>1271</v>
      </c>
      <c r="F604">
        <v>731.22</v>
      </c>
      <c r="G604" s="197" t="s">
        <v>969</v>
      </c>
      <c r="H604">
        <v>100</v>
      </c>
    </row>
    <row r="605" spans="1:8" x14ac:dyDescent="0.3">
      <c r="A605" s="31">
        <v>391</v>
      </c>
      <c r="B605" s="197" t="s">
        <v>904</v>
      </c>
      <c r="C605" s="196" t="s">
        <v>71</v>
      </c>
      <c r="D605" s="196" t="s">
        <v>1595</v>
      </c>
      <c r="E605" s="196" t="s">
        <v>1271</v>
      </c>
      <c r="F605">
        <v>1889.21</v>
      </c>
      <c r="G605" s="197" t="s">
        <v>969</v>
      </c>
      <c r="H605">
        <v>100</v>
      </c>
    </row>
    <row r="606" spans="1:8" x14ac:dyDescent="0.3">
      <c r="A606" s="31">
        <v>391</v>
      </c>
      <c r="B606" s="197" t="s">
        <v>904</v>
      </c>
      <c r="C606" s="196" t="s">
        <v>71</v>
      </c>
      <c r="D606" s="196" t="s">
        <v>1596</v>
      </c>
      <c r="E606" s="196" t="s">
        <v>1271</v>
      </c>
      <c r="F606">
        <v>1710.52</v>
      </c>
      <c r="G606" s="197" t="s">
        <v>969</v>
      </c>
      <c r="H606">
        <v>100</v>
      </c>
    </row>
    <row r="607" spans="1:8" x14ac:dyDescent="0.3">
      <c r="A607" s="31">
        <v>391</v>
      </c>
      <c r="B607" s="197" t="s">
        <v>904</v>
      </c>
      <c r="C607" s="196" t="s">
        <v>71</v>
      </c>
      <c r="D607" s="196" t="s">
        <v>1597</v>
      </c>
      <c r="E607" s="196" t="s">
        <v>1271</v>
      </c>
      <c r="F607">
        <v>1531.84</v>
      </c>
      <c r="G607" s="197" t="s">
        <v>969</v>
      </c>
      <c r="H607">
        <v>100</v>
      </c>
    </row>
    <row r="608" spans="1:8" x14ac:dyDescent="0.3">
      <c r="A608" s="31">
        <v>391</v>
      </c>
      <c r="B608" s="197" t="s">
        <v>904</v>
      </c>
      <c r="C608" s="196" t="s">
        <v>71</v>
      </c>
      <c r="D608" s="196" t="s">
        <v>1598</v>
      </c>
      <c r="E608" s="196" t="s">
        <v>1271</v>
      </c>
      <c r="F608">
        <v>3615.92</v>
      </c>
      <c r="G608" s="197" t="s">
        <v>969</v>
      </c>
      <c r="H608">
        <v>100</v>
      </c>
    </row>
    <row r="609" spans="1:8" x14ac:dyDescent="0.3">
      <c r="A609" s="31">
        <v>391</v>
      </c>
      <c r="B609" s="197" t="s">
        <v>904</v>
      </c>
      <c r="C609" s="196" t="s">
        <v>71</v>
      </c>
      <c r="D609" s="196" t="s">
        <v>1599</v>
      </c>
      <c r="E609" s="196" t="s">
        <v>1271</v>
      </c>
      <c r="F609">
        <v>2267.06</v>
      </c>
      <c r="G609" s="197" t="s">
        <v>969</v>
      </c>
      <c r="H609">
        <v>100</v>
      </c>
    </row>
    <row r="610" spans="1:8" x14ac:dyDescent="0.3">
      <c r="A610" s="31">
        <v>391</v>
      </c>
      <c r="B610" s="197" t="s">
        <v>904</v>
      </c>
      <c r="C610" s="196" t="s">
        <v>71</v>
      </c>
      <c r="D610" s="196" t="s">
        <v>1600</v>
      </c>
      <c r="E610" s="196" t="s">
        <v>1271</v>
      </c>
      <c r="F610">
        <v>2052.63</v>
      </c>
      <c r="G610" s="197" t="s">
        <v>969</v>
      </c>
      <c r="H610">
        <v>100</v>
      </c>
    </row>
    <row r="611" spans="1:8" x14ac:dyDescent="0.3">
      <c r="A611" s="31">
        <v>391</v>
      </c>
      <c r="B611" s="197" t="s">
        <v>904</v>
      </c>
      <c r="C611" s="196" t="s">
        <v>71</v>
      </c>
      <c r="D611" s="196" t="s">
        <v>1601</v>
      </c>
      <c r="E611" s="196" t="s">
        <v>1271</v>
      </c>
      <c r="F611">
        <v>1838.2</v>
      </c>
      <c r="G611" s="197" t="s">
        <v>969</v>
      </c>
      <c r="H611">
        <v>100</v>
      </c>
    </row>
    <row r="612" spans="1:8" x14ac:dyDescent="0.3">
      <c r="A612" s="31">
        <v>391</v>
      </c>
      <c r="B612" s="197" t="s">
        <v>904</v>
      </c>
      <c r="C612" s="196" t="s">
        <v>71</v>
      </c>
      <c r="D612" s="196" t="s">
        <v>1602</v>
      </c>
      <c r="E612" s="196" t="s">
        <v>1271</v>
      </c>
      <c r="F612">
        <v>4339.1099999999997</v>
      </c>
      <c r="G612" s="197" t="s">
        <v>969</v>
      </c>
      <c r="H612">
        <v>100</v>
      </c>
    </row>
    <row r="613" spans="1:8" x14ac:dyDescent="0.3">
      <c r="A613" s="31">
        <v>391</v>
      </c>
      <c r="B613" s="197" t="s">
        <v>904</v>
      </c>
      <c r="C613" s="196" t="s">
        <v>71</v>
      </c>
      <c r="D613" s="196" t="s">
        <v>1603</v>
      </c>
      <c r="E613" s="196" t="s">
        <v>1271</v>
      </c>
      <c r="F613">
        <v>2542.9499999999998</v>
      </c>
      <c r="G613" s="197" t="s">
        <v>969</v>
      </c>
      <c r="H613">
        <v>100</v>
      </c>
    </row>
    <row r="614" spans="1:8" x14ac:dyDescent="0.3">
      <c r="A614" s="31">
        <v>391</v>
      </c>
      <c r="B614" s="197" t="s">
        <v>904</v>
      </c>
      <c r="C614" s="196" t="s">
        <v>71</v>
      </c>
      <c r="D614" s="196" t="s">
        <v>1604</v>
      </c>
      <c r="E614" s="196" t="s">
        <v>1271</v>
      </c>
      <c r="F614">
        <v>287.61</v>
      </c>
      <c r="G614" s="197" t="s">
        <v>969</v>
      </c>
      <c r="H614">
        <v>100</v>
      </c>
    </row>
    <row r="615" spans="1:8" x14ac:dyDescent="0.3">
      <c r="A615" s="31">
        <v>391</v>
      </c>
      <c r="B615" s="197" t="s">
        <v>904</v>
      </c>
      <c r="C615" s="196" t="s">
        <v>71</v>
      </c>
      <c r="D615" s="196" t="s">
        <v>1605</v>
      </c>
      <c r="E615" s="196" t="s">
        <v>1271</v>
      </c>
      <c r="F615">
        <v>2366.35</v>
      </c>
      <c r="G615" s="197" t="s">
        <v>969</v>
      </c>
      <c r="H615">
        <v>100</v>
      </c>
    </row>
    <row r="616" spans="1:8" x14ac:dyDescent="0.3">
      <c r="A616" s="31">
        <v>391</v>
      </c>
      <c r="B616" s="197" t="s">
        <v>904</v>
      </c>
      <c r="C616" s="196" t="s">
        <v>71</v>
      </c>
      <c r="D616" s="196" t="s">
        <v>1606</v>
      </c>
      <c r="E616" s="196" t="s">
        <v>1271</v>
      </c>
      <c r="F616">
        <v>4108.78</v>
      </c>
      <c r="G616" s="197" t="s">
        <v>969</v>
      </c>
      <c r="H616">
        <v>100</v>
      </c>
    </row>
    <row r="617" spans="1:8" x14ac:dyDescent="0.3">
      <c r="A617" s="31">
        <v>391</v>
      </c>
      <c r="B617" s="197" t="s">
        <v>904</v>
      </c>
      <c r="C617" s="196" t="s">
        <v>71</v>
      </c>
      <c r="D617" s="196" t="s">
        <v>1607</v>
      </c>
      <c r="E617" s="196" t="s">
        <v>1271</v>
      </c>
      <c r="F617">
        <v>2119.13</v>
      </c>
      <c r="G617" s="197" t="s">
        <v>969</v>
      </c>
      <c r="H617">
        <v>100</v>
      </c>
    </row>
    <row r="618" spans="1:8" x14ac:dyDescent="0.3">
      <c r="A618" s="31">
        <v>391</v>
      </c>
      <c r="B618" s="197" t="s">
        <v>904</v>
      </c>
      <c r="C618" s="196" t="s">
        <v>71</v>
      </c>
      <c r="D618" s="196" t="s">
        <v>1608</v>
      </c>
      <c r="E618" s="196" t="s">
        <v>1271</v>
      </c>
      <c r="F618">
        <v>2267.06</v>
      </c>
      <c r="G618" s="197" t="s">
        <v>969</v>
      </c>
      <c r="H618">
        <v>100</v>
      </c>
    </row>
    <row r="619" spans="1:8" x14ac:dyDescent="0.3">
      <c r="A619" s="31">
        <v>391</v>
      </c>
      <c r="B619" s="197" t="s">
        <v>904</v>
      </c>
      <c r="C619" s="196" t="s">
        <v>71</v>
      </c>
      <c r="D619" s="196" t="s">
        <v>1609</v>
      </c>
      <c r="E619" s="196" t="s">
        <v>1271</v>
      </c>
      <c r="F619">
        <v>2052.63</v>
      </c>
      <c r="G619" s="197" t="s">
        <v>969</v>
      </c>
      <c r="H619">
        <v>100</v>
      </c>
    </row>
    <row r="620" spans="1:8" x14ac:dyDescent="0.3">
      <c r="A620" s="31">
        <v>391</v>
      </c>
      <c r="B620" s="197" t="s">
        <v>904</v>
      </c>
      <c r="C620" s="196" t="s">
        <v>71</v>
      </c>
      <c r="D620" s="196" t="s">
        <v>1610</v>
      </c>
      <c r="E620" s="196" t="s">
        <v>1271</v>
      </c>
      <c r="F620">
        <v>1838.2</v>
      </c>
      <c r="G620" s="197" t="s">
        <v>969</v>
      </c>
      <c r="H620">
        <v>100</v>
      </c>
    </row>
    <row r="621" spans="1:8" x14ac:dyDescent="0.3">
      <c r="A621" s="31">
        <v>391</v>
      </c>
      <c r="B621" s="197" t="s">
        <v>904</v>
      </c>
      <c r="C621" s="196" t="s">
        <v>71</v>
      </c>
      <c r="D621" s="196" t="s">
        <v>1611</v>
      </c>
      <c r="E621" s="196" t="s">
        <v>1271</v>
      </c>
      <c r="F621">
        <v>4339.1099999999997</v>
      </c>
      <c r="G621" s="197" t="s">
        <v>969</v>
      </c>
      <c r="H621">
        <v>100</v>
      </c>
    </row>
    <row r="622" spans="1:8" x14ac:dyDescent="0.3">
      <c r="A622" s="31">
        <v>391</v>
      </c>
      <c r="B622" s="197" t="s">
        <v>904</v>
      </c>
      <c r="C622" s="196" t="s">
        <v>71</v>
      </c>
      <c r="D622" s="196" t="s">
        <v>1612</v>
      </c>
      <c r="E622" s="196" t="s">
        <v>1271</v>
      </c>
      <c r="F622">
        <v>2542.9499999999998</v>
      </c>
      <c r="G622" s="197" t="s">
        <v>969</v>
      </c>
      <c r="H622">
        <v>100</v>
      </c>
    </row>
    <row r="623" spans="1:8" x14ac:dyDescent="0.3">
      <c r="A623" s="31">
        <v>391</v>
      </c>
      <c r="B623" s="197" t="s">
        <v>904</v>
      </c>
      <c r="C623" s="196" t="s">
        <v>71</v>
      </c>
      <c r="D623" s="196" t="s">
        <v>1613</v>
      </c>
      <c r="E623" s="196" t="s">
        <v>1271</v>
      </c>
      <c r="F623">
        <v>287.61</v>
      </c>
      <c r="G623" s="197" t="s">
        <v>969</v>
      </c>
      <c r="H623">
        <v>100</v>
      </c>
    </row>
    <row r="624" spans="1:8" x14ac:dyDescent="0.3">
      <c r="A624" s="31">
        <v>391</v>
      </c>
      <c r="B624" s="197" t="s">
        <v>904</v>
      </c>
      <c r="C624" s="196" t="s">
        <v>71</v>
      </c>
      <c r="D624" s="196" t="s">
        <v>1614</v>
      </c>
      <c r="E624" s="196" t="s">
        <v>1271</v>
      </c>
      <c r="F624">
        <v>2366.35</v>
      </c>
      <c r="G624" s="197" t="s">
        <v>969</v>
      </c>
      <c r="H624">
        <v>100</v>
      </c>
    </row>
    <row r="625" spans="1:8" x14ac:dyDescent="0.3">
      <c r="A625" s="31">
        <v>391</v>
      </c>
      <c r="B625" s="197" t="s">
        <v>904</v>
      </c>
      <c r="C625" s="196" t="s">
        <v>71</v>
      </c>
      <c r="D625" s="196" t="s">
        <v>1615</v>
      </c>
      <c r="E625" s="196" t="s">
        <v>1271</v>
      </c>
      <c r="F625">
        <v>4108.78</v>
      </c>
      <c r="G625" s="197" t="s">
        <v>969</v>
      </c>
      <c r="H625">
        <v>100</v>
      </c>
    </row>
    <row r="626" spans="1:8" x14ac:dyDescent="0.3">
      <c r="A626" s="31">
        <v>391</v>
      </c>
      <c r="B626" s="197" t="s">
        <v>904</v>
      </c>
      <c r="C626" s="196" t="s">
        <v>71</v>
      </c>
      <c r="D626" s="196" t="s">
        <v>1616</v>
      </c>
      <c r="E626" s="196" t="s">
        <v>1271</v>
      </c>
      <c r="F626">
        <v>239.67</v>
      </c>
      <c r="G626" s="197" t="s">
        <v>969</v>
      </c>
      <c r="H626">
        <v>100</v>
      </c>
    </row>
    <row r="627" spans="1:8" x14ac:dyDescent="0.3">
      <c r="A627" s="31">
        <v>391</v>
      </c>
      <c r="B627" s="197" t="s">
        <v>904</v>
      </c>
      <c r="C627" s="196" t="s">
        <v>71</v>
      </c>
      <c r="D627" s="196" t="s">
        <v>1617</v>
      </c>
      <c r="E627" s="196" t="s">
        <v>1271</v>
      </c>
      <c r="F627">
        <v>1971.95</v>
      </c>
      <c r="G627" s="197" t="s">
        <v>969</v>
      </c>
      <c r="H627">
        <v>100</v>
      </c>
    </row>
    <row r="628" spans="1:8" x14ac:dyDescent="0.3">
      <c r="A628" s="31">
        <v>391</v>
      </c>
      <c r="B628" s="197" t="s">
        <v>904</v>
      </c>
      <c r="C628" s="196" t="s">
        <v>71</v>
      </c>
      <c r="D628" s="196" t="s">
        <v>1618</v>
      </c>
      <c r="E628" s="196" t="s">
        <v>1271</v>
      </c>
      <c r="F628">
        <v>3423.98</v>
      </c>
      <c r="G628" s="197" t="s">
        <v>969</v>
      </c>
      <c r="H628">
        <v>100</v>
      </c>
    </row>
    <row r="629" spans="1:8" x14ac:dyDescent="0.3">
      <c r="A629" s="31">
        <v>391</v>
      </c>
      <c r="B629" s="197" t="s">
        <v>904</v>
      </c>
      <c r="C629" s="196" t="s">
        <v>71</v>
      </c>
      <c r="D629" s="196" t="s">
        <v>1619</v>
      </c>
      <c r="E629" s="196" t="s">
        <v>1271</v>
      </c>
      <c r="F629">
        <v>2267.06</v>
      </c>
      <c r="G629" s="197" t="s">
        <v>969</v>
      </c>
      <c r="H629">
        <v>100</v>
      </c>
    </row>
    <row r="630" spans="1:8" x14ac:dyDescent="0.3">
      <c r="A630" s="31">
        <v>391</v>
      </c>
      <c r="B630" s="197" t="s">
        <v>904</v>
      </c>
      <c r="C630" s="196" t="s">
        <v>71</v>
      </c>
      <c r="D630" s="196" t="s">
        <v>1620</v>
      </c>
      <c r="E630" s="196" t="s">
        <v>1271</v>
      </c>
      <c r="F630">
        <v>2052.63</v>
      </c>
      <c r="G630" s="197" t="s">
        <v>969</v>
      </c>
      <c r="H630">
        <v>100</v>
      </c>
    </row>
    <row r="631" spans="1:8" x14ac:dyDescent="0.3">
      <c r="A631" s="31">
        <v>391</v>
      </c>
      <c r="B631" s="197" t="s">
        <v>904</v>
      </c>
      <c r="C631" s="196" t="s">
        <v>71</v>
      </c>
      <c r="D631" s="196" t="s">
        <v>1621</v>
      </c>
      <c r="E631" s="196" t="s">
        <v>1271</v>
      </c>
      <c r="F631">
        <v>1838.2</v>
      </c>
      <c r="G631" s="197" t="s">
        <v>969</v>
      </c>
      <c r="H631">
        <v>100</v>
      </c>
    </row>
    <row r="632" spans="1:8" x14ac:dyDescent="0.3">
      <c r="A632" s="31">
        <v>391</v>
      </c>
      <c r="B632" s="197" t="s">
        <v>904</v>
      </c>
      <c r="C632" s="196" t="s">
        <v>71</v>
      </c>
      <c r="D632" s="196" t="s">
        <v>1622</v>
      </c>
      <c r="E632" s="196" t="s">
        <v>1271</v>
      </c>
      <c r="F632">
        <v>4339.1099999999997</v>
      </c>
      <c r="G632" s="197" t="s">
        <v>969</v>
      </c>
      <c r="H632">
        <v>100</v>
      </c>
    </row>
    <row r="633" spans="1:8" x14ac:dyDescent="0.3">
      <c r="A633" s="31">
        <v>391</v>
      </c>
      <c r="B633" s="197" t="s">
        <v>904</v>
      </c>
      <c r="C633" s="196" t="s">
        <v>71</v>
      </c>
      <c r="D633" s="196" t="s">
        <v>1623</v>
      </c>
      <c r="E633" s="196" t="s">
        <v>1271</v>
      </c>
      <c r="F633">
        <v>2542.9499999999998</v>
      </c>
      <c r="G633" s="197" t="s">
        <v>969</v>
      </c>
      <c r="H633">
        <v>100</v>
      </c>
    </row>
    <row r="634" spans="1:8" x14ac:dyDescent="0.3">
      <c r="A634" s="31">
        <v>391</v>
      </c>
      <c r="B634" s="197" t="s">
        <v>904</v>
      </c>
      <c r="C634" s="196" t="s">
        <v>71</v>
      </c>
      <c r="D634" s="196" t="s">
        <v>1624</v>
      </c>
      <c r="E634" s="196" t="s">
        <v>1271</v>
      </c>
      <c r="F634">
        <v>287.61</v>
      </c>
      <c r="G634" s="197" t="s">
        <v>969</v>
      </c>
      <c r="H634">
        <v>100</v>
      </c>
    </row>
    <row r="635" spans="1:8" x14ac:dyDescent="0.3">
      <c r="A635" s="31">
        <v>391</v>
      </c>
      <c r="B635" s="197" t="s">
        <v>904</v>
      </c>
      <c r="C635" s="196" t="s">
        <v>71</v>
      </c>
      <c r="D635" s="196" t="s">
        <v>1625</v>
      </c>
      <c r="E635" s="196" t="s">
        <v>1271</v>
      </c>
      <c r="F635">
        <v>2366.35</v>
      </c>
      <c r="G635" s="197" t="s">
        <v>969</v>
      </c>
      <c r="H635">
        <v>100</v>
      </c>
    </row>
    <row r="636" spans="1:8" x14ac:dyDescent="0.3">
      <c r="A636" s="31">
        <v>391</v>
      </c>
      <c r="B636" s="197" t="s">
        <v>904</v>
      </c>
      <c r="C636" s="196" t="s">
        <v>71</v>
      </c>
      <c r="D636" s="196" t="s">
        <v>1626</v>
      </c>
      <c r="E636" s="196" t="s">
        <v>1271</v>
      </c>
      <c r="F636">
        <v>4108.78</v>
      </c>
      <c r="G636" s="197" t="s">
        <v>969</v>
      </c>
      <c r="H636">
        <v>100</v>
      </c>
    </row>
    <row r="637" spans="1:8" x14ac:dyDescent="0.3">
      <c r="A637" s="31">
        <v>393</v>
      </c>
      <c r="B637" s="197" t="s">
        <v>904</v>
      </c>
      <c r="C637" s="196" t="s">
        <v>75</v>
      </c>
      <c r="D637" s="196" t="s">
        <v>1627</v>
      </c>
      <c r="E637" s="196" t="s">
        <v>1271</v>
      </c>
      <c r="F637">
        <v>130.31</v>
      </c>
      <c r="G637" s="197" t="s">
        <v>969</v>
      </c>
      <c r="H637">
        <v>100</v>
      </c>
    </row>
    <row r="638" spans="1:8" x14ac:dyDescent="0.3">
      <c r="A638" s="31">
        <v>393</v>
      </c>
      <c r="B638" s="197" t="s">
        <v>904</v>
      </c>
      <c r="C638" s="196" t="s">
        <v>75</v>
      </c>
      <c r="D638" s="196" t="s">
        <v>1628</v>
      </c>
      <c r="E638" s="196" t="s">
        <v>1271</v>
      </c>
      <c r="F638">
        <v>400.78</v>
      </c>
      <c r="G638" s="197" t="s">
        <v>969</v>
      </c>
      <c r="H638">
        <v>100</v>
      </c>
    </row>
    <row r="639" spans="1:8" x14ac:dyDescent="0.3">
      <c r="A639" s="31">
        <v>393</v>
      </c>
      <c r="B639" s="197" t="s">
        <v>904</v>
      </c>
      <c r="C639" s="196" t="s">
        <v>75</v>
      </c>
      <c r="D639" s="196" t="s">
        <v>1629</v>
      </c>
      <c r="E639" s="196" t="s">
        <v>1271</v>
      </c>
      <c r="F639">
        <v>182.14</v>
      </c>
      <c r="G639" s="197" t="s">
        <v>969</v>
      </c>
      <c r="H639">
        <v>100</v>
      </c>
    </row>
    <row r="640" spans="1:8" x14ac:dyDescent="0.3">
      <c r="A640" s="31">
        <v>393</v>
      </c>
      <c r="B640" s="197" t="s">
        <v>904</v>
      </c>
      <c r="C640" s="196" t="s">
        <v>75</v>
      </c>
      <c r="D640" s="196" t="s">
        <v>1630</v>
      </c>
      <c r="E640" s="196" t="s">
        <v>1271</v>
      </c>
      <c r="F640">
        <v>452.61</v>
      </c>
      <c r="G640" s="197" t="s">
        <v>969</v>
      </c>
      <c r="H640">
        <v>100</v>
      </c>
    </row>
    <row r="641" spans="1:8" x14ac:dyDescent="0.3">
      <c r="A641" s="31">
        <v>393</v>
      </c>
      <c r="B641" s="197" t="s">
        <v>904</v>
      </c>
      <c r="C641" s="196" t="s">
        <v>75</v>
      </c>
      <c r="D641" s="196" t="s">
        <v>1631</v>
      </c>
      <c r="E641" s="196" t="s">
        <v>1271</v>
      </c>
      <c r="F641">
        <v>156.37</v>
      </c>
      <c r="G641" s="197" t="s">
        <v>969</v>
      </c>
      <c r="H641">
        <v>100</v>
      </c>
    </row>
    <row r="642" spans="1:8" x14ac:dyDescent="0.3">
      <c r="A642" s="31">
        <v>393</v>
      </c>
      <c r="B642" s="197" t="s">
        <v>904</v>
      </c>
      <c r="C642" s="196" t="s">
        <v>75</v>
      </c>
      <c r="D642" s="196" t="s">
        <v>1632</v>
      </c>
      <c r="E642" s="196" t="s">
        <v>1271</v>
      </c>
      <c r="F642">
        <v>426.84</v>
      </c>
      <c r="G642" s="197" t="s">
        <v>969</v>
      </c>
      <c r="H642">
        <v>100</v>
      </c>
    </row>
    <row r="643" spans="1:8" x14ac:dyDescent="0.3">
      <c r="A643" s="31">
        <v>393</v>
      </c>
      <c r="B643" s="197" t="s">
        <v>904</v>
      </c>
      <c r="C643" s="196" t="s">
        <v>75</v>
      </c>
      <c r="D643" s="196" t="s">
        <v>1633</v>
      </c>
      <c r="E643" s="196" t="s">
        <v>1271</v>
      </c>
      <c r="F643">
        <v>218.56</v>
      </c>
      <c r="G643" s="197" t="s">
        <v>969</v>
      </c>
      <c r="H643">
        <v>100</v>
      </c>
    </row>
    <row r="644" spans="1:8" x14ac:dyDescent="0.3">
      <c r="A644" s="31">
        <v>393</v>
      </c>
      <c r="B644" s="197" t="s">
        <v>904</v>
      </c>
      <c r="C644" s="196" t="s">
        <v>75</v>
      </c>
      <c r="D644" s="196" t="s">
        <v>1634</v>
      </c>
      <c r="E644" s="196" t="s">
        <v>1271</v>
      </c>
      <c r="F644">
        <v>489.03</v>
      </c>
      <c r="G644" s="197" t="s">
        <v>969</v>
      </c>
      <c r="H644">
        <v>100</v>
      </c>
    </row>
    <row r="645" spans="1:8" x14ac:dyDescent="0.3">
      <c r="A645" s="31">
        <v>393</v>
      </c>
      <c r="B645" s="197" t="s">
        <v>904</v>
      </c>
      <c r="C645" s="196" t="s">
        <v>75</v>
      </c>
      <c r="D645" s="196" t="s">
        <v>1635</v>
      </c>
      <c r="E645" s="196" t="s">
        <v>1271</v>
      </c>
      <c r="F645">
        <v>156.37</v>
      </c>
      <c r="G645" s="197" t="s">
        <v>969</v>
      </c>
      <c r="H645">
        <v>100</v>
      </c>
    </row>
    <row r="646" spans="1:8" x14ac:dyDescent="0.3">
      <c r="A646" s="31">
        <v>393</v>
      </c>
      <c r="B646" s="197" t="s">
        <v>904</v>
      </c>
      <c r="C646" s="196" t="s">
        <v>75</v>
      </c>
      <c r="D646" s="196" t="s">
        <v>1636</v>
      </c>
      <c r="E646" s="196" t="s">
        <v>1271</v>
      </c>
      <c r="F646">
        <v>426.84</v>
      </c>
      <c r="G646" s="197" t="s">
        <v>969</v>
      </c>
      <c r="H646">
        <v>100</v>
      </c>
    </row>
    <row r="647" spans="1:8" x14ac:dyDescent="0.3">
      <c r="A647" s="31">
        <v>393</v>
      </c>
      <c r="B647" s="197" t="s">
        <v>904</v>
      </c>
      <c r="C647" s="196" t="s">
        <v>75</v>
      </c>
      <c r="D647" s="196" t="s">
        <v>1637</v>
      </c>
      <c r="E647" s="196" t="s">
        <v>1271</v>
      </c>
      <c r="F647">
        <v>218.56</v>
      </c>
      <c r="G647" s="197" t="s">
        <v>969</v>
      </c>
      <c r="H647">
        <v>100</v>
      </c>
    </row>
    <row r="648" spans="1:8" x14ac:dyDescent="0.3">
      <c r="A648" s="31">
        <v>393</v>
      </c>
      <c r="B648" s="197" t="s">
        <v>904</v>
      </c>
      <c r="C648" s="196" t="s">
        <v>75</v>
      </c>
      <c r="D648" s="196" t="s">
        <v>1638</v>
      </c>
      <c r="E648" s="196" t="s">
        <v>1271</v>
      </c>
      <c r="F648">
        <v>489.03</v>
      </c>
      <c r="G648" s="197" t="s">
        <v>969</v>
      </c>
      <c r="H648">
        <v>100</v>
      </c>
    </row>
    <row r="649" spans="1:8" x14ac:dyDescent="0.3">
      <c r="A649" s="31">
        <v>393</v>
      </c>
      <c r="B649" s="197" t="s">
        <v>904</v>
      </c>
      <c r="C649" s="196" t="s">
        <v>75</v>
      </c>
      <c r="D649" s="196" t="s">
        <v>1639</v>
      </c>
      <c r="E649" s="196" t="s">
        <v>1271</v>
      </c>
      <c r="F649">
        <v>156.37</v>
      </c>
      <c r="G649" s="197" t="s">
        <v>969</v>
      </c>
      <c r="H649">
        <v>100</v>
      </c>
    </row>
    <row r="650" spans="1:8" x14ac:dyDescent="0.3">
      <c r="A650" s="31">
        <v>393</v>
      </c>
      <c r="B650" s="197" t="s">
        <v>904</v>
      </c>
      <c r="C650" s="196" t="s">
        <v>75</v>
      </c>
      <c r="D650" s="196" t="s">
        <v>1640</v>
      </c>
      <c r="E650" s="196" t="s">
        <v>1271</v>
      </c>
      <c r="F650">
        <v>426.84</v>
      </c>
      <c r="G650" s="197" t="s">
        <v>969</v>
      </c>
      <c r="H650">
        <v>100</v>
      </c>
    </row>
    <row r="651" spans="1:8" x14ac:dyDescent="0.3">
      <c r="A651" s="31">
        <v>393</v>
      </c>
      <c r="B651" s="197" t="s">
        <v>904</v>
      </c>
      <c r="C651" s="196" t="s">
        <v>75</v>
      </c>
      <c r="D651" s="196" t="s">
        <v>1641</v>
      </c>
      <c r="E651" s="196" t="s">
        <v>1271</v>
      </c>
      <c r="F651">
        <v>218.56</v>
      </c>
      <c r="G651" s="197" t="s">
        <v>969</v>
      </c>
      <c r="H651">
        <v>100</v>
      </c>
    </row>
    <row r="652" spans="1:8" x14ac:dyDescent="0.3">
      <c r="A652" s="31">
        <v>393</v>
      </c>
      <c r="B652" s="197" t="s">
        <v>904</v>
      </c>
      <c r="C652" s="196" t="s">
        <v>75</v>
      </c>
      <c r="D652" s="196" t="s">
        <v>1642</v>
      </c>
      <c r="E652" s="196" t="s">
        <v>1271</v>
      </c>
      <c r="F652">
        <v>489.03</v>
      </c>
      <c r="G652" s="197" t="s">
        <v>969</v>
      </c>
      <c r="H652">
        <v>100</v>
      </c>
    </row>
    <row r="653" spans="1:8" x14ac:dyDescent="0.3">
      <c r="A653" s="31">
        <v>395</v>
      </c>
      <c r="B653" s="197" t="s">
        <v>904</v>
      </c>
      <c r="C653" s="196" t="s">
        <v>781</v>
      </c>
      <c r="D653" s="196" t="s">
        <v>1643</v>
      </c>
      <c r="E653" s="196" t="s">
        <v>1411</v>
      </c>
      <c r="F653">
        <v>87.91</v>
      </c>
      <c r="G653" s="197" t="s">
        <v>969</v>
      </c>
      <c r="H653">
        <v>100</v>
      </c>
    </row>
    <row r="654" spans="1:8" x14ac:dyDescent="0.3">
      <c r="A654" s="31">
        <v>395</v>
      </c>
      <c r="B654" s="197" t="s">
        <v>904</v>
      </c>
      <c r="C654" s="196" t="s">
        <v>781</v>
      </c>
      <c r="D654" s="196" t="s">
        <v>1644</v>
      </c>
      <c r="E654" s="196" t="s">
        <v>1411</v>
      </c>
      <c r="F654">
        <v>395.9</v>
      </c>
      <c r="G654" s="197" t="s">
        <v>969</v>
      </c>
      <c r="H654">
        <v>100</v>
      </c>
    </row>
    <row r="655" spans="1:8" x14ac:dyDescent="0.3">
      <c r="A655" s="31">
        <v>395</v>
      </c>
      <c r="B655" s="197" t="s">
        <v>904</v>
      </c>
      <c r="C655" s="196" t="s">
        <v>781</v>
      </c>
      <c r="D655" s="196" t="s">
        <v>1645</v>
      </c>
      <c r="E655" s="196" t="s">
        <v>1411</v>
      </c>
      <c r="F655">
        <v>45.06</v>
      </c>
      <c r="G655" s="197" t="s">
        <v>969</v>
      </c>
      <c r="H655">
        <v>100</v>
      </c>
    </row>
    <row r="656" spans="1:8" x14ac:dyDescent="0.3">
      <c r="A656" s="31">
        <v>395</v>
      </c>
      <c r="B656" s="197" t="s">
        <v>904</v>
      </c>
      <c r="C656" s="196" t="s">
        <v>781</v>
      </c>
      <c r="D656" s="196" t="s">
        <v>1646</v>
      </c>
      <c r="E656" s="196" t="s">
        <v>1411</v>
      </c>
      <c r="F656">
        <v>57.91</v>
      </c>
      <c r="G656" s="197" t="s">
        <v>969</v>
      </c>
      <c r="H656">
        <v>100</v>
      </c>
    </row>
    <row r="657" spans="1:8" x14ac:dyDescent="0.3">
      <c r="A657" s="31">
        <v>395</v>
      </c>
      <c r="B657" s="197" t="s">
        <v>904</v>
      </c>
      <c r="C657" s="196" t="s">
        <v>781</v>
      </c>
      <c r="D657" s="196" t="s">
        <v>1647</v>
      </c>
      <c r="E657" s="196" t="s">
        <v>1411</v>
      </c>
      <c r="F657">
        <v>105.5</v>
      </c>
      <c r="G657" s="197" t="s">
        <v>969</v>
      </c>
      <c r="H657">
        <v>100</v>
      </c>
    </row>
    <row r="658" spans="1:8" x14ac:dyDescent="0.3">
      <c r="A658" s="31">
        <v>395</v>
      </c>
      <c r="B658" s="197" t="s">
        <v>904</v>
      </c>
      <c r="C658" s="196" t="s">
        <v>781</v>
      </c>
      <c r="D658" s="196" t="s">
        <v>1648</v>
      </c>
      <c r="E658" s="196" t="s">
        <v>1411</v>
      </c>
      <c r="F658">
        <v>475.08</v>
      </c>
      <c r="G658" s="197" t="s">
        <v>969</v>
      </c>
      <c r="H658">
        <v>100</v>
      </c>
    </row>
    <row r="659" spans="1:8" x14ac:dyDescent="0.3">
      <c r="A659" s="31">
        <v>395</v>
      </c>
      <c r="B659" s="197" t="s">
        <v>904</v>
      </c>
      <c r="C659" s="196" t="s">
        <v>781</v>
      </c>
      <c r="D659" s="196" t="s">
        <v>1649</v>
      </c>
      <c r="E659" s="196" t="s">
        <v>1411</v>
      </c>
      <c r="F659">
        <v>54.07</v>
      </c>
      <c r="G659" s="197" t="s">
        <v>969</v>
      </c>
      <c r="H659">
        <v>100</v>
      </c>
    </row>
    <row r="660" spans="1:8" x14ac:dyDescent="0.3">
      <c r="A660" s="31">
        <v>395</v>
      </c>
      <c r="B660" s="197" t="s">
        <v>904</v>
      </c>
      <c r="C660" s="196" t="s">
        <v>781</v>
      </c>
      <c r="D660" s="196" t="s">
        <v>1650</v>
      </c>
      <c r="E660" s="196" t="s">
        <v>1411</v>
      </c>
      <c r="F660">
        <v>69.489999999999995</v>
      </c>
      <c r="G660" s="197" t="s">
        <v>969</v>
      </c>
      <c r="H660">
        <v>100</v>
      </c>
    </row>
    <row r="661" spans="1:8" x14ac:dyDescent="0.3">
      <c r="A661" s="31">
        <v>395</v>
      </c>
      <c r="B661" s="197" t="s">
        <v>904</v>
      </c>
      <c r="C661" s="196" t="s">
        <v>781</v>
      </c>
      <c r="D661" s="196" t="s">
        <v>1651</v>
      </c>
      <c r="E661" s="196" t="s">
        <v>1271</v>
      </c>
      <c r="F661">
        <v>12657.31</v>
      </c>
      <c r="G661" s="197" t="s">
        <v>969</v>
      </c>
      <c r="H661">
        <v>100</v>
      </c>
    </row>
    <row r="662" spans="1:8" x14ac:dyDescent="0.3">
      <c r="A662" s="31">
        <v>395</v>
      </c>
      <c r="B662" s="197" t="s">
        <v>904</v>
      </c>
      <c r="C662" s="196" t="s">
        <v>781</v>
      </c>
      <c r="D662" s="196" t="s">
        <v>1652</v>
      </c>
      <c r="E662" s="196" t="s">
        <v>1271</v>
      </c>
      <c r="F662">
        <v>7417.15</v>
      </c>
      <c r="G662" s="197" t="s">
        <v>969</v>
      </c>
      <c r="H662">
        <v>100</v>
      </c>
    </row>
    <row r="663" spans="1:8" x14ac:dyDescent="0.3">
      <c r="A663" s="31">
        <v>395</v>
      </c>
      <c r="B663" s="197" t="s">
        <v>904</v>
      </c>
      <c r="C663" s="196" t="s">
        <v>781</v>
      </c>
      <c r="D663" s="196" t="s">
        <v>1653</v>
      </c>
      <c r="E663" s="196" t="s">
        <v>1271</v>
      </c>
      <c r="F663">
        <v>17419.34</v>
      </c>
      <c r="G663" s="197" t="s">
        <v>969</v>
      </c>
      <c r="H663">
        <v>100</v>
      </c>
    </row>
    <row r="664" spans="1:8" x14ac:dyDescent="0.3">
      <c r="A664" s="31">
        <v>395</v>
      </c>
      <c r="B664" s="197" t="s">
        <v>904</v>
      </c>
      <c r="C664" s="196" t="s">
        <v>781</v>
      </c>
      <c r="D664" s="196" t="s">
        <v>1654</v>
      </c>
      <c r="E664" s="196" t="s">
        <v>1271</v>
      </c>
      <c r="F664">
        <v>28290.1</v>
      </c>
      <c r="G664" s="197" t="s">
        <v>969</v>
      </c>
      <c r="H664">
        <v>100</v>
      </c>
    </row>
    <row r="665" spans="1:8" x14ac:dyDescent="0.3">
      <c r="A665" s="31">
        <v>395</v>
      </c>
      <c r="B665" s="197" t="s">
        <v>904</v>
      </c>
      <c r="C665" s="196" t="s">
        <v>781</v>
      </c>
      <c r="D665" s="196" t="s">
        <v>1655</v>
      </c>
      <c r="E665" s="196" t="s">
        <v>1271</v>
      </c>
      <c r="F665">
        <v>274178.31</v>
      </c>
      <c r="G665" s="197" t="s">
        <v>969</v>
      </c>
      <c r="H665">
        <v>100</v>
      </c>
    </row>
    <row r="666" spans="1:8" x14ac:dyDescent="0.3">
      <c r="A666" s="31">
        <v>395</v>
      </c>
      <c r="B666" s="197" t="s">
        <v>904</v>
      </c>
      <c r="C666" s="196" t="s">
        <v>781</v>
      </c>
      <c r="D666" s="196" t="s">
        <v>1656</v>
      </c>
      <c r="E666" s="196" t="s">
        <v>1271</v>
      </c>
      <c r="F666">
        <v>109941.48</v>
      </c>
      <c r="G666" s="197" t="s">
        <v>969</v>
      </c>
      <c r="H666">
        <v>100</v>
      </c>
    </row>
    <row r="667" spans="1:8" x14ac:dyDescent="0.3">
      <c r="A667" s="31">
        <v>395</v>
      </c>
      <c r="B667" s="197" t="s">
        <v>904</v>
      </c>
      <c r="C667" s="196" t="s">
        <v>781</v>
      </c>
      <c r="D667" s="196" t="s">
        <v>1657</v>
      </c>
      <c r="E667" s="196" t="s">
        <v>1271</v>
      </c>
      <c r="F667">
        <v>177394.61</v>
      </c>
      <c r="G667" s="197" t="s">
        <v>969</v>
      </c>
      <c r="H667">
        <v>100</v>
      </c>
    </row>
    <row r="668" spans="1:8" x14ac:dyDescent="0.3">
      <c r="A668" s="31">
        <v>395</v>
      </c>
      <c r="B668" s="197" t="s">
        <v>904</v>
      </c>
      <c r="C668" s="196" t="s">
        <v>781</v>
      </c>
      <c r="D668" s="196" t="s">
        <v>1658</v>
      </c>
      <c r="E668" s="196" t="s">
        <v>1271</v>
      </c>
      <c r="F668">
        <v>10547.76</v>
      </c>
      <c r="G668" s="197" t="s">
        <v>969</v>
      </c>
      <c r="H668">
        <v>100</v>
      </c>
    </row>
    <row r="669" spans="1:8" x14ac:dyDescent="0.3">
      <c r="A669" s="31">
        <v>395</v>
      </c>
      <c r="B669" s="197" t="s">
        <v>904</v>
      </c>
      <c r="C669" s="196" t="s">
        <v>781</v>
      </c>
      <c r="D669" s="196" t="s">
        <v>1659</v>
      </c>
      <c r="E669" s="196" t="s">
        <v>1271</v>
      </c>
      <c r="F669">
        <v>6180.96</v>
      </c>
      <c r="G669" s="197" t="s">
        <v>969</v>
      </c>
      <c r="H669">
        <v>100</v>
      </c>
    </row>
    <row r="670" spans="1:8" x14ac:dyDescent="0.3">
      <c r="A670" s="31">
        <v>395</v>
      </c>
      <c r="B670" s="197" t="s">
        <v>904</v>
      </c>
      <c r="C670" s="196" t="s">
        <v>781</v>
      </c>
      <c r="D670" s="196" t="s">
        <v>1660</v>
      </c>
      <c r="E670" s="196" t="s">
        <v>1271</v>
      </c>
      <c r="F670">
        <v>14516.12</v>
      </c>
      <c r="G670" s="197" t="s">
        <v>969</v>
      </c>
      <c r="H670">
        <v>100</v>
      </c>
    </row>
    <row r="671" spans="1:8" x14ac:dyDescent="0.3">
      <c r="A671" s="31">
        <v>395</v>
      </c>
      <c r="B671" s="197" t="s">
        <v>904</v>
      </c>
      <c r="C671" s="196" t="s">
        <v>781</v>
      </c>
      <c r="D671" s="196" t="s">
        <v>1661</v>
      </c>
      <c r="E671" s="196" t="s">
        <v>1271</v>
      </c>
      <c r="F671">
        <v>23575.08</v>
      </c>
      <c r="G671" s="197" t="s">
        <v>969</v>
      </c>
      <c r="H671">
        <v>100</v>
      </c>
    </row>
    <row r="672" spans="1:8" x14ac:dyDescent="0.3">
      <c r="A672" s="31">
        <v>395</v>
      </c>
      <c r="B672" s="197" t="s">
        <v>904</v>
      </c>
      <c r="C672" s="196" t="s">
        <v>781</v>
      </c>
      <c r="D672" s="196" t="s">
        <v>1662</v>
      </c>
      <c r="E672" s="196" t="s">
        <v>1271</v>
      </c>
      <c r="F672">
        <v>228481.92000000001</v>
      </c>
      <c r="G672" s="197" t="s">
        <v>969</v>
      </c>
      <c r="H672">
        <v>100</v>
      </c>
    </row>
    <row r="673" spans="1:8" x14ac:dyDescent="0.3">
      <c r="A673" s="31">
        <v>395</v>
      </c>
      <c r="B673" s="197" t="s">
        <v>904</v>
      </c>
      <c r="C673" s="196" t="s">
        <v>781</v>
      </c>
      <c r="D673" s="196" t="s">
        <v>1663</v>
      </c>
      <c r="E673" s="196" t="s">
        <v>1271</v>
      </c>
      <c r="F673">
        <v>91617.9</v>
      </c>
      <c r="G673" s="197" t="s">
        <v>969</v>
      </c>
      <c r="H673">
        <v>100</v>
      </c>
    </row>
    <row r="674" spans="1:8" x14ac:dyDescent="0.3">
      <c r="A674" s="31">
        <v>395</v>
      </c>
      <c r="B674" s="197" t="s">
        <v>904</v>
      </c>
      <c r="C674" s="196" t="s">
        <v>781</v>
      </c>
      <c r="D674" s="196" t="s">
        <v>1664</v>
      </c>
      <c r="E674" s="196" t="s">
        <v>1271</v>
      </c>
      <c r="F674">
        <v>147828.84</v>
      </c>
      <c r="G674" s="197" t="s">
        <v>969</v>
      </c>
      <c r="H674">
        <v>100</v>
      </c>
    </row>
    <row r="675" spans="1:8" x14ac:dyDescent="0.3">
      <c r="A675" s="31">
        <v>396</v>
      </c>
      <c r="B675" s="197" t="s">
        <v>904</v>
      </c>
      <c r="C675" s="196" t="s">
        <v>1665</v>
      </c>
      <c r="D675" s="196" t="s">
        <v>1666</v>
      </c>
      <c r="E675" s="196" t="s">
        <v>1411</v>
      </c>
      <c r="F675">
        <v>18.12</v>
      </c>
      <c r="G675" s="197" t="s">
        <v>969</v>
      </c>
      <c r="H675">
        <v>100</v>
      </c>
    </row>
    <row r="676" spans="1:8" x14ac:dyDescent="0.3">
      <c r="A676" s="31">
        <v>396</v>
      </c>
      <c r="B676" s="197" t="s">
        <v>904</v>
      </c>
      <c r="C676" s="196" t="s">
        <v>1665</v>
      </c>
      <c r="D676" s="196" t="s">
        <v>1667</v>
      </c>
      <c r="E676" s="196" t="s">
        <v>1222</v>
      </c>
      <c r="F676">
        <v>108.76</v>
      </c>
      <c r="G676" s="197" t="s">
        <v>969</v>
      </c>
      <c r="H676">
        <v>100</v>
      </c>
    </row>
    <row r="677" spans="1:8" x14ac:dyDescent="0.3">
      <c r="A677" s="31">
        <v>396</v>
      </c>
      <c r="B677" s="197" t="s">
        <v>904</v>
      </c>
      <c r="C677" s="196" t="s">
        <v>1665</v>
      </c>
      <c r="D677" s="196" t="s">
        <v>1668</v>
      </c>
      <c r="E677" s="196" t="s">
        <v>1222</v>
      </c>
      <c r="F677">
        <v>85.39</v>
      </c>
      <c r="G677" s="197" t="s">
        <v>969</v>
      </c>
      <c r="H677">
        <v>100</v>
      </c>
    </row>
    <row r="678" spans="1:8" x14ac:dyDescent="0.3">
      <c r="A678" s="31">
        <v>396</v>
      </c>
      <c r="B678" s="197" t="s">
        <v>904</v>
      </c>
      <c r="C678" s="196" t="s">
        <v>1665</v>
      </c>
      <c r="D678" s="196" t="s">
        <v>1669</v>
      </c>
      <c r="E678" s="196" t="s">
        <v>1222</v>
      </c>
      <c r="F678">
        <v>101.65</v>
      </c>
      <c r="G678" s="197" t="s">
        <v>969</v>
      </c>
      <c r="H678">
        <v>100</v>
      </c>
    </row>
    <row r="679" spans="1:8" x14ac:dyDescent="0.3">
      <c r="A679" s="31">
        <v>396</v>
      </c>
      <c r="B679" s="197" t="s">
        <v>904</v>
      </c>
      <c r="C679" s="196" t="s">
        <v>1665</v>
      </c>
      <c r="D679" s="196" t="s">
        <v>1670</v>
      </c>
      <c r="E679" s="196" t="s">
        <v>1222</v>
      </c>
      <c r="F679">
        <v>176.7</v>
      </c>
      <c r="G679" s="197" t="s">
        <v>969</v>
      </c>
      <c r="H679">
        <v>100</v>
      </c>
    </row>
    <row r="680" spans="1:8" x14ac:dyDescent="0.3">
      <c r="A680" s="31">
        <v>396</v>
      </c>
      <c r="B680" s="197" t="s">
        <v>904</v>
      </c>
      <c r="C680" s="196" t="s">
        <v>1665</v>
      </c>
      <c r="D680" s="196" t="s">
        <v>1671</v>
      </c>
      <c r="E680" s="196" t="s">
        <v>1222</v>
      </c>
      <c r="F680">
        <v>82.5</v>
      </c>
      <c r="G680" s="197" t="s">
        <v>969</v>
      </c>
      <c r="H680">
        <v>100</v>
      </c>
    </row>
    <row r="681" spans="1:8" x14ac:dyDescent="0.3">
      <c r="A681" s="31">
        <v>396</v>
      </c>
      <c r="B681" s="197" t="s">
        <v>904</v>
      </c>
      <c r="C681" s="196" t="s">
        <v>1665</v>
      </c>
      <c r="D681" s="196" t="s">
        <v>1672</v>
      </c>
      <c r="E681" s="196" t="s">
        <v>1411</v>
      </c>
      <c r="F681">
        <v>328.91</v>
      </c>
      <c r="G681" s="197" t="s">
        <v>969</v>
      </c>
      <c r="H681">
        <v>100</v>
      </c>
    </row>
    <row r="682" spans="1:8" x14ac:dyDescent="0.3">
      <c r="A682" s="31">
        <v>396</v>
      </c>
      <c r="B682" s="197" t="s">
        <v>904</v>
      </c>
      <c r="C682" s="196" t="s">
        <v>1665</v>
      </c>
      <c r="D682" s="196" t="s">
        <v>1673</v>
      </c>
      <c r="E682" s="196" t="s">
        <v>850</v>
      </c>
      <c r="F682">
        <v>43146.04</v>
      </c>
      <c r="G682" s="197" t="s">
        <v>969</v>
      </c>
      <c r="H682">
        <v>100</v>
      </c>
    </row>
    <row r="683" spans="1:8" x14ac:dyDescent="0.3">
      <c r="A683" s="31">
        <v>396</v>
      </c>
      <c r="B683" s="197" t="s">
        <v>904</v>
      </c>
      <c r="C683" s="196" t="s">
        <v>1665</v>
      </c>
      <c r="D683" s="196" t="s">
        <v>1674</v>
      </c>
      <c r="E683" s="196" t="s">
        <v>32</v>
      </c>
      <c r="F683">
        <v>10168.26</v>
      </c>
      <c r="G683" s="197" t="s">
        <v>969</v>
      </c>
      <c r="H683">
        <v>100</v>
      </c>
    </row>
    <row r="684" spans="1:8" x14ac:dyDescent="0.3">
      <c r="A684" s="31">
        <v>396</v>
      </c>
      <c r="B684" s="197" t="s">
        <v>904</v>
      </c>
      <c r="C684" s="196" t="s">
        <v>1665</v>
      </c>
      <c r="D684" s="196" t="s">
        <v>1675</v>
      </c>
      <c r="E684" s="196" t="s">
        <v>1411</v>
      </c>
      <c r="F684">
        <v>43.49</v>
      </c>
      <c r="G684" s="197" t="s">
        <v>969</v>
      </c>
      <c r="H684">
        <v>100</v>
      </c>
    </row>
    <row r="685" spans="1:8" x14ac:dyDescent="0.3">
      <c r="A685" s="31">
        <v>396</v>
      </c>
      <c r="B685" s="197" t="s">
        <v>904</v>
      </c>
      <c r="C685" s="196" t="s">
        <v>1665</v>
      </c>
      <c r="D685" s="196" t="s">
        <v>1676</v>
      </c>
      <c r="E685" s="196" t="s">
        <v>1411</v>
      </c>
      <c r="F685">
        <v>83.53</v>
      </c>
      <c r="G685" s="197" t="s">
        <v>969</v>
      </c>
      <c r="H685">
        <v>100</v>
      </c>
    </row>
    <row r="686" spans="1:8" x14ac:dyDescent="0.3">
      <c r="A686" s="31">
        <v>396</v>
      </c>
      <c r="B686" s="197" t="s">
        <v>904</v>
      </c>
      <c r="C686" s="196" t="s">
        <v>1665</v>
      </c>
      <c r="D686" s="196" t="s">
        <v>1677</v>
      </c>
      <c r="E686" s="196" t="s">
        <v>1411</v>
      </c>
      <c r="F686">
        <v>21.74</v>
      </c>
      <c r="G686" s="197" t="s">
        <v>969</v>
      </c>
      <c r="H686">
        <v>100</v>
      </c>
    </row>
    <row r="687" spans="1:8" x14ac:dyDescent="0.3">
      <c r="A687" s="31">
        <v>396</v>
      </c>
      <c r="B687" s="197" t="s">
        <v>904</v>
      </c>
      <c r="C687" s="196" t="s">
        <v>1665</v>
      </c>
      <c r="D687" s="196" t="s">
        <v>1678</v>
      </c>
      <c r="E687" s="196" t="s">
        <v>1222</v>
      </c>
      <c r="F687">
        <v>130.51</v>
      </c>
      <c r="G687" s="197" t="s">
        <v>969</v>
      </c>
      <c r="H687">
        <v>100</v>
      </c>
    </row>
    <row r="688" spans="1:8" x14ac:dyDescent="0.3">
      <c r="A688" s="31">
        <v>396</v>
      </c>
      <c r="B688" s="197" t="s">
        <v>904</v>
      </c>
      <c r="C688" s="196" t="s">
        <v>1665</v>
      </c>
      <c r="D688" s="196" t="s">
        <v>1679</v>
      </c>
      <c r="E688" s="196" t="s">
        <v>1222</v>
      </c>
      <c r="F688">
        <v>102.47</v>
      </c>
      <c r="G688" s="197" t="s">
        <v>969</v>
      </c>
      <c r="H688">
        <v>100</v>
      </c>
    </row>
    <row r="689" spans="1:8" x14ac:dyDescent="0.3">
      <c r="A689" s="31">
        <v>396</v>
      </c>
      <c r="B689" s="197" t="s">
        <v>904</v>
      </c>
      <c r="C689" s="196" t="s">
        <v>1665</v>
      </c>
      <c r="D689" s="196" t="s">
        <v>1680</v>
      </c>
      <c r="E689" s="196" t="s">
        <v>1222</v>
      </c>
      <c r="F689">
        <v>121.99</v>
      </c>
      <c r="G689" s="197" t="s">
        <v>969</v>
      </c>
      <c r="H689">
        <v>100</v>
      </c>
    </row>
    <row r="690" spans="1:8" x14ac:dyDescent="0.3">
      <c r="A690" s="31">
        <v>396</v>
      </c>
      <c r="B690" s="197" t="s">
        <v>904</v>
      </c>
      <c r="C690" s="196" t="s">
        <v>1665</v>
      </c>
      <c r="D690" s="196" t="s">
        <v>1681</v>
      </c>
      <c r="E690" s="196" t="s">
        <v>1222</v>
      </c>
      <c r="F690">
        <v>212.03</v>
      </c>
      <c r="G690" s="197" t="s">
        <v>969</v>
      </c>
      <c r="H690">
        <v>100</v>
      </c>
    </row>
    <row r="691" spans="1:8" x14ac:dyDescent="0.3">
      <c r="A691" s="31">
        <v>396</v>
      </c>
      <c r="B691" s="197" t="s">
        <v>904</v>
      </c>
      <c r="C691" s="196" t="s">
        <v>1665</v>
      </c>
      <c r="D691" s="196" t="s">
        <v>1682</v>
      </c>
      <c r="E691" s="196" t="s">
        <v>1222</v>
      </c>
      <c r="F691">
        <v>99</v>
      </c>
      <c r="G691" s="197" t="s">
        <v>969</v>
      </c>
      <c r="H691">
        <v>100</v>
      </c>
    </row>
    <row r="692" spans="1:8" x14ac:dyDescent="0.3">
      <c r="A692" s="31">
        <v>396</v>
      </c>
      <c r="B692" s="197" t="s">
        <v>904</v>
      </c>
      <c r="C692" s="196" t="s">
        <v>1665</v>
      </c>
      <c r="D692" s="196" t="s">
        <v>1683</v>
      </c>
      <c r="E692" s="196" t="s">
        <v>1411</v>
      </c>
      <c r="F692">
        <v>394.7</v>
      </c>
      <c r="G692" s="197" t="s">
        <v>969</v>
      </c>
      <c r="H692">
        <v>100</v>
      </c>
    </row>
    <row r="693" spans="1:8" x14ac:dyDescent="0.3">
      <c r="A693" s="31">
        <v>396</v>
      </c>
      <c r="B693" s="197" t="s">
        <v>904</v>
      </c>
      <c r="C693" s="196" t="s">
        <v>1665</v>
      </c>
      <c r="D693" s="196" t="s">
        <v>1684</v>
      </c>
      <c r="E693" s="196" t="s">
        <v>850</v>
      </c>
      <c r="F693">
        <v>51775.25</v>
      </c>
      <c r="G693" s="197" t="s">
        <v>969</v>
      </c>
      <c r="H693">
        <v>100</v>
      </c>
    </row>
    <row r="694" spans="1:8" x14ac:dyDescent="0.3">
      <c r="A694" s="31">
        <v>396</v>
      </c>
      <c r="B694" s="197" t="s">
        <v>904</v>
      </c>
      <c r="C694" s="196" t="s">
        <v>1665</v>
      </c>
      <c r="D694" s="196" t="s">
        <v>1685</v>
      </c>
      <c r="E694" s="196" t="s">
        <v>32</v>
      </c>
      <c r="F694">
        <v>12201.91</v>
      </c>
      <c r="G694" s="197" t="s">
        <v>969</v>
      </c>
      <c r="H694">
        <v>100</v>
      </c>
    </row>
    <row r="695" spans="1:8" x14ac:dyDescent="0.3">
      <c r="A695" s="31">
        <v>396</v>
      </c>
      <c r="B695" s="197" t="s">
        <v>904</v>
      </c>
      <c r="C695" s="196" t="s">
        <v>1665</v>
      </c>
      <c r="D695" s="196" t="s">
        <v>1686</v>
      </c>
      <c r="E695" s="196" t="s">
        <v>1411</v>
      </c>
      <c r="F695">
        <v>52.18</v>
      </c>
      <c r="G695" s="197" t="s">
        <v>969</v>
      </c>
      <c r="H695">
        <v>100</v>
      </c>
    </row>
    <row r="696" spans="1:8" x14ac:dyDescent="0.3">
      <c r="A696" s="31">
        <v>396</v>
      </c>
      <c r="B696" s="197" t="s">
        <v>904</v>
      </c>
      <c r="C696" s="196" t="s">
        <v>1665</v>
      </c>
      <c r="D696" s="196" t="s">
        <v>1687</v>
      </c>
      <c r="E696" s="196" t="s">
        <v>1411</v>
      </c>
      <c r="F696">
        <v>100.23</v>
      </c>
      <c r="G696" s="197" t="s">
        <v>969</v>
      </c>
      <c r="H696">
        <v>100</v>
      </c>
    </row>
    <row r="697" spans="1:8" x14ac:dyDescent="0.3">
      <c r="A697" s="31">
        <v>396</v>
      </c>
      <c r="B697" s="197" t="s">
        <v>904</v>
      </c>
      <c r="C697" s="196" t="s">
        <v>1665</v>
      </c>
      <c r="D697" s="196" t="s">
        <v>1688</v>
      </c>
      <c r="E697" s="196" t="s">
        <v>1411</v>
      </c>
      <c r="F697">
        <v>204.15</v>
      </c>
      <c r="G697" s="197" t="s">
        <v>969</v>
      </c>
      <c r="H697">
        <v>100</v>
      </c>
    </row>
    <row r="698" spans="1:8" x14ac:dyDescent="0.3">
      <c r="A698" s="31">
        <v>396</v>
      </c>
      <c r="B698" s="197" t="s">
        <v>904</v>
      </c>
      <c r="C698" s="196" t="s">
        <v>1665</v>
      </c>
      <c r="D698" s="196" t="s">
        <v>1689</v>
      </c>
      <c r="E698" s="196" t="s">
        <v>1222</v>
      </c>
      <c r="F698">
        <v>10.76</v>
      </c>
      <c r="G698" s="197" t="s">
        <v>969</v>
      </c>
      <c r="H698">
        <v>100</v>
      </c>
    </row>
    <row r="699" spans="1:8" x14ac:dyDescent="0.3">
      <c r="A699" s="31">
        <v>396</v>
      </c>
      <c r="B699" s="197" t="s">
        <v>904</v>
      </c>
      <c r="C699" s="196" t="s">
        <v>1665</v>
      </c>
      <c r="D699" s="196" t="s">
        <v>1690</v>
      </c>
      <c r="E699" s="196" t="s">
        <v>1222</v>
      </c>
      <c r="F699">
        <v>26.76</v>
      </c>
      <c r="G699" s="197" t="s">
        <v>969</v>
      </c>
      <c r="H699">
        <v>100</v>
      </c>
    </row>
    <row r="700" spans="1:8" x14ac:dyDescent="0.3">
      <c r="A700" s="31">
        <v>396</v>
      </c>
      <c r="B700" s="197" t="s">
        <v>904</v>
      </c>
      <c r="C700" s="196" t="s">
        <v>1665</v>
      </c>
      <c r="D700" s="196" t="s">
        <v>1691</v>
      </c>
      <c r="E700" s="196" t="s">
        <v>1222</v>
      </c>
      <c r="F700">
        <v>59.82</v>
      </c>
      <c r="G700" s="197" t="s">
        <v>969</v>
      </c>
      <c r="H700">
        <v>100</v>
      </c>
    </row>
    <row r="701" spans="1:8" x14ac:dyDescent="0.3">
      <c r="A701" s="31">
        <v>396</v>
      </c>
      <c r="B701" s="197" t="s">
        <v>904</v>
      </c>
      <c r="C701" s="196" t="s">
        <v>1665</v>
      </c>
      <c r="D701" s="196" t="s">
        <v>1692</v>
      </c>
      <c r="E701" s="196" t="s">
        <v>1222</v>
      </c>
      <c r="F701">
        <v>84.97</v>
      </c>
      <c r="G701" s="197" t="s">
        <v>969</v>
      </c>
      <c r="H701">
        <v>100</v>
      </c>
    </row>
    <row r="702" spans="1:8" x14ac:dyDescent="0.3">
      <c r="A702" s="31">
        <v>396</v>
      </c>
      <c r="B702" s="197" t="s">
        <v>904</v>
      </c>
      <c r="C702" s="196" t="s">
        <v>1665</v>
      </c>
      <c r="D702" s="196" t="s">
        <v>1693</v>
      </c>
      <c r="E702" s="196" t="s">
        <v>1222</v>
      </c>
      <c r="F702">
        <v>63.77</v>
      </c>
      <c r="G702" s="197" t="s">
        <v>969</v>
      </c>
      <c r="H702">
        <v>100</v>
      </c>
    </row>
    <row r="703" spans="1:8" x14ac:dyDescent="0.3">
      <c r="A703" s="31">
        <v>396</v>
      </c>
      <c r="B703" s="197" t="s">
        <v>904</v>
      </c>
      <c r="C703" s="196" t="s">
        <v>1665</v>
      </c>
      <c r="D703" s="196" t="s">
        <v>1694</v>
      </c>
      <c r="E703" s="196" t="s">
        <v>1411</v>
      </c>
      <c r="F703">
        <v>170.13</v>
      </c>
      <c r="G703" s="197" t="s">
        <v>969</v>
      </c>
      <c r="H703">
        <v>100</v>
      </c>
    </row>
    <row r="704" spans="1:8" x14ac:dyDescent="0.3">
      <c r="A704" s="31">
        <v>396</v>
      </c>
      <c r="B704" s="197" t="s">
        <v>904</v>
      </c>
      <c r="C704" s="196" t="s">
        <v>1665</v>
      </c>
      <c r="D704" s="196" t="s">
        <v>1695</v>
      </c>
      <c r="E704" s="196" t="s">
        <v>1222</v>
      </c>
      <c r="F704">
        <v>8.9600000000000009</v>
      </c>
      <c r="G704" s="197" t="s">
        <v>969</v>
      </c>
      <c r="H704">
        <v>100</v>
      </c>
    </row>
    <row r="705" spans="1:8" x14ac:dyDescent="0.3">
      <c r="A705" s="31">
        <v>396</v>
      </c>
      <c r="B705" s="197" t="s">
        <v>904</v>
      </c>
      <c r="C705" s="196" t="s">
        <v>1665</v>
      </c>
      <c r="D705" s="196" t="s">
        <v>1696</v>
      </c>
      <c r="E705" s="196" t="s">
        <v>1222</v>
      </c>
      <c r="F705">
        <v>22.3</v>
      </c>
      <c r="G705" s="197" t="s">
        <v>969</v>
      </c>
      <c r="H705">
        <v>100</v>
      </c>
    </row>
    <row r="706" spans="1:8" x14ac:dyDescent="0.3">
      <c r="A706" s="31">
        <v>396</v>
      </c>
      <c r="B706" s="197" t="s">
        <v>904</v>
      </c>
      <c r="C706" s="196" t="s">
        <v>1665</v>
      </c>
      <c r="D706" s="196" t="s">
        <v>1697</v>
      </c>
      <c r="E706" s="196" t="s">
        <v>1222</v>
      </c>
      <c r="F706">
        <v>49.85</v>
      </c>
      <c r="G706" s="197" t="s">
        <v>969</v>
      </c>
      <c r="H706">
        <v>100</v>
      </c>
    </row>
    <row r="707" spans="1:8" x14ac:dyDescent="0.3">
      <c r="A707" s="31">
        <v>396</v>
      </c>
      <c r="B707" s="197" t="s">
        <v>904</v>
      </c>
      <c r="C707" s="196" t="s">
        <v>1665</v>
      </c>
      <c r="D707" s="196" t="s">
        <v>1698</v>
      </c>
      <c r="E707" s="196" t="s">
        <v>1222</v>
      </c>
      <c r="F707">
        <v>70.81</v>
      </c>
      <c r="G707" s="197" t="s">
        <v>969</v>
      </c>
      <c r="H707">
        <v>100</v>
      </c>
    </row>
    <row r="708" spans="1:8" x14ac:dyDescent="0.3">
      <c r="A708" s="31">
        <v>396</v>
      </c>
      <c r="B708" s="197" t="s">
        <v>904</v>
      </c>
      <c r="C708" s="196" t="s">
        <v>1665</v>
      </c>
      <c r="D708" s="196" t="s">
        <v>1699</v>
      </c>
      <c r="E708" s="196" t="s">
        <v>1222</v>
      </c>
      <c r="F708">
        <v>53.14</v>
      </c>
      <c r="G708" s="197" t="s">
        <v>969</v>
      </c>
      <c r="H708">
        <v>100</v>
      </c>
    </row>
    <row r="709" spans="1:8" x14ac:dyDescent="0.3">
      <c r="A709" s="31">
        <v>410</v>
      </c>
      <c r="B709" s="197" t="s">
        <v>904</v>
      </c>
      <c r="C709" s="196" t="s">
        <v>647</v>
      </c>
      <c r="D709" s="196" t="s">
        <v>1700</v>
      </c>
      <c r="E709" s="196" t="s">
        <v>32</v>
      </c>
      <c r="F709">
        <v>5247.02</v>
      </c>
      <c r="G709" s="197" t="s">
        <v>969</v>
      </c>
      <c r="H709">
        <v>100</v>
      </c>
    </row>
    <row r="710" spans="1:8" x14ac:dyDescent="0.3">
      <c r="A710" s="31">
        <v>410</v>
      </c>
      <c r="B710" s="197" t="s">
        <v>904</v>
      </c>
      <c r="C710" s="196" t="s">
        <v>647</v>
      </c>
      <c r="D710" s="196" t="s">
        <v>1701</v>
      </c>
      <c r="E710" s="196" t="s">
        <v>32</v>
      </c>
      <c r="F710">
        <v>9268.6299999999992</v>
      </c>
      <c r="G710" s="197" t="s">
        <v>969</v>
      </c>
      <c r="H710">
        <v>100</v>
      </c>
    </row>
    <row r="711" spans="1:8" x14ac:dyDescent="0.3">
      <c r="A711" s="31">
        <v>410</v>
      </c>
      <c r="B711" s="197" t="s">
        <v>904</v>
      </c>
      <c r="C711" s="196" t="s">
        <v>647</v>
      </c>
      <c r="D711" s="196" t="s">
        <v>1702</v>
      </c>
      <c r="E711" s="196" t="s">
        <v>32</v>
      </c>
      <c r="F711">
        <v>6296.42</v>
      </c>
      <c r="G711" s="197" t="s">
        <v>969</v>
      </c>
      <c r="H711">
        <v>100</v>
      </c>
    </row>
    <row r="712" spans="1:8" x14ac:dyDescent="0.3">
      <c r="A712" s="31">
        <v>410</v>
      </c>
      <c r="B712" s="197" t="s">
        <v>904</v>
      </c>
      <c r="C712" s="196" t="s">
        <v>647</v>
      </c>
      <c r="D712" s="196" t="s">
        <v>1703</v>
      </c>
      <c r="E712" s="196" t="s">
        <v>32</v>
      </c>
      <c r="F712">
        <v>11122.35</v>
      </c>
      <c r="G712" s="197" t="s">
        <v>969</v>
      </c>
      <c r="H712">
        <v>100</v>
      </c>
    </row>
    <row r="713" spans="1:8" x14ac:dyDescent="0.3">
      <c r="A713" s="31">
        <v>410</v>
      </c>
      <c r="B713" s="197" t="s">
        <v>904</v>
      </c>
      <c r="C713" s="196" t="s">
        <v>647</v>
      </c>
      <c r="D713" s="196" t="s">
        <v>1704</v>
      </c>
      <c r="E713" s="196" t="s">
        <v>1411</v>
      </c>
      <c r="F713">
        <v>95.8</v>
      </c>
      <c r="G713" s="197" t="s">
        <v>969</v>
      </c>
      <c r="H713">
        <v>100</v>
      </c>
    </row>
    <row r="714" spans="1:8" x14ac:dyDescent="0.3">
      <c r="A714" s="31">
        <v>410</v>
      </c>
      <c r="B714" s="197" t="s">
        <v>904</v>
      </c>
      <c r="C714" s="196" t="s">
        <v>647</v>
      </c>
      <c r="D714" s="196" t="s">
        <v>1705</v>
      </c>
      <c r="E714" s="196" t="s">
        <v>1411</v>
      </c>
      <c r="F714">
        <v>79.83</v>
      </c>
      <c r="G714" s="197" t="s">
        <v>969</v>
      </c>
      <c r="H714">
        <v>100</v>
      </c>
    </row>
    <row r="715" spans="1:8" x14ac:dyDescent="0.3">
      <c r="A715" s="31">
        <v>412</v>
      </c>
      <c r="B715" s="197" t="s">
        <v>904</v>
      </c>
      <c r="C715" s="196" t="s">
        <v>78</v>
      </c>
      <c r="D715" s="196" t="s">
        <v>1706</v>
      </c>
      <c r="E715" s="196" t="s">
        <v>1222</v>
      </c>
      <c r="F715">
        <v>0.21</v>
      </c>
      <c r="G715" s="197" t="s">
        <v>969</v>
      </c>
      <c r="H715">
        <v>100</v>
      </c>
    </row>
    <row r="716" spans="1:8" x14ac:dyDescent="0.3">
      <c r="A716" s="31">
        <v>412</v>
      </c>
      <c r="B716" s="197" t="s">
        <v>904</v>
      </c>
      <c r="C716" s="196" t="s">
        <v>78</v>
      </c>
      <c r="D716" s="196" t="s">
        <v>1707</v>
      </c>
      <c r="E716" s="196" t="s">
        <v>1222</v>
      </c>
      <c r="F716">
        <v>0.25</v>
      </c>
      <c r="G716" s="197" t="s">
        <v>969</v>
      </c>
      <c r="H716">
        <v>100</v>
      </c>
    </row>
    <row r="717" spans="1:8" x14ac:dyDescent="0.3">
      <c r="A717" s="31">
        <v>420</v>
      </c>
      <c r="B717" s="197" t="s">
        <v>904</v>
      </c>
      <c r="C717" s="196" t="s">
        <v>1708</v>
      </c>
      <c r="D717" s="196" t="s">
        <v>1709</v>
      </c>
      <c r="E717" s="196" t="s">
        <v>1271</v>
      </c>
      <c r="F717">
        <v>713.62</v>
      </c>
      <c r="G717" s="197" t="s">
        <v>969</v>
      </c>
      <c r="H717">
        <v>100</v>
      </c>
    </row>
    <row r="718" spans="1:8" x14ac:dyDescent="0.3">
      <c r="A718" s="31">
        <v>420</v>
      </c>
      <c r="B718" s="197" t="s">
        <v>904</v>
      </c>
      <c r="C718" s="196" t="s">
        <v>1708</v>
      </c>
      <c r="D718" s="196" t="s">
        <v>1710</v>
      </c>
      <c r="E718" s="196" t="s">
        <v>1271</v>
      </c>
      <c r="F718">
        <v>397.44</v>
      </c>
      <c r="G718" s="197" t="s">
        <v>969</v>
      </c>
      <c r="H718">
        <v>100</v>
      </c>
    </row>
    <row r="719" spans="1:8" x14ac:dyDescent="0.3">
      <c r="A719" s="31">
        <v>420</v>
      </c>
      <c r="B719" s="197" t="s">
        <v>904</v>
      </c>
      <c r="C719" s="196" t="s">
        <v>1708</v>
      </c>
      <c r="D719" s="196" t="s">
        <v>1711</v>
      </c>
      <c r="E719" s="196" t="s">
        <v>1271</v>
      </c>
      <c r="F719">
        <v>1050.9100000000001</v>
      </c>
      <c r="G719" s="197" t="s">
        <v>969</v>
      </c>
      <c r="H719">
        <v>100</v>
      </c>
    </row>
    <row r="720" spans="1:8" x14ac:dyDescent="0.3">
      <c r="A720" s="31">
        <v>420</v>
      </c>
      <c r="B720" s="197" t="s">
        <v>904</v>
      </c>
      <c r="C720" s="196" t="s">
        <v>1708</v>
      </c>
      <c r="D720" s="196" t="s">
        <v>1712</v>
      </c>
      <c r="E720" s="196" t="s">
        <v>1271</v>
      </c>
      <c r="F720">
        <v>802.25</v>
      </c>
      <c r="G720" s="197" t="s">
        <v>969</v>
      </c>
      <c r="H720">
        <v>100</v>
      </c>
    </row>
    <row r="721" spans="1:8" x14ac:dyDescent="0.3">
      <c r="A721" s="31">
        <v>420</v>
      </c>
      <c r="B721" s="197" t="s">
        <v>904</v>
      </c>
      <c r="C721" s="196" t="s">
        <v>1708</v>
      </c>
      <c r="D721" s="196" t="s">
        <v>1713</v>
      </c>
      <c r="E721" s="196" t="s">
        <v>1271</v>
      </c>
      <c r="F721">
        <v>476.93</v>
      </c>
      <c r="G721" s="197" t="s">
        <v>969</v>
      </c>
      <c r="H721">
        <v>100</v>
      </c>
    </row>
    <row r="722" spans="1:8" x14ac:dyDescent="0.3">
      <c r="A722" s="31">
        <v>420</v>
      </c>
      <c r="B722" s="197" t="s">
        <v>904</v>
      </c>
      <c r="C722" s="196" t="s">
        <v>1708</v>
      </c>
      <c r="D722" s="196" t="s">
        <v>1714</v>
      </c>
      <c r="E722" s="196" t="s">
        <v>1271</v>
      </c>
      <c r="F722">
        <v>1261.0999999999999</v>
      </c>
      <c r="G722" s="197" t="s">
        <v>969</v>
      </c>
      <c r="H722">
        <v>100</v>
      </c>
    </row>
    <row r="723" spans="1:8" x14ac:dyDescent="0.3">
      <c r="A723" s="31">
        <v>420</v>
      </c>
      <c r="B723" s="197" t="s">
        <v>904</v>
      </c>
      <c r="C723" s="196" t="s">
        <v>1708</v>
      </c>
      <c r="D723" s="196" t="s">
        <v>1715</v>
      </c>
      <c r="E723" s="196" t="s">
        <v>1271</v>
      </c>
      <c r="F723">
        <v>537.65</v>
      </c>
      <c r="G723" s="197" t="s">
        <v>969</v>
      </c>
      <c r="H723">
        <v>100</v>
      </c>
    </row>
    <row r="724" spans="1:8" x14ac:dyDescent="0.3">
      <c r="A724" s="31">
        <v>420</v>
      </c>
      <c r="B724" s="197" t="s">
        <v>904</v>
      </c>
      <c r="C724" s="196" t="s">
        <v>1708</v>
      </c>
      <c r="D724" s="196" t="s">
        <v>1716</v>
      </c>
      <c r="E724" s="196" t="s">
        <v>1271</v>
      </c>
      <c r="F724">
        <v>226.88</v>
      </c>
      <c r="G724" s="197" t="s">
        <v>969</v>
      </c>
      <c r="H724">
        <v>100</v>
      </c>
    </row>
    <row r="725" spans="1:8" x14ac:dyDescent="0.3">
      <c r="A725" s="31">
        <v>420</v>
      </c>
      <c r="B725" s="197" t="s">
        <v>904</v>
      </c>
      <c r="C725" s="196" t="s">
        <v>1708</v>
      </c>
      <c r="D725" s="196" t="s">
        <v>1717</v>
      </c>
      <c r="E725" s="196" t="s">
        <v>1271</v>
      </c>
      <c r="F725">
        <v>1292.52</v>
      </c>
      <c r="G725" s="197" t="s">
        <v>969</v>
      </c>
      <c r="H725">
        <v>100</v>
      </c>
    </row>
    <row r="726" spans="1:8" x14ac:dyDescent="0.3">
      <c r="A726" s="31">
        <v>420</v>
      </c>
      <c r="B726" s="197" t="s">
        <v>904</v>
      </c>
      <c r="C726" s="196" t="s">
        <v>1708</v>
      </c>
      <c r="D726" s="196" t="s">
        <v>1718</v>
      </c>
      <c r="E726" s="196" t="s">
        <v>1271</v>
      </c>
      <c r="F726">
        <v>996.3</v>
      </c>
      <c r="G726" s="197" t="s">
        <v>969</v>
      </c>
      <c r="H726">
        <v>100</v>
      </c>
    </row>
    <row r="727" spans="1:8" x14ac:dyDescent="0.3">
      <c r="A727" s="31">
        <v>420</v>
      </c>
      <c r="B727" s="197" t="s">
        <v>904</v>
      </c>
      <c r="C727" s="196" t="s">
        <v>1708</v>
      </c>
      <c r="D727" s="196" t="s">
        <v>1719</v>
      </c>
      <c r="E727" s="196" t="s">
        <v>1271</v>
      </c>
      <c r="F727">
        <v>493.12</v>
      </c>
      <c r="G727" s="197" t="s">
        <v>969</v>
      </c>
      <c r="H727">
        <v>100</v>
      </c>
    </row>
    <row r="728" spans="1:8" x14ac:dyDescent="0.3">
      <c r="A728" s="31">
        <v>420</v>
      </c>
      <c r="B728" s="197" t="s">
        <v>904</v>
      </c>
      <c r="C728" s="196" t="s">
        <v>1708</v>
      </c>
      <c r="D728" s="196" t="s">
        <v>1720</v>
      </c>
      <c r="E728" s="196" t="s">
        <v>1271</v>
      </c>
      <c r="F728">
        <v>189.07</v>
      </c>
      <c r="G728" s="197" t="s">
        <v>969</v>
      </c>
      <c r="H728">
        <v>100</v>
      </c>
    </row>
    <row r="729" spans="1:8" x14ac:dyDescent="0.3">
      <c r="A729" s="31">
        <v>420</v>
      </c>
      <c r="B729" s="197" t="s">
        <v>904</v>
      </c>
      <c r="C729" s="196" t="s">
        <v>1708</v>
      </c>
      <c r="D729" s="196" t="s">
        <v>1721</v>
      </c>
      <c r="E729" s="196" t="s">
        <v>1271</v>
      </c>
      <c r="F729">
        <v>1122.17</v>
      </c>
      <c r="G729" s="197" t="s">
        <v>969</v>
      </c>
      <c r="H729">
        <v>100</v>
      </c>
    </row>
    <row r="730" spans="1:8" x14ac:dyDescent="0.3">
      <c r="A730" s="31">
        <v>420</v>
      </c>
      <c r="B730" s="197" t="s">
        <v>904</v>
      </c>
      <c r="C730" s="196" t="s">
        <v>1708</v>
      </c>
      <c r="D730" s="196" t="s">
        <v>1722</v>
      </c>
      <c r="E730" s="196" t="s">
        <v>1271</v>
      </c>
      <c r="F730">
        <v>830.25</v>
      </c>
      <c r="G730" s="197" t="s">
        <v>969</v>
      </c>
      <c r="H730">
        <v>100</v>
      </c>
    </row>
    <row r="731" spans="1:8" x14ac:dyDescent="0.3">
      <c r="A731" s="31">
        <v>422</v>
      </c>
      <c r="B731" s="197" t="s">
        <v>904</v>
      </c>
      <c r="C731" s="196" t="s">
        <v>655</v>
      </c>
      <c r="D731" s="196" t="s">
        <v>1723</v>
      </c>
      <c r="E731" s="196" t="s">
        <v>850</v>
      </c>
      <c r="F731">
        <v>3.08</v>
      </c>
      <c r="G731" s="197" t="s">
        <v>969</v>
      </c>
      <c r="H731">
        <v>100</v>
      </c>
    </row>
    <row r="732" spans="1:8" x14ac:dyDescent="0.3">
      <c r="A732" s="31">
        <v>422</v>
      </c>
      <c r="B732" s="197" t="s">
        <v>904</v>
      </c>
      <c r="C732" s="196" t="s">
        <v>655</v>
      </c>
      <c r="D732" s="196" t="s">
        <v>1724</v>
      </c>
      <c r="E732" s="196" t="s">
        <v>850</v>
      </c>
      <c r="F732">
        <v>3.65</v>
      </c>
      <c r="G732" s="197" t="s">
        <v>969</v>
      </c>
      <c r="H732">
        <v>100</v>
      </c>
    </row>
    <row r="733" spans="1:8" x14ac:dyDescent="0.3">
      <c r="A733" s="31">
        <v>422</v>
      </c>
      <c r="B733" s="197" t="s">
        <v>904</v>
      </c>
      <c r="C733" s="196" t="s">
        <v>655</v>
      </c>
      <c r="D733" s="196" t="s">
        <v>1725</v>
      </c>
      <c r="E733" s="196" t="s">
        <v>850</v>
      </c>
      <c r="F733">
        <v>3.41</v>
      </c>
      <c r="G733" s="197" t="s">
        <v>969</v>
      </c>
      <c r="H733">
        <v>100</v>
      </c>
    </row>
    <row r="734" spans="1:8" x14ac:dyDescent="0.3">
      <c r="A734" s="31">
        <v>422</v>
      </c>
      <c r="B734" s="197" t="s">
        <v>904</v>
      </c>
      <c r="C734" s="196" t="s">
        <v>655</v>
      </c>
      <c r="D734" s="196" t="s">
        <v>1726</v>
      </c>
      <c r="E734" s="196" t="s">
        <v>850</v>
      </c>
      <c r="F734">
        <v>2.56</v>
      </c>
      <c r="G734" s="197" t="s">
        <v>969</v>
      </c>
      <c r="H734">
        <v>100</v>
      </c>
    </row>
    <row r="735" spans="1:8" x14ac:dyDescent="0.3">
      <c r="A735" s="31">
        <v>422</v>
      </c>
      <c r="B735" s="197" t="s">
        <v>904</v>
      </c>
      <c r="C735" s="196" t="s">
        <v>655</v>
      </c>
      <c r="D735" s="196" t="s">
        <v>1727</v>
      </c>
      <c r="E735" s="196" t="s">
        <v>850</v>
      </c>
      <c r="F735">
        <v>3.04</v>
      </c>
      <c r="G735" s="197" t="s">
        <v>969</v>
      </c>
      <c r="H735">
        <v>100</v>
      </c>
    </row>
    <row r="736" spans="1:8" x14ac:dyDescent="0.3">
      <c r="A736" s="31">
        <v>422</v>
      </c>
      <c r="B736" s="197" t="s">
        <v>904</v>
      </c>
      <c r="C736" s="196" t="s">
        <v>655</v>
      </c>
      <c r="D736" s="196" t="s">
        <v>1728</v>
      </c>
      <c r="E736" s="196" t="s">
        <v>850</v>
      </c>
      <c r="F736">
        <v>2.84</v>
      </c>
      <c r="G736" s="197" t="s">
        <v>969</v>
      </c>
      <c r="H736">
        <v>100</v>
      </c>
    </row>
    <row r="737" spans="1:8" x14ac:dyDescent="0.3">
      <c r="A737" s="31">
        <v>430</v>
      </c>
      <c r="B737" s="197" t="s">
        <v>904</v>
      </c>
      <c r="C737" s="196" t="s">
        <v>675</v>
      </c>
      <c r="D737" s="196" t="s">
        <v>1729</v>
      </c>
      <c r="E737" s="196" t="s">
        <v>1471</v>
      </c>
      <c r="F737">
        <v>2.0699999999999998</v>
      </c>
      <c r="G737" s="197" t="s">
        <v>969</v>
      </c>
      <c r="H737">
        <v>100</v>
      </c>
    </row>
    <row r="738" spans="1:8" x14ac:dyDescent="0.3">
      <c r="A738" s="31">
        <v>430</v>
      </c>
      <c r="B738" s="197" t="s">
        <v>904</v>
      </c>
      <c r="C738" s="196" t="s">
        <v>675</v>
      </c>
      <c r="D738" s="196" t="s">
        <v>1730</v>
      </c>
      <c r="E738" s="196" t="s">
        <v>1471</v>
      </c>
      <c r="F738">
        <v>2.71</v>
      </c>
      <c r="G738" s="197" t="s">
        <v>969</v>
      </c>
      <c r="H738">
        <v>100</v>
      </c>
    </row>
    <row r="739" spans="1:8" x14ac:dyDescent="0.3">
      <c r="A739" s="31">
        <v>430</v>
      </c>
      <c r="B739" s="197" t="s">
        <v>904</v>
      </c>
      <c r="C739" s="196" t="s">
        <v>675</v>
      </c>
      <c r="D739" s="196" t="s">
        <v>1731</v>
      </c>
      <c r="E739" s="196" t="s">
        <v>1471</v>
      </c>
      <c r="F739">
        <v>14.24</v>
      </c>
      <c r="G739" s="197" t="s">
        <v>969</v>
      </c>
      <c r="H739">
        <v>100</v>
      </c>
    </row>
    <row r="740" spans="1:8" x14ac:dyDescent="0.3">
      <c r="A740" s="31">
        <v>430</v>
      </c>
      <c r="B740" s="197" t="s">
        <v>904</v>
      </c>
      <c r="C740" s="196" t="s">
        <v>675</v>
      </c>
      <c r="D740" s="196" t="s">
        <v>1732</v>
      </c>
      <c r="E740" s="196" t="s">
        <v>850</v>
      </c>
      <c r="F740">
        <v>130.75</v>
      </c>
      <c r="G740" s="197" t="s">
        <v>969</v>
      </c>
      <c r="H740">
        <v>100</v>
      </c>
    </row>
    <row r="741" spans="1:8" x14ac:dyDescent="0.3">
      <c r="A741" s="31">
        <v>430</v>
      </c>
      <c r="B741" s="197" t="s">
        <v>904</v>
      </c>
      <c r="C741" s="196" t="s">
        <v>675</v>
      </c>
      <c r="D741" s="196" t="s">
        <v>1733</v>
      </c>
      <c r="E741" s="196" t="s">
        <v>1471</v>
      </c>
      <c r="F741">
        <v>2.48</v>
      </c>
      <c r="G741" s="197" t="s">
        <v>969</v>
      </c>
      <c r="H741">
        <v>100</v>
      </c>
    </row>
    <row r="742" spans="1:8" x14ac:dyDescent="0.3">
      <c r="A742" s="31">
        <v>430</v>
      </c>
      <c r="B742" s="197" t="s">
        <v>904</v>
      </c>
      <c r="C742" s="196" t="s">
        <v>675</v>
      </c>
      <c r="D742" s="196" t="s">
        <v>1734</v>
      </c>
      <c r="E742" s="196" t="s">
        <v>1471</v>
      </c>
      <c r="F742">
        <v>3.25</v>
      </c>
      <c r="G742" s="197" t="s">
        <v>969</v>
      </c>
      <c r="H742">
        <v>100</v>
      </c>
    </row>
    <row r="743" spans="1:8" x14ac:dyDescent="0.3">
      <c r="A743" s="31">
        <v>430</v>
      </c>
      <c r="B743" s="197" t="s">
        <v>904</v>
      </c>
      <c r="C743" s="196" t="s">
        <v>675</v>
      </c>
      <c r="D743" s="196" t="s">
        <v>1735</v>
      </c>
      <c r="E743" s="196" t="s">
        <v>1471</v>
      </c>
      <c r="F743">
        <v>17.09</v>
      </c>
      <c r="G743" s="197" t="s">
        <v>969</v>
      </c>
      <c r="H743">
        <v>100</v>
      </c>
    </row>
    <row r="744" spans="1:8" x14ac:dyDescent="0.3">
      <c r="A744" s="31">
        <v>430</v>
      </c>
      <c r="B744" s="197" t="s">
        <v>904</v>
      </c>
      <c r="C744" s="196" t="s">
        <v>675</v>
      </c>
      <c r="D744" s="196" t="s">
        <v>1736</v>
      </c>
      <c r="E744" s="196" t="s">
        <v>850</v>
      </c>
      <c r="F744">
        <v>156.91</v>
      </c>
      <c r="G744" s="197" t="s">
        <v>969</v>
      </c>
      <c r="H744">
        <v>100</v>
      </c>
    </row>
    <row r="745" spans="1:8" x14ac:dyDescent="0.3">
      <c r="A745" s="31">
        <v>430</v>
      </c>
      <c r="B745" s="197" t="s">
        <v>904</v>
      </c>
      <c r="C745" s="196" t="s">
        <v>675</v>
      </c>
      <c r="D745" s="196" t="s">
        <v>1737</v>
      </c>
      <c r="E745" s="196" t="s">
        <v>1471</v>
      </c>
      <c r="F745">
        <v>1.91</v>
      </c>
      <c r="G745" s="197" t="s">
        <v>969</v>
      </c>
      <c r="H745">
        <v>100</v>
      </c>
    </row>
    <row r="746" spans="1:8" x14ac:dyDescent="0.3">
      <c r="A746" s="31">
        <v>430</v>
      </c>
      <c r="B746" s="197" t="s">
        <v>904</v>
      </c>
      <c r="C746" s="196" t="s">
        <v>675</v>
      </c>
      <c r="D746" s="196" t="s">
        <v>1738</v>
      </c>
      <c r="E746" s="196" t="s">
        <v>1471</v>
      </c>
      <c r="F746">
        <v>1.94</v>
      </c>
      <c r="G746" s="197" t="s">
        <v>969</v>
      </c>
      <c r="H746">
        <v>100</v>
      </c>
    </row>
    <row r="747" spans="1:8" x14ac:dyDescent="0.3">
      <c r="A747" s="31">
        <v>430</v>
      </c>
      <c r="B747" s="197" t="s">
        <v>904</v>
      </c>
      <c r="C747" s="196" t="s">
        <v>675</v>
      </c>
      <c r="D747" s="196" t="s">
        <v>1739</v>
      </c>
      <c r="E747" s="196" t="s">
        <v>1471</v>
      </c>
      <c r="F747">
        <v>2.78</v>
      </c>
      <c r="G747" s="197" t="s">
        <v>969</v>
      </c>
      <c r="H747">
        <v>100</v>
      </c>
    </row>
    <row r="748" spans="1:8" x14ac:dyDescent="0.3">
      <c r="A748" s="31">
        <v>430</v>
      </c>
      <c r="B748" s="197" t="s">
        <v>904</v>
      </c>
      <c r="C748" s="196" t="s">
        <v>675</v>
      </c>
      <c r="D748" s="196" t="s">
        <v>1740</v>
      </c>
      <c r="E748" s="196" t="s">
        <v>1471</v>
      </c>
      <c r="F748">
        <v>2.91</v>
      </c>
      <c r="G748" s="197" t="s">
        <v>969</v>
      </c>
      <c r="H748">
        <v>100</v>
      </c>
    </row>
    <row r="749" spans="1:8" x14ac:dyDescent="0.3">
      <c r="A749" s="31">
        <v>430</v>
      </c>
      <c r="B749" s="197" t="s">
        <v>904</v>
      </c>
      <c r="C749" s="196" t="s">
        <v>675</v>
      </c>
      <c r="D749" s="196" t="s">
        <v>1741</v>
      </c>
      <c r="E749" s="196" t="s">
        <v>1471</v>
      </c>
      <c r="F749">
        <v>3.11</v>
      </c>
      <c r="G749" s="197" t="s">
        <v>969</v>
      </c>
      <c r="H749">
        <v>100</v>
      </c>
    </row>
    <row r="750" spans="1:8" x14ac:dyDescent="0.3">
      <c r="A750" s="31">
        <v>430</v>
      </c>
      <c r="B750" s="197" t="s">
        <v>904</v>
      </c>
      <c r="C750" s="196" t="s">
        <v>675</v>
      </c>
      <c r="D750" s="196" t="s">
        <v>1742</v>
      </c>
      <c r="E750" s="196" t="s">
        <v>1471</v>
      </c>
      <c r="F750">
        <v>1.6</v>
      </c>
      <c r="G750" s="197" t="s">
        <v>969</v>
      </c>
      <c r="H750">
        <v>100</v>
      </c>
    </row>
    <row r="751" spans="1:8" x14ac:dyDescent="0.3">
      <c r="A751" s="31">
        <v>430</v>
      </c>
      <c r="B751" s="197" t="s">
        <v>904</v>
      </c>
      <c r="C751" s="196" t="s">
        <v>675</v>
      </c>
      <c r="D751" s="196" t="s">
        <v>1743</v>
      </c>
      <c r="E751" s="196" t="s">
        <v>1471</v>
      </c>
      <c r="F751">
        <v>1.62</v>
      </c>
      <c r="G751" s="197" t="s">
        <v>969</v>
      </c>
      <c r="H751">
        <v>100</v>
      </c>
    </row>
    <row r="752" spans="1:8" x14ac:dyDescent="0.3">
      <c r="A752" s="31">
        <v>430</v>
      </c>
      <c r="B752" s="197" t="s">
        <v>904</v>
      </c>
      <c r="C752" s="196" t="s">
        <v>675</v>
      </c>
      <c r="D752" s="196" t="s">
        <v>1744</v>
      </c>
      <c r="E752" s="196" t="s">
        <v>1471</v>
      </c>
      <c r="F752">
        <v>2.31</v>
      </c>
      <c r="G752" s="197" t="s">
        <v>969</v>
      </c>
      <c r="H752">
        <v>100</v>
      </c>
    </row>
    <row r="753" spans="1:8" x14ac:dyDescent="0.3">
      <c r="A753" s="31">
        <v>430</v>
      </c>
      <c r="B753" s="197" t="s">
        <v>904</v>
      </c>
      <c r="C753" s="196" t="s">
        <v>675</v>
      </c>
      <c r="D753" s="196" t="s">
        <v>1745</v>
      </c>
      <c r="E753" s="196" t="s">
        <v>1471</v>
      </c>
      <c r="F753">
        <v>2.42</v>
      </c>
      <c r="G753" s="197" t="s">
        <v>969</v>
      </c>
      <c r="H753">
        <v>100</v>
      </c>
    </row>
    <row r="754" spans="1:8" x14ac:dyDescent="0.3">
      <c r="A754" s="31">
        <v>430</v>
      </c>
      <c r="B754" s="197" t="s">
        <v>904</v>
      </c>
      <c r="C754" s="196" t="s">
        <v>675</v>
      </c>
      <c r="D754" s="196" t="s">
        <v>1746</v>
      </c>
      <c r="E754" s="196" t="s">
        <v>1471</v>
      </c>
      <c r="F754">
        <v>2.59</v>
      </c>
      <c r="G754" s="197" t="s">
        <v>969</v>
      </c>
      <c r="H754">
        <v>100</v>
      </c>
    </row>
    <row r="755" spans="1:8" x14ac:dyDescent="0.3">
      <c r="A755" s="31">
        <v>436</v>
      </c>
      <c r="B755" s="197" t="s">
        <v>904</v>
      </c>
      <c r="C755" s="196" t="s">
        <v>677</v>
      </c>
      <c r="D755" s="196" t="s">
        <v>1747</v>
      </c>
      <c r="E755" s="196" t="s">
        <v>1311</v>
      </c>
      <c r="F755">
        <v>0.92</v>
      </c>
      <c r="G755" s="197" t="s">
        <v>969</v>
      </c>
      <c r="H755">
        <v>100</v>
      </c>
    </row>
    <row r="756" spans="1:8" x14ac:dyDescent="0.3">
      <c r="A756" s="31">
        <v>436</v>
      </c>
      <c r="B756" s="197" t="s">
        <v>904</v>
      </c>
      <c r="C756" s="196" t="s">
        <v>677</v>
      </c>
      <c r="D756" s="196" t="s">
        <v>1748</v>
      </c>
      <c r="E756" s="196" t="s">
        <v>1311</v>
      </c>
      <c r="F756">
        <v>1.1000000000000001</v>
      </c>
      <c r="G756" s="197" t="s">
        <v>969</v>
      </c>
      <c r="H756">
        <v>100</v>
      </c>
    </row>
    <row r="757" spans="1:8" x14ac:dyDescent="0.3">
      <c r="A757" s="31">
        <v>436</v>
      </c>
      <c r="B757" s="197" t="s">
        <v>904</v>
      </c>
      <c r="C757" s="196" t="s">
        <v>677</v>
      </c>
      <c r="D757" s="196" t="s">
        <v>1749</v>
      </c>
      <c r="E757" s="196" t="s">
        <v>1311</v>
      </c>
      <c r="F757">
        <v>1.31</v>
      </c>
      <c r="G757" s="197" t="s">
        <v>969</v>
      </c>
      <c r="H757">
        <v>100</v>
      </c>
    </row>
    <row r="758" spans="1:8" x14ac:dyDescent="0.3">
      <c r="A758" s="31">
        <v>436</v>
      </c>
      <c r="B758" s="197" t="s">
        <v>904</v>
      </c>
      <c r="C758" s="196" t="s">
        <v>677</v>
      </c>
      <c r="D758" s="196" t="s">
        <v>1750</v>
      </c>
      <c r="E758" s="196" t="s">
        <v>1311</v>
      </c>
      <c r="F758">
        <v>1.49</v>
      </c>
      <c r="G758" s="197" t="s">
        <v>969</v>
      </c>
      <c r="H758">
        <v>100</v>
      </c>
    </row>
    <row r="759" spans="1:8" x14ac:dyDescent="0.3">
      <c r="A759" s="31">
        <v>436</v>
      </c>
      <c r="B759" s="197" t="s">
        <v>904</v>
      </c>
      <c r="C759" s="196" t="s">
        <v>677</v>
      </c>
      <c r="D759" s="196" t="s">
        <v>1751</v>
      </c>
      <c r="E759" s="196" t="s">
        <v>1311</v>
      </c>
      <c r="F759">
        <v>1.0900000000000001</v>
      </c>
      <c r="G759" s="197" t="s">
        <v>969</v>
      </c>
      <c r="H759">
        <v>100</v>
      </c>
    </row>
    <row r="760" spans="1:8" x14ac:dyDescent="0.3">
      <c r="A760" s="31">
        <v>436</v>
      </c>
      <c r="B760" s="197" t="s">
        <v>904</v>
      </c>
      <c r="C760" s="196" t="s">
        <v>677</v>
      </c>
      <c r="D760" s="196" t="s">
        <v>1752</v>
      </c>
      <c r="E760" s="196" t="s">
        <v>1311</v>
      </c>
      <c r="F760">
        <v>1.24</v>
      </c>
      <c r="G760" s="197" t="s">
        <v>969</v>
      </c>
      <c r="H760">
        <v>100</v>
      </c>
    </row>
    <row r="761" spans="1:8" x14ac:dyDescent="0.3">
      <c r="A761" s="31">
        <v>441</v>
      </c>
      <c r="B761" s="197" t="s">
        <v>904</v>
      </c>
      <c r="C761" s="196" t="s">
        <v>226</v>
      </c>
      <c r="D761" s="196" t="s">
        <v>1753</v>
      </c>
      <c r="E761" s="196" t="s">
        <v>1271</v>
      </c>
      <c r="F761">
        <v>1860.54</v>
      </c>
      <c r="G761" s="197" t="s">
        <v>969</v>
      </c>
      <c r="H761">
        <v>100</v>
      </c>
    </row>
    <row r="762" spans="1:8" x14ac:dyDescent="0.3">
      <c r="A762" s="31">
        <v>441</v>
      </c>
      <c r="B762" s="197" t="s">
        <v>904</v>
      </c>
      <c r="C762" s="196" t="s">
        <v>226</v>
      </c>
      <c r="D762" s="196" t="s">
        <v>1754</v>
      </c>
      <c r="E762" s="196" t="s">
        <v>1271</v>
      </c>
      <c r="F762">
        <v>2343.69</v>
      </c>
      <c r="G762" s="197" t="s">
        <v>969</v>
      </c>
      <c r="H762">
        <v>100</v>
      </c>
    </row>
    <row r="763" spans="1:8" x14ac:dyDescent="0.3">
      <c r="A763" s="31">
        <v>441</v>
      </c>
      <c r="B763" s="197" t="s">
        <v>904</v>
      </c>
      <c r="C763" s="196" t="s">
        <v>226</v>
      </c>
      <c r="D763" s="196" t="s">
        <v>1755</v>
      </c>
      <c r="E763" s="196" t="s">
        <v>1222</v>
      </c>
      <c r="F763">
        <v>0.13</v>
      </c>
      <c r="G763" s="197" t="s">
        <v>969</v>
      </c>
      <c r="H763">
        <v>100</v>
      </c>
    </row>
    <row r="764" spans="1:8" x14ac:dyDescent="0.3">
      <c r="A764" s="31">
        <v>441</v>
      </c>
      <c r="B764" s="197" t="s">
        <v>904</v>
      </c>
      <c r="C764" s="196" t="s">
        <v>226</v>
      </c>
      <c r="D764" s="196" t="s">
        <v>1756</v>
      </c>
      <c r="E764" s="196" t="s">
        <v>1271</v>
      </c>
      <c r="F764">
        <v>2232.65</v>
      </c>
      <c r="G764" s="197" t="s">
        <v>969</v>
      </c>
      <c r="H764">
        <v>100</v>
      </c>
    </row>
    <row r="765" spans="1:8" x14ac:dyDescent="0.3">
      <c r="A765" s="31">
        <v>441</v>
      </c>
      <c r="B765" s="197" t="s">
        <v>904</v>
      </c>
      <c r="C765" s="196" t="s">
        <v>226</v>
      </c>
      <c r="D765" s="196" t="s">
        <v>1757</v>
      </c>
      <c r="E765" s="196" t="s">
        <v>1271</v>
      </c>
      <c r="F765">
        <v>2812.43</v>
      </c>
      <c r="G765" s="197" t="s">
        <v>969</v>
      </c>
      <c r="H765">
        <v>100</v>
      </c>
    </row>
    <row r="766" spans="1:8" x14ac:dyDescent="0.3">
      <c r="A766" s="31">
        <v>441</v>
      </c>
      <c r="B766" s="197" t="s">
        <v>904</v>
      </c>
      <c r="C766" s="196" t="s">
        <v>226</v>
      </c>
      <c r="D766" s="196" t="s">
        <v>1758</v>
      </c>
      <c r="E766" s="196" t="s">
        <v>1222</v>
      </c>
      <c r="F766">
        <v>0.15</v>
      </c>
      <c r="G766" s="197" t="s">
        <v>969</v>
      </c>
      <c r="H766">
        <v>100</v>
      </c>
    </row>
    <row r="767" spans="1:8" x14ac:dyDescent="0.3">
      <c r="A767" s="31">
        <v>441</v>
      </c>
      <c r="B767" s="197" t="s">
        <v>904</v>
      </c>
      <c r="C767" s="196" t="s">
        <v>226</v>
      </c>
      <c r="D767" s="196" t="s">
        <v>1759</v>
      </c>
      <c r="E767" s="196" t="s">
        <v>1271</v>
      </c>
      <c r="F767">
        <v>2614.13</v>
      </c>
      <c r="G767" s="197" t="s">
        <v>969</v>
      </c>
      <c r="H767">
        <v>100</v>
      </c>
    </row>
    <row r="768" spans="1:8" x14ac:dyDescent="0.3">
      <c r="A768" s="31">
        <v>441</v>
      </c>
      <c r="B768" s="197" t="s">
        <v>904</v>
      </c>
      <c r="C768" s="196" t="s">
        <v>226</v>
      </c>
      <c r="D768" s="196" t="s">
        <v>1760</v>
      </c>
      <c r="E768" s="196" t="s">
        <v>1222</v>
      </c>
      <c r="F768">
        <v>0.36</v>
      </c>
      <c r="G768" s="197" t="s">
        <v>969</v>
      </c>
      <c r="H768">
        <v>100</v>
      </c>
    </row>
    <row r="769" spans="1:8" x14ac:dyDescent="0.3">
      <c r="A769" s="31">
        <v>441</v>
      </c>
      <c r="B769" s="197" t="s">
        <v>904</v>
      </c>
      <c r="C769" s="196" t="s">
        <v>226</v>
      </c>
      <c r="D769" s="196" t="s">
        <v>1761</v>
      </c>
      <c r="E769" s="196" t="s">
        <v>1271</v>
      </c>
      <c r="F769">
        <v>1794.45</v>
      </c>
      <c r="G769" s="197" t="s">
        <v>969</v>
      </c>
      <c r="H769">
        <v>100</v>
      </c>
    </row>
    <row r="770" spans="1:8" x14ac:dyDescent="0.3">
      <c r="A770" s="31">
        <v>441</v>
      </c>
      <c r="B770" s="197" t="s">
        <v>904</v>
      </c>
      <c r="C770" s="196" t="s">
        <v>226</v>
      </c>
      <c r="D770" s="196" t="s">
        <v>1762</v>
      </c>
      <c r="E770" s="196" t="s">
        <v>1271</v>
      </c>
      <c r="F770">
        <v>2213.8200000000002</v>
      </c>
      <c r="G770" s="197" t="s">
        <v>969</v>
      </c>
      <c r="H770">
        <v>100</v>
      </c>
    </row>
    <row r="771" spans="1:8" x14ac:dyDescent="0.3">
      <c r="A771" s="31">
        <v>441</v>
      </c>
      <c r="B771" s="197" t="s">
        <v>904</v>
      </c>
      <c r="C771" s="196" t="s">
        <v>226</v>
      </c>
      <c r="D771" s="196" t="s">
        <v>1763</v>
      </c>
      <c r="E771" s="196" t="s">
        <v>1271</v>
      </c>
      <c r="F771">
        <v>1671.13</v>
      </c>
      <c r="G771" s="197" t="s">
        <v>969</v>
      </c>
      <c r="H771">
        <v>100</v>
      </c>
    </row>
    <row r="772" spans="1:8" x14ac:dyDescent="0.3">
      <c r="A772" s="31">
        <v>441</v>
      </c>
      <c r="B772" s="197" t="s">
        <v>904</v>
      </c>
      <c r="C772" s="196" t="s">
        <v>226</v>
      </c>
      <c r="D772" s="196" t="s">
        <v>1764</v>
      </c>
      <c r="E772" s="196" t="s">
        <v>1271</v>
      </c>
      <c r="F772">
        <v>2196.61</v>
      </c>
      <c r="G772" s="197" t="s">
        <v>969</v>
      </c>
      <c r="H772">
        <v>100</v>
      </c>
    </row>
    <row r="773" spans="1:8" x14ac:dyDescent="0.3">
      <c r="A773" s="31">
        <v>441</v>
      </c>
      <c r="B773" s="197" t="s">
        <v>904</v>
      </c>
      <c r="C773" s="196" t="s">
        <v>226</v>
      </c>
      <c r="D773" s="196" t="s">
        <v>1765</v>
      </c>
      <c r="E773" s="196" t="s">
        <v>1271</v>
      </c>
      <c r="F773">
        <v>2739.3</v>
      </c>
      <c r="G773" s="197" t="s">
        <v>969</v>
      </c>
      <c r="H773">
        <v>100</v>
      </c>
    </row>
    <row r="774" spans="1:8" x14ac:dyDescent="0.3">
      <c r="A774" s="31">
        <v>441</v>
      </c>
      <c r="B774" s="197" t="s">
        <v>904</v>
      </c>
      <c r="C774" s="196" t="s">
        <v>226</v>
      </c>
      <c r="D774" s="196" t="s">
        <v>1766</v>
      </c>
      <c r="E774" s="196" t="s">
        <v>1271</v>
      </c>
      <c r="F774">
        <v>3480.08</v>
      </c>
      <c r="G774" s="197" t="s">
        <v>969</v>
      </c>
      <c r="H774">
        <v>100</v>
      </c>
    </row>
    <row r="775" spans="1:8" x14ac:dyDescent="0.3">
      <c r="A775" s="31">
        <v>441</v>
      </c>
      <c r="B775" s="197" t="s">
        <v>904</v>
      </c>
      <c r="C775" s="196" t="s">
        <v>226</v>
      </c>
      <c r="D775" s="196" t="s">
        <v>1767</v>
      </c>
      <c r="E775" s="196" t="s">
        <v>1271</v>
      </c>
      <c r="F775">
        <v>2301.9499999999998</v>
      </c>
      <c r="G775" s="197" t="s">
        <v>969</v>
      </c>
      <c r="H775">
        <v>100</v>
      </c>
    </row>
    <row r="776" spans="1:8" x14ac:dyDescent="0.3">
      <c r="A776" s="31">
        <v>441</v>
      </c>
      <c r="B776" s="197" t="s">
        <v>904</v>
      </c>
      <c r="C776" s="196" t="s">
        <v>226</v>
      </c>
      <c r="D776" s="196" t="s">
        <v>1768</v>
      </c>
      <c r="E776" s="196" t="s">
        <v>1271</v>
      </c>
      <c r="F776">
        <v>2178.44</v>
      </c>
      <c r="G776" s="197" t="s">
        <v>969</v>
      </c>
      <c r="H776">
        <v>100</v>
      </c>
    </row>
    <row r="777" spans="1:8" x14ac:dyDescent="0.3">
      <c r="A777" s="31">
        <v>441</v>
      </c>
      <c r="B777" s="197" t="s">
        <v>904</v>
      </c>
      <c r="C777" s="196" t="s">
        <v>226</v>
      </c>
      <c r="D777" s="196" t="s">
        <v>1769</v>
      </c>
      <c r="E777" s="196" t="s">
        <v>1222</v>
      </c>
      <c r="F777">
        <v>0.3</v>
      </c>
      <c r="G777" s="197" t="s">
        <v>969</v>
      </c>
      <c r="H777">
        <v>100</v>
      </c>
    </row>
    <row r="778" spans="1:8" x14ac:dyDescent="0.3">
      <c r="A778" s="31">
        <v>441</v>
      </c>
      <c r="B778" s="197" t="s">
        <v>904</v>
      </c>
      <c r="C778" s="196" t="s">
        <v>226</v>
      </c>
      <c r="D778" s="196" t="s">
        <v>1770</v>
      </c>
      <c r="E778" s="196" t="s">
        <v>1271</v>
      </c>
      <c r="F778">
        <v>1495.37</v>
      </c>
      <c r="G778" s="197" t="s">
        <v>969</v>
      </c>
      <c r="H778">
        <v>100</v>
      </c>
    </row>
    <row r="779" spans="1:8" x14ac:dyDescent="0.3">
      <c r="A779" s="31">
        <v>441</v>
      </c>
      <c r="B779" s="197" t="s">
        <v>904</v>
      </c>
      <c r="C779" s="196" t="s">
        <v>226</v>
      </c>
      <c r="D779" s="196" t="s">
        <v>1771</v>
      </c>
      <c r="E779" s="196" t="s">
        <v>1271</v>
      </c>
      <c r="F779">
        <v>1844.85</v>
      </c>
      <c r="G779" s="197" t="s">
        <v>969</v>
      </c>
      <c r="H779">
        <v>100</v>
      </c>
    </row>
    <row r="780" spans="1:8" x14ac:dyDescent="0.3">
      <c r="A780" s="31">
        <v>441</v>
      </c>
      <c r="B780" s="197" t="s">
        <v>904</v>
      </c>
      <c r="C780" s="196" t="s">
        <v>226</v>
      </c>
      <c r="D780" s="196" t="s">
        <v>1772</v>
      </c>
      <c r="E780" s="196" t="s">
        <v>1271</v>
      </c>
      <c r="F780">
        <v>1392.6</v>
      </c>
      <c r="G780" s="197" t="s">
        <v>969</v>
      </c>
      <c r="H780">
        <v>100</v>
      </c>
    </row>
    <row r="781" spans="1:8" x14ac:dyDescent="0.3">
      <c r="A781" s="31">
        <v>441</v>
      </c>
      <c r="B781" s="197" t="s">
        <v>904</v>
      </c>
      <c r="C781" s="196" t="s">
        <v>226</v>
      </c>
      <c r="D781" s="196" t="s">
        <v>1773</v>
      </c>
      <c r="E781" s="196" t="s">
        <v>1271</v>
      </c>
      <c r="F781">
        <v>1830.51</v>
      </c>
      <c r="G781" s="197" t="s">
        <v>969</v>
      </c>
      <c r="H781">
        <v>100</v>
      </c>
    </row>
    <row r="782" spans="1:8" x14ac:dyDescent="0.3">
      <c r="A782" s="31">
        <v>441</v>
      </c>
      <c r="B782" s="197" t="s">
        <v>904</v>
      </c>
      <c r="C782" s="196" t="s">
        <v>226</v>
      </c>
      <c r="D782" s="196" t="s">
        <v>1774</v>
      </c>
      <c r="E782" s="196" t="s">
        <v>1271</v>
      </c>
      <c r="F782">
        <v>2282.75</v>
      </c>
      <c r="G782" s="197" t="s">
        <v>969</v>
      </c>
      <c r="H782">
        <v>100</v>
      </c>
    </row>
    <row r="783" spans="1:8" x14ac:dyDescent="0.3">
      <c r="A783" s="31">
        <v>441</v>
      </c>
      <c r="B783" s="197" t="s">
        <v>904</v>
      </c>
      <c r="C783" s="196" t="s">
        <v>226</v>
      </c>
      <c r="D783" s="196" t="s">
        <v>1775</v>
      </c>
      <c r="E783" s="196" t="s">
        <v>1271</v>
      </c>
      <c r="F783">
        <v>2900.07</v>
      </c>
      <c r="G783" s="197" t="s">
        <v>969</v>
      </c>
      <c r="H783">
        <v>100</v>
      </c>
    </row>
    <row r="784" spans="1:8" x14ac:dyDescent="0.3">
      <c r="A784" s="31">
        <v>441</v>
      </c>
      <c r="B784" s="197" t="s">
        <v>904</v>
      </c>
      <c r="C784" s="196" t="s">
        <v>226</v>
      </c>
      <c r="D784" s="196" t="s">
        <v>1776</v>
      </c>
      <c r="E784" s="196" t="s">
        <v>1271</v>
      </c>
      <c r="F784">
        <v>1918.29</v>
      </c>
      <c r="G784" s="197" t="s">
        <v>969</v>
      </c>
      <c r="H784">
        <v>100</v>
      </c>
    </row>
    <row r="785" spans="1:8" x14ac:dyDescent="0.3">
      <c r="A785" s="31">
        <v>442</v>
      </c>
      <c r="B785" s="197" t="s">
        <v>904</v>
      </c>
      <c r="C785" s="196" t="s">
        <v>229</v>
      </c>
      <c r="D785" s="196" t="s">
        <v>1777</v>
      </c>
      <c r="E785" s="196" t="s">
        <v>32</v>
      </c>
      <c r="F785">
        <v>248.84</v>
      </c>
      <c r="G785" s="197" t="s">
        <v>969</v>
      </c>
      <c r="H785">
        <v>100</v>
      </c>
    </row>
    <row r="786" spans="1:8" x14ac:dyDescent="0.3">
      <c r="A786" s="31">
        <v>442</v>
      </c>
      <c r="B786" s="197" t="s">
        <v>904</v>
      </c>
      <c r="C786" s="196" t="s">
        <v>229</v>
      </c>
      <c r="D786" s="196" t="s">
        <v>1778</v>
      </c>
      <c r="E786" s="196" t="s">
        <v>1271</v>
      </c>
      <c r="F786">
        <v>3843.92</v>
      </c>
      <c r="G786" s="197" t="s">
        <v>969</v>
      </c>
      <c r="H786">
        <v>100</v>
      </c>
    </row>
    <row r="787" spans="1:8" x14ac:dyDescent="0.3">
      <c r="A787" s="31">
        <v>442</v>
      </c>
      <c r="B787" s="197" t="s">
        <v>904</v>
      </c>
      <c r="C787" s="196" t="s">
        <v>229</v>
      </c>
      <c r="D787" s="196" t="s">
        <v>1779</v>
      </c>
      <c r="E787" s="196" t="s">
        <v>32</v>
      </c>
      <c r="F787">
        <v>8146.53</v>
      </c>
      <c r="G787" s="197" t="s">
        <v>969</v>
      </c>
      <c r="H787">
        <v>100</v>
      </c>
    </row>
    <row r="788" spans="1:8" x14ac:dyDescent="0.3">
      <c r="A788" s="31">
        <v>442</v>
      </c>
      <c r="B788" s="197" t="s">
        <v>904</v>
      </c>
      <c r="C788" s="196" t="s">
        <v>229</v>
      </c>
      <c r="D788" s="196" t="s">
        <v>1780</v>
      </c>
      <c r="E788" s="196" t="s">
        <v>32</v>
      </c>
      <c r="F788">
        <v>38364.769999999997</v>
      </c>
      <c r="G788" s="197" t="s">
        <v>969</v>
      </c>
      <c r="H788">
        <v>100</v>
      </c>
    </row>
    <row r="789" spans="1:8" x14ac:dyDescent="0.3">
      <c r="A789" s="31">
        <v>442</v>
      </c>
      <c r="B789" s="197" t="s">
        <v>904</v>
      </c>
      <c r="C789" s="196" t="s">
        <v>229</v>
      </c>
      <c r="D789" s="196" t="s">
        <v>1781</v>
      </c>
      <c r="E789" s="196" t="s">
        <v>32</v>
      </c>
      <c r="F789">
        <v>20284.439999999999</v>
      </c>
      <c r="G789" s="197" t="s">
        <v>969</v>
      </c>
      <c r="H789">
        <v>100</v>
      </c>
    </row>
    <row r="790" spans="1:8" x14ac:dyDescent="0.3">
      <c r="A790" s="31">
        <v>442</v>
      </c>
      <c r="B790" s="197" t="s">
        <v>904</v>
      </c>
      <c r="C790" s="196" t="s">
        <v>229</v>
      </c>
      <c r="D790" s="196" t="s">
        <v>1782</v>
      </c>
      <c r="E790" s="196" t="s">
        <v>32</v>
      </c>
      <c r="F790">
        <v>207.37</v>
      </c>
      <c r="G790" s="197" t="s">
        <v>969</v>
      </c>
      <c r="H790">
        <v>100</v>
      </c>
    </row>
    <row r="791" spans="1:8" x14ac:dyDescent="0.3">
      <c r="A791" s="31">
        <v>442</v>
      </c>
      <c r="B791" s="197" t="s">
        <v>904</v>
      </c>
      <c r="C791" s="196" t="s">
        <v>229</v>
      </c>
      <c r="D791" s="196" t="s">
        <v>1783</v>
      </c>
      <c r="E791" s="196" t="s">
        <v>1271</v>
      </c>
      <c r="F791">
        <v>3203.27</v>
      </c>
      <c r="G791" s="197" t="s">
        <v>969</v>
      </c>
      <c r="H791">
        <v>100</v>
      </c>
    </row>
    <row r="792" spans="1:8" x14ac:dyDescent="0.3">
      <c r="A792" s="31">
        <v>442</v>
      </c>
      <c r="B792" s="197" t="s">
        <v>904</v>
      </c>
      <c r="C792" s="196" t="s">
        <v>229</v>
      </c>
      <c r="D792" s="196" t="s">
        <v>1784</v>
      </c>
      <c r="E792" s="196" t="s">
        <v>32</v>
      </c>
      <c r="F792">
        <v>6788.77</v>
      </c>
      <c r="G792" s="197" t="s">
        <v>969</v>
      </c>
      <c r="H792">
        <v>100</v>
      </c>
    </row>
    <row r="793" spans="1:8" x14ac:dyDescent="0.3">
      <c r="A793" s="31">
        <v>442</v>
      </c>
      <c r="B793" s="197" t="s">
        <v>904</v>
      </c>
      <c r="C793" s="196" t="s">
        <v>229</v>
      </c>
      <c r="D793" s="196" t="s">
        <v>1785</v>
      </c>
      <c r="E793" s="196" t="s">
        <v>32</v>
      </c>
      <c r="F793">
        <v>31970.639999999999</v>
      </c>
      <c r="G793" s="197" t="s">
        <v>969</v>
      </c>
      <c r="H793">
        <v>100</v>
      </c>
    </row>
    <row r="794" spans="1:8" x14ac:dyDescent="0.3">
      <c r="A794" s="31">
        <v>442</v>
      </c>
      <c r="B794" s="197" t="s">
        <v>904</v>
      </c>
      <c r="C794" s="196" t="s">
        <v>229</v>
      </c>
      <c r="D794" s="196" t="s">
        <v>1786</v>
      </c>
      <c r="E794" s="196" t="s">
        <v>32</v>
      </c>
      <c r="F794">
        <v>16903.7</v>
      </c>
      <c r="G794" s="197" t="s">
        <v>969</v>
      </c>
      <c r="H794">
        <v>100</v>
      </c>
    </row>
    <row r="795" spans="1:8" x14ac:dyDescent="0.3">
      <c r="A795" s="31">
        <v>449</v>
      </c>
      <c r="B795" s="197" t="s">
        <v>904</v>
      </c>
      <c r="C795" s="196" t="s">
        <v>228</v>
      </c>
      <c r="D795" s="196" t="s">
        <v>1787</v>
      </c>
      <c r="E795" s="196" t="s">
        <v>1271</v>
      </c>
      <c r="F795">
        <v>40.81</v>
      </c>
      <c r="G795" s="197" t="s">
        <v>969</v>
      </c>
      <c r="H795">
        <v>100</v>
      </c>
    </row>
    <row r="796" spans="1:8" x14ac:dyDescent="0.3">
      <c r="A796" s="31">
        <v>449</v>
      </c>
      <c r="B796" s="197" t="s">
        <v>904</v>
      </c>
      <c r="C796" s="196" t="s">
        <v>228</v>
      </c>
      <c r="D796" s="196" t="s">
        <v>1788</v>
      </c>
      <c r="E796" s="196" t="s">
        <v>1271</v>
      </c>
      <c r="F796">
        <v>14.02</v>
      </c>
      <c r="G796" s="197" t="s">
        <v>969</v>
      </c>
      <c r="H796">
        <v>100</v>
      </c>
    </row>
    <row r="797" spans="1:8" x14ac:dyDescent="0.3">
      <c r="A797" s="31">
        <v>449</v>
      </c>
      <c r="B797" s="197" t="s">
        <v>904</v>
      </c>
      <c r="C797" s="196" t="s">
        <v>228</v>
      </c>
      <c r="D797" s="196" t="s">
        <v>1789</v>
      </c>
      <c r="E797" s="196" t="s">
        <v>1271</v>
      </c>
      <c r="F797">
        <v>24.49</v>
      </c>
      <c r="G797" s="197" t="s">
        <v>969</v>
      </c>
      <c r="H797">
        <v>100</v>
      </c>
    </row>
    <row r="798" spans="1:8" x14ac:dyDescent="0.3">
      <c r="A798" s="31">
        <v>449</v>
      </c>
      <c r="B798" s="197" t="s">
        <v>904</v>
      </c>
      <c r="C798" s="196" t="s">
        <v>228</v>
      </c>
      <c r="D798" s="196" t="s">
        <v>1790</v>
      </c>
      <c r="E798" s="196" t="s">
        <v>1271</v>
      </c>
      <c r="F798">
        <v>8.9700000000000006</v>
      </c>
      <c r="G798" s="197" t="s">
        <v>969</v>
      </c>
      <c r="H798">
        <v>100</v>
      </c>
    </row>
    <row r="799" spans="1:8" x14ac:dyDescent="0.3">
      <c r="A799" s="31">
        <v>449</v>
      </c>
      <c r="B799" s="197" t="s">
        <v>904</v>
      </c>
      <c r="C799" s="196" t="s">
        <v>228</v>
      </c>
      <c r="D799" s="196" t="s">
        <v>1791</v>
      </c>
      <c r="E799" s="196" t="s">
        <v>1271</v>
      </c>
      <c r="F799">
        <v>48.97</v>
      </c>
      <c r="G799" s="197" t="s">
        <v>969</v>
      </c>
      <c r="H799">
        <v>100</v>
      </c>
    </row>
    <row r="800" spans="1:8" x14ac:dyDescent="0.3">
      <c r="A800" s="31">
        <v>449</v>
      </c>
      <c r="B800" s="197" t="s">
        <v>904</v>
      </c>
      <c r="C800" s="196" t="s">
        <v>228</v>
      </c>
      <c r="D800" s="196" t="s">
        <v>1792</v>
      </c>
      <c r="E800" s="196" t="s">
        <v>1271</v>
      </c>
      <c r="F800">
        <v>16.82</v>
      </c>
      <c r="G800" s="197" t="s">
        <v>969</v>
      </c>
      <c r="H800">
        <v>100</v>
      </c>
    </row>
    <row r="801" spans="1:8" x14ac:dyDescent="0.3">
      <c r="A801" s="31">
        <v>449</v>
      </c>
      <c r="B801" s="197" t="s">
        <v>904</v>
      </c>
      <c r="C801" s="196" t="s">
        <v>228</v>
      </c>
      <c r="D801" s="196" t="s">
        <v>1793</v>
      </c>
      <c r="E801" s="196" t="s">
        <v>1271</v>
      </c>
      <c r="F801">
        <v>29.38</v>
      </c>
      <c r="G801" s="197" t="s">
        <v>969</v>
      </c>
      <c r="H801">
        <v>100</v>
      </c>
    </row>
    <row r="802" spans="1:8" x14ac:dyDescent="0.3">
      <c r="A802" s="31">
        <v>449</v>
      </c>
      <c r="B802" s="197" t="s">
        <v>904</v>
      </c>
      <c r="C802" s="196" t="s">
        <v>228</v>
      </c>
      <c r="D802" s="196" t="s">
        <v>1794</v>
      </c>
      <c r="E802" s="196" t="s">
        <v>1271</v>
      </c>
      <c r="F802">
        <v>10.76</v>
      </c>
      <c r="G802" s="197" t="s">
        <v>969</v>
      </c>
      <c r="H802">
        <v>100</v>
      </c>
    </row>
    <row r="803" spans="1:8" x14ac:dyDescent="0.3">
      <c r="A803" s="31">
        <v>449</v>
      </c>
      <c r="B803" s="197" t="s">
        <v>904</v>
      </c>
      <c r="C803" s="196" t="s">
        <v>228</v>
      </c>
      <c r="D803" s="196" t="s">
        <v>1795</v>
      </c>
      <c r="E803" s="196" t="s">
        <v>1271</v>
      </c>
      <c r="F803">
        <v>39.18</v>
      </c>
      <c r="G803" s="197" t="s">
        <v>969</v>
      </c>
      <c r="H803">
        <v>100</v>
      </c>
    </row>
    <row r="804" spans="1:8" x14ac:dyDescent="0.3">
      <c r="A804" s="31">
        <v>449</v>
      </c>
      <c r="B804" s="197" t="s">
        <v>904</v>
      </c>
      <c r="C804" s="196" t="s">
        <v>228</v>
      </c>
      <c r="D804" s="196" t="s">
        <v>1796</v>
      </c>
      <c r="E804" s="196" t="s">
        <v>1271</v>
      </c>
      <c r="F804">
        <v>13.79</v>
      </c>
      <c r="G804" s="197" t="s">
        <v>969</v>
      </c>
      <c r="H804">
        <v>100</v>
      </c>
    </row>
    <row r="805" spans="1:8" x14ac:dyDescent="0.3">
      <c r="A805" s="31">
        <v>449</v>
      </c>
      <c r="B805" s="197" t="s">
        <v>904</v>
      </c>
      <c r="C805" s="196" t="s">
        <v>228</v>
      </c>
      <c r="D805" s="196" t="s">
        <v>1797</v>
      </c>
      <c r="E805" s="196" t="s">
        <v>32</v>
      </c>
      <c r="F805">
        <v>4108.9799999999996</v>
      </c>
      <c r="G805" s="197" t="s">
        <v>969</v>
      </c>
      <c r="H805">
        <v>100</v>
      </c>
    </row>
    <row r="806" spans="1:8" x14ac:dyDescent="0.3">
      <c r="A806" s="31">
        <v>449</v>
      </c>
      <c r="B806" s="197" t="s">
        <v>904</v>
      </c>
      <c r="C806" s="196" t="s">
        <v>228</v>
      </c>
      <c r="D806" s="196" t="s">
        <v>1798</v>
      </c>
      <c r="E806" s="196" t="s">
        <v>32</v>
      </c>
      <c r="F806">
        <v>1745.57</v>
      </c>
      <c r="G806" s="197" t="s">
        <v>969</v>
      </c>
      <c r="H806">
        <v>100</v>
      </c>
    </row>
    <row r="807" spans="1:8" x14ac:dyDescent="0.3">
      <c r="A807" s="31">
        <v>449</v>
      </c>
      <c r="B807" s="197" t="s">
        <v>904</v>
      </c>
      <c r="C807" s="196" t="s">
        <v>228</v>
      </c>
      <c r="D807" s="196" t="s">
        <v>1799</v>
      </c>
      <c r="E807" s="196" t="s">
        <v>32</v>
      </c>
      <c r="F807">
        <v>1271.51</v>
      </c>
      <c r="G807" s="197" t="s">
        <v>969</v>
      </c>
      <c r="H807">
        <v>100</v>
      </c>
    </row>
    <row r="808" spans="1:8" x14ac:dyDescent="0.3">
      <c r="A808" s="31">
        <v>449</v>
      </c>
      <c r="B808" s="197" t="s">
        <v>904</v>
      </c>
      <c r="C808" s="196" t="s">
        <v>228</v>
      </c>
      <c r="D808" s="196" t="s">
        <v>1800</v>
      </c>
      <c r="E808" s="196" t="s">
        <v>1271</v>
      </c>
      <c r="F808">
        <v>32.65</v>
      </c>
      <c r="G808" s="197" t="s">
        <v>969</v>
      </c>
      <c r="H808">
        <v>100</v>
      </c>
    </row>
    <row r="809" spans="1:8" x14ac:dyDescent="0.3">
      <c r="A809" s="31">
        <v>449</v>
      </c>
      <c r="B809" s="197" t="s">
        <v>904</v>
      </c>
      <c r="C809" s="196" t="s">
        <v>228</v>
      </c>
      <c r="D809" s="196" t="s">
        <v>1801</v>
      </c>
      <c r="E809" s="196" t="s">
        <v>1271</v>
      </c>
      <c r="F809">
        <v>11.49</v>
      </c>
      <c r="G809" s="197" t="s">
        <v>969</v>
      </c>
      <c r="H809">
        <v>100</v>
      </c>
    </row>
    <row r="810" spans="1:8" x14ac:dyDescent="0.3">
      <c r="A810" s="31">
        <v>449</v>
      </c>
      <c r="B810" s="197" t="s">
        <v>904</v>
      </c>
      <c r="C810" s="196" t="s">
        <v>228</v>
      </c>
      <c r="D810" s="196" t="s">
        <v>1802</v>
      </c>
      <c r="E810" s="196" t="s">
        <v>32</v>
      </c>
      <c r="F810">
        <v>3424.15</v>
      </c>
      <c r="G810" s="197" t="s">
        <v>969</v>
      </c>
      <c r="H810">
        <v>100</v>
      </c>
    </row>
    <row r="811" spans="1:8" x14ac:dyDescent="0.3">
      <c r="A811" s="31">
        <v>449</v>
      </c>
      <c r="B811" s="197" t="s">
        <v>904</v>
      </c>
      <c r="C811" s="196" t="s">
        <v>228</v>
      </c>
      <c r="D811" s="196" t="s">
        <v>1803</v>
      </c>
      <c r="E811" s="196" t="s">
        <v>32</v>
      </c>
      <c r="F811">
        <v>1454.64</v>
      </c>
      <c r="G811" s="197" t="s">
        <v>969</v>
      </c>
      <c r="H811">
        <v>100</v>
      </c>
    </row>
    <row r="812" spans="1:8" x14ac:dyDescent="0.3">
      <c r="A812" s="31">
        <v>449</v>
      </c>
      <c r="B812" s="197" t="s">
        <v>904</v>
      </c>
      <c r="C812" s="196" t="s">
        <v>228</v>
      </c>
      <c r="D812" s="196" t="s">
        <v>1804</v>
      </c>
      <c r="E812" s="196" t="s">
        <v>32</v>
      </c>
      <c r="F812">
        <v>1059.5899999999999</v>
      </c>
      <c r="G812" s="197" t="s">
        <v>969</v>
      </c>
      <c r="H812">
        <v>100</v>
      </c>
    </row>
    <row r="813" spans="1:8" x14ac:dyDescent="0.3">
      <c r="A813" s="31">
        <v>468</v>
      </c>
      <c r="B813" s="197" t="s">
        <v>904</v>
      </c>
      <c r="C813" s="196" t="s">
        <v>700</v>
      </c>
      <c r="D813" s="196" t="s">
        <v>1805</v>
      </c>
      <c r="E813" s="196" t="s">
        <v>1222</v>
      </c>
      <c r="F813">
        <v>5.9</v>
      </c>
      <c r="G813" s="197" t="s">
        <v>969</v>
      </c>
      <c r="H813">
        <v>100</v>
      </c>
    </row>
    <row r="814" spans="1:8" x14ac:dyDescent="0.3">
      <c r="A814" s="31">
        <v>468</v>
      </c>
      <c r="B814" s="197" t="s">
        <v>904</v>
      </c>
      <c r="C814" s="196" t="s">
        <v>700</v>
      </c>
      <c r="D814" s="196" t="s">
        <v>1806</v>
      </c>
      <c r="E814" s="196" t="s">
        <v>1222</v>
      </c>
      <c r="F814">
        <v>7.08</v>
      </c>
      <c r="G814" s="197" t="s">
        <v>969</v>
      </c>
      <c r="H814">
        <v>100</v>
      </c>
    </row>
    <row r="815" spans="1:8" x14ac:dyDescent="0.3">
      <c r="A815" s="31">
        <v>468</v>
      </c>
      <c r="B815" s="197" t="s">
        <v>904</v>
      </c>
      <c r="C815" s="196" t="s">
        <v>700</v>
      </c>
      <c r="D815" s="196" t="s">
        <v>1807</v>
      </c>
      <c r="E815" s="196" t="s">
        <v>1411</v>
      </c>
      <c r="F815">
        <v>89</v>
      </c>
      <c r="G815" s="197" t="s">
        <v>969</v>
      </c>
      <c r="H815">
        <v>100</v>
      </c>
    </row>
    <row r="816" spans="1:8" x14ac:dyDescent="0.3">
      <c r="A816" s="31">
        <v>468</v>
      </c>
      <c r="B816" s="197" t="s">
        <v>904</v>
      </c>
      <c r="C816" s="196" t="s">
        <v>700</v>
      </c>
      <c r="D816" s="196" t="s">
        <v>1808</v>
      </c>
      <c r="E816" s="196" t="s">
        <v>1222</v>
      </c>
      <c r="F816">
        <v>1.1499999999999999</v>
      </c>
      <c r="G816" s="197" t="s">
        <v>969</v>
      </c>
      <c r="H816">
        <v>100</v>
      </c>
    </row>
    <row r="817" spans="1:8" x14ac:dyDescent="0.3">
      <c r="A817" s="31">
        <v>468</v>
      </c>
      <c r="B817" s="197" t="s">
        <v>904</v>
      </c>
      <c r="C817" s="196" t="s">
        <v>700</v>
      </c>
      <c r="D817" s="196" t="s">
        <v>1809</v>
      </c>
      <c r="E817" s="196" t="s">
        <v>1222</v>
      </c>
      <c r="F817">
        <v>1.33</v>
      </c>
      <c r="G817" s="197" t="s">
        <v>969</v>
      </c>
      <c r="H817">
        <v>100</v>
      </c>
    </row>
    <row r="818" spans="1:8" x14ac:dyDescent="0.3">
      <c r="A818" s="31">
        <v>468</v>
      </c>
      <c r="B818" s="197" t="s">
        <v>904</v>
      </c>
      <c r="C818" s="196" t="s">
        <v>700</v>
      </c>
      <c r="D818" s="196" t="s">
        <v>1810</v>
      </c>
      <c r="E818" s="196" t="s">
        <v>1411</v>
      </c>
      <c r="F818">
        <v>74.16</v>
      </c>
      <c r="G818" s="197" t="s">
        <v>969</v>
      </c>
      <c r="H818">
        <v>100</v>
      </c>
    </row>
    <row r="819" spans="1:8" x14ac:dyDescent="0.3">
      <c r="A819" s="31">
        <v>468</v>
      </c>
      <c r="B819" s="197" t="s">
        <v>904</v>
      </c>
      <c r="C819" s="196" t="s">
        <v>700</v>
      </c>
      <c r="D819" s="196" t="s">
        <v>1811</v>
      </c>
      <c r="E819" s="196" t="s">
        <v>1222</v>
      </c>
      <c r="F819">
        <v>0.96</v>
      </c>
      <c r="G819" s="197" t="s">
        <v>969</v>
      </c>
      <c r="H819">
        <v>100</v>
      </c>
    </row>
    <row r="820" spans="1:8" x14ac:dyDescent="0.3">
      <c r="A820" s="31">
        <v>468</v>
      </c>
      <c r="B820" s="197" t="s">
        <v>904</v>
      </c>
      <c r="C820" s="196" t="s">
        <v>700</v>
      </c>
      <c r="D820" s="196" t="s">
        <v>1812</v>
      </c>
      <c r="E820" s="196" t="s">
        <v>1222</v>
      </c>
      <c r="F820">
        <v>1.1000000000000001</v>
      </c>
      <c r="G820" s="197" t="s">
        <v>969</v>
      </c>
      <c r="H820">
        <v>100</v>
      </c>
    </row>
    <row r="821" spans="1:8" x14ac:dyDescent="0.3">
      <c r="A821" s="31">
        <v>472</v>
      </c>
      <c r="B821" s="197" t="s">
        <v>904</v>
      </c>
      <c r="C821" s="196" t="s">
        <v>1813</v>
      </c>
      <c r="D821" s="196" t="s">
        <v>1814</v>
      </c>
      <c r="E821" s="196" t="s">
        <v>850</v>
      </c>
      <c r="F821">
        <v>1.45</v>
      </c>
      <c r="G821" s="197" t="s">
        <v>969</v>
      </c>
      <c r="H821">
        <v>100</v>
      </c>
    </row>
    <row r="822" spans="1:8" x14ac:dyDescent="0.3">
      <c r="A822" s="31">
        <v>472</v>
      </c>
      <c r="B822" s="197" t="s">
        <v>904</v>
      </c>
      <c r="C822" s="196" t="s">
        <v>1813</v>
      </c>
      <c r="D822" s="196" t="s">
        <v>1815</v>
      </c>
      <c r="E822" s="196" t="s">
        <v>850</v>
      </c>
      <c r="F822">
        <v>17.95</v>
      </c>
      <c r="G822" s="197" t="s">
        <v>969</v>
      </c>
      <c r="H822">
        <v>100</v>
      </c>
    </row>
    <row r="823" spans="1:8" x14ac:dyDescent="0.3">
      <c r="A823" s="31">
        <v>472</v>
      </c>
      <c r="B823" s="197" t="s">
        <v>904</v>
      </c>
      <c r="C823" s="196" t="s">
        <v>1813</v>
      </c>
      <c r="D823" s="196" t="s">
        <v>1816</v>
      </c>
      <c r="E823" s="196" t="s">
        <v>1222</v>
      </c>
      <c r="F823">
        <v>60.8</v>
      </c>
      <c r="G823" s="197" t="s">
        <v>969</v>
      </c>
      <c r="H823">
        <v>100</v>
      </c>
    </row>
    <row r="824" spans="1:8" x14ac:dyDescent="0.3">
      <c r="A824" s="31">
        <v>472</v>
      </c>
      <c r="B824" s="197" t="s">
        <v>904</v>
      </c>
      <c r="C824" s="196" t="s">
        <v>1813</v>
      </c>
      <c r="D824" s="196" t="s">
        <v>1817</v>
      </c>
      <c r="E824" s="196" t="s">
        <v>850</v>
      </c>
      <c r="F824">
        <v>1.74</v>
      </c>
      <c r="G824" s="197" t="s">
        <v>969</v>
      </c>
      <c r="H824">
        <v>100</v>
      </c>
    </row>
    <row r="825" spans="1:8" x14ac:dyDescent="0.3">
      <c r="A825" s="31">
        <v>472</v>
      </c>
      <c r="B825" s="197" t="s">
        <v>904</v>
      </c>
      <c r="C825" s="196" t="s">
        <v>1813</v>
      </c>
      <c r="D825" s="196" t="s">
        <v>1818</v>
      </c>
      <c r="E825" s="196" t="s">
        <v>850</v>
      </c>
      <c r="F825">
        <v>21.54</v>
      </c>
      <c r="G825" s="197" t="s">
        <v>969</v>
      </c>
      <c r="H825">
        <v>100</v>
      </c>
    </row>
    <row r="826" spans="1:8" x14ac:dyDescent="0.3">
      <c r="A826" s="31">
        <v>472</v>
      </c>
      <c r="B826" s="197" t="s">
        <v>904</v>
      </c>
      <c r="C826" s="196" t="s">
        <v>1813</v>
      </c>
      <c r="D826" s="196" t="s">
        <v>1819</v>
      </c>
      <c r="E826" s="196" t="s">
        <v>1222</v>
      </c>
      <c r="F826">
        <v>72.959999999999994</v>
      </c>
      <c r="G826" s="197" t="s">
        <v>969</v>
      </c>
      <c r="H826">
        <v>100</v>
      </c>
    </row>
    <row r="827" spans="1:8" x14ac:dyDescent="0.3">
      <c r="A827" s="31">
        <v>472</v>
      </c>
      <c r="B827" s="197" t="s">
        <v>904</v>
      </c>
      <c r="C827" s="196" t="s">
        <v>1813</v>
      </c>
      <c r="D827" s="196" t="s">
        <v>1820</v>
      </c>
      <c r="E827" s="196" t="s">
        <v>32</v>
      </c>
      <c r="F827">
        <v>576.24</v>
      </c>
      <c r="G827" s="197" t="s">
        <v>969</v>
      </c>
      <c r="H827">
        <v>100</v>
      </c>
    </row>
    <row r="828" spans="1:8" x14ac:dyDescent="0.3">
      <c r="A828" s="31">
        <v>472</v>
      </c>
      <c r="B828" s="197" t="s">
        <v>904</v>
      </c>
      <c r="C828" s="196" t="s">
        <v>1813</v>
      </c>
      <c r="D828" s="196" t="s">
        <v>1821</v>
      </c>
      <c r="E828" s="196" t="s">
        <v>32</v>
      </c>
      <c r="F828">
        <v>480.2</v>
      </c>
      <c r="G828" s="197" t="s">
        <v>969</v>
      </c>
      <c r="H828">
        <v>100</v>
      </c>
    </row>
    <row r="829" spans="1:8" x14ac:dyDescent="0.3">
      <c r="A829" s="31">
        <v>484</v>
      </c>
      <c r="B829" s="197" t="s">
        <v>904</v>
      </c>
      <c r="C829" s="196" t="s">
        <v>711</v>
      </c>
      <c r="D829" s="196" t="s">
        <v>1822</v>
      </c>
      <c r="E829" s="196" t="s">
        <v>1823</v>
      </c>
      <c r="F829">
        <v>304.92</v>
      </c>
      <c r="G829" s="197" t="s">
        <v>969</v>
      </c>
      <c r="H829">
        <v>100</v>
      </c>
    </row>
    <row r="830" spans="1:8" x14ac:dyDescent="0.3">
      <c r="A830" s="31">
        <v>484</v>
      </c>
      <c r="B830" s="197" t="s">
        <v>904</v>
      </c>
      <c r="C830" s="196" t="s">
        <v>711</v>
      </c>
      <c r="D830" s="196" t="s">
        <v>1824</v>
      </c>
      <c r="E830" s="196" t="s">
        <v>1823</v>
      </c>
      <c r="F830">
        <v>145.51</v>
      </c>
      <c r="G830" s="197" t="s">
        <v>969</v>
      </c>
      <c r="H830">
        <v>100</v>
      </c>
    </row>
    <row r="831" spans="1:8" x14ac:dyDescent="0.3">
      <c r="A831" s="31">
        <v>484</v>
      </c>
      <c r="B831" s="197" t="s">
        <v>904</v>
      </c>
      <c r="C831" s="196" t="s">
        <v>711</v>
      </c>
      <c r="D831" s="196" t="s">
        <v>1825</v>
      </c>
      <c r="E831" s="196" t="s">
        <v>1823</v>
      </c>
      <c r="F831">
        <v>365.9</v>
      </c>
      <c r="G831" s="197" t="s">
        <v>969</v>
      </c>
      <c r="H831">
        <v>100</v>
      </c>
    </row>
    <row r="832" spans="1:8" x14ac:dyDescent="0.3">
      <c r="A832" s="31">
        <v>484</v>
      </c>
      <c r="B832" s="197" t="s">
        <v>904</v>
      </c>
      <c r="C832" s="196" t="s">
        <v>711</v>
      </c>
      <c r="D832" s="196" t="s">
        <v>1826</v>
      </c>
      <c r="E832" s="196" t="s">
        <v>1823</v>
      </c>
      <c r="F832">
        <v>174.61</v>
      </c>
      <c r="G832" s="197" t="s">
        <v>969</v>
      </c>
      <c r="H832">
        <v>100</v>
      </c>
    </row>
    <row r="833" spans="1:8" x14ac:dyDescent="0.3">
      <c r="A833" s="31">
        <v>484</v>
      </c>
      <c r="B833" s="197" t="s">
        <v>904</v>
      </c>
      <c r="C833" s="196" t="s">
        <v>711</v>
      </c>
      <c r="D833" s="196" t="s">
        <v>1827</v>
      </c>
      <c r="E833" s="196" t="s">
        <v>1271</v>
      </c>
      <c r="F833">
        <v>369.25</v>
      </c>
      <c r="G833" s="197" t="s">
        <v>969</v>
      </c>
      <c r="H833">
        <v>100</v>
      </c>
    </row>
    <row r="834" spans="1:8" x14ac:dyDescent="0.3">
      <c r="A834" s="31">
        <v>484</v>
      </c>
      <c r="B834" s="197" t="s">
        <v>904</v>
      </c>
      <c r="C834" s="196" t="s">
        <v>711</v>
      </c>
      <c r="D834" s="196" t="s">
        <v>1828</v>
      </c>
      <c r="E834" s="196" t="s">
        <v>1271</v>
      </c>
      <c r="F834">
        <v>131.61000000000001</v>
      </c>
      <c r="G834" s="197" t="s">
        <v>969</v>
      </c>
      <c r="H834">
        <v>100</v>
      </c>
    </row>
    <row r="835" spans="1:8" x14ac:dyDescent="0.3">
      <c r="A835" s="31">
        <v>484</v>
      </c>
      <c r="B835" s="197" t="s">
        <v>904</v>
      </c>
      <c r="C835" s="196" t="s">
        <v>711</v>
      </c>
      <c r="D835" s="196" t="s">
        <v>1829</v>
      </c>
      <c r="E835" s="196" t="s">
        <v>1271</v>
      </c>
      <c r="F835">
        <v>295.08999999999997</v>
      </c>
      <c r="G835" s="197" t="s">
        <v>969</v>
      </c>
      <c r="H835">
        <v>100</v>
      </c>
    </row>
    <row r="836" spans="1:8" x14ac:dyDescent="0.3">
      <c r="A836" s="31">
        <v>484</v>
      </c>
      <c r="B836" s="197" t="s">
        <v>904</v>
      </c>
      <c r="C836" s="196" t="s">
        <v>711</v>
      </c>
      <c r="D836" s="196" t="s">
        <v>1830</v>
      </c>
      <c r="E836" s="196" t="s">
        <v>32</v>
      </c>
      <c r="F836">
        <v>0.59</v>
      </c>
      <c r="G836" s="197" t="s">
        <v>969</v>
      </c>
      <c r="H836">
        <v>100</v>
      </c>
    </row>
    <row r="837" spans="1:8" x14ac:dyDescent="0.3">
      <c r="A837" s="31">
        <v>484</v>
      </c>
      <c r="B837" s="197" t="s">
        <v>904</v>
      </c>
      <c r="C837" s="196" t="s">
        <v>711</v>
      </c>
      <c r="D837" s="196" t="s">
        <v>1831</v>
      </c>
      <c r="E837" s="196" t="s">
        <v>1271</v>
      </c>
      <c r="F837">
        <v>307.70999999999998</v>
      </c>
      <c r="G837" s="197" t="s">
        <v>969</v>
      </c>
      <c r="H837">
        <v>100</v>
      </c>
    </row>
    <row r="838" spans="1:8" x14ac:dyDescent="0.3">
      <c r="A838" s="31">
        <v>484</v>
      </c>
      <c r="B838" s="197" t="s">
        <v>904</v>
      </c>
      <c r="C838" s="196" t="s">
        <v>711</v>
      </c>
      <c r="D838" s="196" t="s">
        <v>1832</v>
      </c>
      <c r="E838" s="196" t="s">
        <v>1271</v>
      </c>
      <c r="F838">
        <v>109.68</v>
      </c>
      <c r="G838" s="197" t="s">
        <v>969</v>
      </c>
      <c r="H838">
        <v>100</v>
      </c>
    </row>
    <row r="839" spans="1:8" x14ac:dyDescent="0.3">
      <c r="A839" s="31">
        <v>484</v>
      </c>
      <c r="B839" s="197" t="s">
        <v>904</v>
      </c>
      <c r="C839" s="196" t="s">
        <v>711</v>
      </c>
      <c r="D839" s="196" t="s">
        <v>1833</v>
      </c>
      <c r="E839" s="196" t="s">
        <v>1271</v>
      </c>
      <c r="F839">
        <v>245.91</v>
      </c>
      <c r="G839" s="197" t="s">
        <v>969</v>
      </c>
      <c r="H839">
        <v>100</v>
      </c>
    </row>
    <row r="840" spans="1:8" x14ac:dyDescent="0.3">
      <c r="A840" s="31">
        <v>484</v>
      </c>
      <c r="B840" s="197" t="s">
        <v>904</v>
      </c>
      <c r="C840" s="196" t="s">
        <v>711</v>
      </c>
      <c r="D840" s="196" t="s">
        <v>1834</v>
      </c>
      <c r="E840" s="196" t="s">
        <v>32</v>
      </c>
      <c r="F840">
        <v>0.49</v>
      </c>
      <c r="G840" s="197" t="s">
        <v>969</v>
      </c>
      <c r="H840">
        <v>100</v>
      </c>
    </row>
    <row r="841" spans="1:8" x14ac:dyDescent="0.3">
      <c r="A841" s="31">
        <v>490</v>
      </c>
      <c r="B841" s="197" t="s">
        <v>904</v>
      </c>
      <c r="C841" s="196" t="s">
        <v>800</v>
      </c>
      <c r="D841" s="196" t="s">
        <v>1835</v>
      </c>
      <c r="E841" s="196" t="s">
        <v>1271</v>
      </c>
      <c r="F841">
        <v>136.56</v>
      </c>
      <c r="G841" s="197" t="s">
        <v>969</v>
      </c>
      <c r="H841">
        <v>100</v>
      </c>
    </row>
    <row r="842" spans="1:8" x14ac:dyDescent="0.3">
      <c r="A842" s="31">
        <v>490</v>
      </c>
      <c r="B842" s="197" t="s">
        <v>904</v>
      </c>
      <c r="C842" s="196" t="s">
        <v>800</v>
      </c>
      <c r="D842" s="196" t="s">
        <v>1836</v>
      </c>
      <c r="E842" s="196" t="s">
        <v>1271</v>
      </c>
      <c r="F842">
        <v>80.97</v>
      </c>
      <c r="G842" s="197" t="s">
        <v>969</v>
      </c>
      <c r="H842">
        <v>100</v>
      </c>
    </row>
    <row r="843" spans="1:8" x14ac:dyDescent="0.3">
      <c r="A843" s="31">
        <v>490</v>
      </c>
      <c r="B843" s="197" t="s">
        <v>904</v>
      </c>
      <c r="C843" s="196" t="s">
        <v>800</v>
      </c>
      <c r="D843" s="196" t="s">
        <v>1837</v>
      </c>
      <c r="E843" s="196" t="s">
        <v>1271</v>
      </c>
      <c r="F843">
        <v>170.85</v>
      </c>
      <c r="G843" s="197" t="s">
        <v>969</v>
      </c>
      <c r="H843">
        <v>100</v>
      </c>
    </row>
    <row r="844" spans="1:8" x14ac:dyDescent="0.3">
      <c r="A844" s="31">
        <v>490</v>
      </c>
      <c r="B844" s="197" t="s">
        <v>904</v>
      </c>
      <c r="C844" s="196" t="s">
        <v>800</v>
      </c>
      <c r="D844" s="196" t="s">
        <v>1838</v>
      </c>
      <c r="E844" s="196" t="s">
        <v>1271</v>
      </c>
      <c r="F844">
        <v>163.88</v>
      </c>
      <c r="G844" s="197" t="s">
        <v>969</v>
      </c>
      <c r="H844">
        <v>100</v>
      </c>
    </row>
    <row r="845" spans="1:8" x14ac:dyDescent="0.3">
      <c r="A845" s="31">
        <v>490</v>
      </c>
      <c r="B845" s="197" t="s">
        <v>904</v>
      </c>
      <c r="C845" s="196" t="s">
        <v>800</v>
      </c>
      <c r="D845" s="196" t="s">
        <v>1839</v>
      </c>
      <c r="E845" s="196" t="s">
        <v>1271</v>
      </c>
      <c r="F845">
        <v>97.16</v>
      </c>
      <c r="G845" s="197" t="s">
        <v>969</v>
      </c>
      <c r="H845">
        <v>100</v>
      </c>
    </row>
    <row r="846" spans="1:8" x14ac:dyDescent="0.3">
      <c r="A846" s="31">
        <v>490</v>
      </c>
      <c r="B846" s="197" t="s">
        <v>904</v>
      </c>
      <c r="C846" s="196" t="s">
        <v>800</v>
      </c>
      <c r="D846" s="196" t="s">
        <v>1840</v>
      </c>
      <c r="E846" s="196" t="s">
        <v>1271</v>
      </c>
      <c r="F846">
        <v>205.02</v>
      </c>
      <c r="G846" s="197" t="s">
        <v>969</v>
      </c>
      <c r="H846">
        <v>100</v>
      </c>
    </row>
    <row r="847" spans="1:8" x14ac:dyDescent="0.3">
      <c r="A847" s="31">
        <v>490</v>
      </c>
      <c r="B847" s="197" t="s">
        <v>904</v>
      </c>
      <c r="C847" s="196" t="s">
        <v>800</v>
      </c>
      <c r="D847" s="196" t="s">
        <v>1841</v>
      </c>
      <c r="E847" s="196" t="s">
        <v>1271</v>
      </c>
      <c r="F847">
        <v>188.12</v>
      </c>
      <c r="G847" s="197" t="s">
        <v>969</v>
      </c>
      <c r="H847">
        <v>100</v>
      </c>
    </row>
    <row r="848" spans="1:8" x14ac:dyDescent="0.3">
      <c r="A848" s="31">
        <v>490</v>
      </c>
      <c r="B848" s="197" t="s">
        <v>904</v>
      </c>
      <c r="C848" s="196" t="s">
        <v>800</v>
      </c>
      <c r="D848" s="196" t="s">
        <v>1842</v>
      </c>
      <c r="E848" s="196" t="s">
        <v>1271</v>
      </c>
      <c r="F848">
        <v>65.36</v>
      </c>
      <c r="G848" s="197" t="s">
        <v>969</v>
      </c>
      <c r="H848">
        <v>100</v>
      </c>
    </row>
    <row r="849" spans="1:8" x14ac:dyDescent="0.3">
      <c r="A849" s="31">
        <v>490</v>
      </c>
      <c r="B849" s="197" t="s">
        <v>904</v>
      </c>
      <c r="C849" s="196" t="s">
        <v>800</v>
      </c>
      <c r="D849" s="196" t="s">
        <v>1843</v>
      </c>
      <c r="E849" s="196" t="s">
        <v>1271</v>
      </c>
      <c r="F849">
        <v>206.63</v>
      </c>
      <c r="G849" s="197" t="s">
        <v>969</v>
      </c>
      <c r="H849">
        <v>100</v>
      </c>
    </row>
    <row r="850" spans="1:8" x14ac:dyDescent="0.3">
      <c r="A850" s="31">
        <v>490</v>
      </c>
      <c r="B850" s="197" t="s">
        <v>904</v>
      </c>
      <c r="C850" s="196" t="s">
        <v>800</v>
      </c>
      <c r="D850" s="196" t="s">
        <v>1844</v>
      </c>
      <c r="E850" s="196" t="s">
        <v>1271</v>
      </c>
      <c r="F850">
        <v>156.77000000000001</v>
      </c>
      <c r="G850" s="197" t="s">
        <v>969</v>
      </c>
      <c r="H850">
        <v>100</v>
      </c>
    </row>
    <row r="851" spans="1:8" x14ac:dyDescent="0.3">
      <c r="A851" s="31">
        <v>490</v>
      </c>
      <c r="B851" s="197" t="s">
        <v>904</v>
      </c>
      <c r="C851" s="196" t="s">
        <v>800</v>
      </c>
      <c r="D851" s="196" t="s">
        <v>1845</v>
      </c>
      <c r="E851" s="196" t="s">
        <v>1271</v>
      </c>
      <c r="F851">
        <v>54.47</v>
      </c>
      <c r="G851" s="197" t="s">
        <v>969</v>
      </c>
      <c r="H851">
        <v>100</v>
      </c>
    </row>
    <row r="852" spans="1:8" x14ac:dyDescent="0.3">
      <c r="A852" s="31">
        <v>490</v>
      </c>
      <c r="B852" s="197" t="s">
        <v>904</v>
      </c>
      <c r="C852" s="196" t="s">
        <v>800</v>
      </c>
      <c r="D852" s="196" t="s">
        <v>1846</v>
      </c>
      <c r="E852" s="196" t="s">
        <v>1271</v>
      </c>
      <c r="F852">
        <v>172.19</v>
      </c>
      <c r="G852" s="197" t="s">
        <v>969</v>
      </c>
      <c r="H852">
        <v>100</v>
      </c>
    </row>
    <row r="853" spans="1:8" x14ac:dyDescent="0.3">
      <c r="A853" s="31">
        <v>500</v>
      </c>
      <c r="B853" s="197" t="s">
        <v>904</v>
      </c>
      <c r="C853" s="196" t="s">
        <v>715</v>
      </c>
      <c r="D853" s="196" t="s">
        <v>1847</v>
      </c>
      <c r="E853" s="196" t="s">
        <v>1222</v>
      </c>
      <c r="F853">
        <v>2.59</v>
      </c>
      <c r="G853" s="197" t="s">
        <v>969</v>
      </c>
      <c r="H853">
        <v>100</v>
      </c>
    </row>
    <row r="854" spans="1:8" x14ac:dyDescent="0.3">
      <c r="A854" s="31">
        <v>500</v>
      </c>
      <c r="B854" s="197" t="s">
        <v>904</v>
      </c>
      <c r="C854" s="196" t="s">
        <v>715</v>
      </c>
      <c r="D854" s="196" t="s">
        <v>1848</v>
      </c>
      <c r="E854" s="196" t="s">
        <v>1222</v>
      </c>
      <c r="F854">
        <v>3.11</v>
      </c>
      <c r="G854" s="197" t="s">
        <v>969</v>
      </c>
      <c r="H854">
        <v>100</v>
      </c>
    </row>
    <row r="855" spans="1:8" x14ac:dyDescent="0.3">
      <c r="A855" s="31">
        <v>500</v>
      </c>
      <c r="B855" s="197" t="s">
        <v>904</v>
      </c>
      <c r="C855" s="196" t="s">
        <v>715</v>
      </c>
      <c r="D855" s="196" t="s">
        <v>1849</v>
      </c>
      <c r="E855" s="196" t="s">
        <v>850</v>
      </c>
      <c r="F855">
        <v>0.68</v>
      </c>
      <c r="G855" s="197" t="s">
        <v>969</v>
      </c>
      <c r="H855">
        <v>100</v>
      </c>
    </row>
    <row r="856" spans="1:8" x14ac:dyDescent="0.3">
      <c r="A856" s="31">
        <v>500</v>
      </c>
      <c r="B856" s="197" t="s">
        <v>904</v>
      </c>
      <c r="C856" s="196" t="s">
        <v>715</v>
      </c>
      <c r="D856" s="196" t="s">
        <v>1850</v>
      </c>
      <c r="E856" s="196" t="s">
        <v>1411</v>
      </c>
      <c r="F856">
        <v>35.799999999999997</v>
      </c>
      <c r="G856" s="197" t="s">
        <v>969</v>
      </c>
      <c r="H856">
        <v>100</v>
      </c>
    </row>
    <row r="857" spans="1:8" x14ac:dyDescent="0.3">
      <c r="A857" s="31">
        <v>500</v>
      </c>
      <c r="B857" s="197" t="s">
        <v>904</v>
      </c>
      <c r="C857" s="196" t="s">
        <v>715</v>
      </c>
      <c r="D857" s="196" t="s">
        <v>1851</v>
      </c>
      <c r="E857" s="196" t="s">
        <v>850</v>
      </c>
      <c r="F857">
        <v>0.42</v>
      </c>
      <c r="G857" s="197" t="s">
        <v>969</v>
      </c>
      <c r="H857">
        <v>100</v>
      </c>
    </row>
    <row r="858" spans="1:8" x14ac:dyDescent="0.3">
      <c r="A858" s="31">
        <v>500</v>
      </c>
      <c r="B858" s="197" t="s">
        <v>904</v>
      </c>
      <c r="C858" s="196" t="s">
        <v>715</v>
      </c>
      <c r="D858" s="196" t="s">
        <v>1852</v>
      </c>
      <c r="E858" s="196" t="s">
        <v>1411</v>
      </c>
      <c r="F858">
        <v>29.83</v>
      </c>
      <c r="G858" s="197" t="s">
        <v>969</v>
      </c>
      <c r="H858">
        <v>100</v>
      </c>
    </row>
    <row r="859" spans="1:8" x14ac:dyDescent="0.3">
      <c r="A859" s="31">
        <v>511</v>
      </c>
      <c r="B859" s="197" t="s">
        <v>904</v>
      </c>
      <c r="C859" s="196" t="s">
        <v>268</v>
      </c>
      <c r="D859" s="196" t="s">
        <v>1853</v>
      </c>
      <c r="E859" s="196" t="s">
        <v>1271</v>
      </c>
      <c r="F859">
        <v>4.93</v>
      </c>
      <c r="G859" s="197" t="s">
        <v>969</v>
      </c>
      <c r="H859">
        <v>100</v>
      </c>
    </row>
    <row r="860" spans="1:8" x14ac:dyDescent="0.3">
      <c r="A860" s="31">
        <v>511</v>
      </c>
      <c r="B860" s="197" t="s">
        <v>904</v>
      </c>
      <c r="C860" s="196" t="s">
        <v>268</v>
      </c>
      <c r="D860" s="196" t="s">
        <v>1854</v>
      </c>
      <c r="E860" s="196" t="s">
        <v>1271</v>
      </c>
      <c r="F860">
        <v>17.72</v>
      </c>
      <c r="G860" s="197" t="s">
        <v>969</v>
      </c>
      <c r="H860">
        <v>100</v>
      </c>
    </row>
    <row r="861" spans="1:8" x14ac:dyDescent="0.3">
      <c r="A861" s="31">
        <v>511</v>
      </c>
      <c r="B861" s="197" t="s">
        <v>904</v>
      </c>
      <c r="C861" s="196" t="s">
        <v>268</v>
      </c>
      <c r="D861" s="196" t="s">
        <v>1855</v>
      </c>
      <c r="E861" s="196" t="s">
        <v>1271</v>
      </c>
      <c r="F861">
        <v>24.11</v>
      </c>
      <c r="G861" s="197" t="s">
        <v>969</v>
      </c>
      <c r="H861">
        <v>100</v>
      </c>
    </row>
    <row r="862" spans="1:8" x14ac:dyDescent="0.3">
      <c r="A862" s="31">
        <v>511</v>
      </c>
      <c r="B862" s="197" t="s">
        <v>904</v>
      </c>
      <c r="C862" s="196" t="s">
        <v>268</v>
      </c>
      <c r="D862" s="196" t="s">
        <v>1856</v>
      </c>
      <c r="E862" s="196" t="s">
        <v>1271</v>
      </c>
      <c r="F862">
        <v>4.0999999999999996</v>
      </c>
      <c r="G862" s="197" t="s">
        <v>969</v>
      </c>
      <c r="H862">
        <v>100</v>
      </c>
    </row>
    <row r="863" spans="1:8" x14ac:dyDescent="0.3">
      <c r="A863" s="31">
        <v>511</v>
      </c>
      <c r="B863" s="197" t="s">
        <v>904</v>
      </c>
      <c r="C863" s="196" t="s">
        <v>268</v>
      </c>
      <c r="D863" s="196" t="s">
        <v>1857</v>
      </c>
      <c r="E863" s="196" t="s">
        <v>1271</v>
      </c>
      <c r="F863">
        <v>16.89</v>
      </c>
      <c r="G863" s="197" t="s">
        <v>969</v>
      </c>
      <c r="H863">
        <v>100</v>
      </c>
    </row>
    <row r="864" spans="1:8" x14ac:dyDescent="0.3">
      <c r="A864" s="31">
        <v>511</v>
      </c>
      <c r="B864" s="197" t="s">
        <v>904</v>
      </c>
      <c r="C864" s="196" t="s">
        <v>268</v>
      </c>
      <c r="D864" s="196" t="s">
        <v>1858</v>
      </c>
      <c r="E864" s="196" t="s">
        <v>1271</v>
      </c>
      <c r="F864">
        <v>23.29</v>
      </c>
      <c r="G864" s="197" t="s">
        <v>969</v>
      </c>
      <c r="H864">
        <v>100</v>
      </c>
    </row>
    <row r="865" spans="1:8" x14ac:dyDescent="0.3">
      <c r="A865" s="31">
        <v>512</v>
      </c>
      <c r="B865" s="197" t="s">
        <v>904</v>
      </c>
      <c r="C865" s="196" t="s">
        <v>1859</v>
      </c>
      <c r="D865" s="196" t="s">
        <v>1860</v>
      </c>
      <c r="E865" s="196" t="s">
        <v>1271</v>
      </c>
      <c r="F865">
        <v>266.37</v>
      </c>
      <c r="G865" s="197" t="s">
        <v>969</v>
      </c>
      <c r="H865">
        <v>100</v>
      </c>
    </row>
    <row r="866" spans="1:8" x14ac:dyDescent="0.3">
      <c r="A866" s="31">
        <v>512</v>
      </c>
      <c r="B866" s="197" t="s">
        <v>904</v>
      </c>
      <c r="C866" s="196" t="s">
        <v>1859</v>
      </c>
      <c r="D866" s="196" t="s">
        <v>1861</v>
      </c>
      <c r="E866" s="196" t="s">
        <v>1271</v>
      </c>
      <c r="F866">
        <v>491.11</v>
      </c>
      <c r="G866" s="197" t="s">
        <v>969</v>
      </c>
      <c r="H866">
        <v>100</v>
      </c>
    </row>
    <row r="867" spans="1:8" x14ac:dyDescent="0.3">
      <c r="A867" s="31">
        <v>512</v>
      </c>
      <c r="B867" s="197" t="s">
        <v>904</v>
      </c>
      <c r="C867" s="196" t="s">
        <v>1859</v>
      </c>
      <c r="D867" s="196" t="s">
        <v>1862</v>
      </c>
      <c r="E867" s="196" t="s">
        <v>1271</v>
      </c>
      <c r="F867">
        <v>326.02</v>
      </c>
      <c r="G867" s="197" t="s">
        <v>969</v>
      </c>
      <c r="H867">
        <v>100</v>
      </c>
    </row>
    <row r="868" spans="1:8" x14ac:dyDescent="0.3">
      <c r="A868" s="31">
        <v>512</v>
      </c>
      <c r="B868" s="197" t="s">
        <v>904</v>
      </c>
      <c r="C868" s="196" t="s">
        <v>1859</v>
      </c>
      <c r="D868" s="196" t="s">
        <v>1863</v>
      </c>
      <c r="E868" s="196" t="s">
        <v>1271</v>
      </c>
      <c r="F868">
        <v>591.32000000000005</v>
      </c>
      <c r="G868" s="197" t="s">
        <v>969</v>
      </c>
      <c r="H868">
        <v>100</v>
      </c>
    </row>
    <row r="869" spans="1:8" x14ac:dyDescent="0.3">
      <c r="A869" s="31">
        <v>512</v>
      </c>
      <c r="B869" s="197" t="s">
        <v>904</v>
      </c>
      <c r="C869" s="196" t="s">
        <v>1859</v>
      </c>
      <c r="D869" s="196" t="s">
        <v>1864</v>
      </c>
      <c r="E869" s="196" t="s">
        <v>1271</v>
      </c>
      <c r="F869">
        <v>319.64999999999998</v>
      </c>
      <c r="G869" s="197" t="s">
        <v>969</v>
      </c>
      <c r="H869">
        <v>100</v>
      </c>
    </row>
    <row r="870" spans="1:8" x14ac:dyDescent="0.3">
      <c r="A870" s="31">
        <v>512</v>
      </c>
      <c r="B870" s="197" t="s">
        <v>904</v>
      </c>
      <c r="C870" s="196" t="s">
        <v>1859</v>
      </c>
      <c r="D870" s="196" t="s">
        <v>1865</v>
      </c>
      <c r="E870" s="196" t="s">
        <v>1271</v>
      </c>
      <c r="F870">
        <v>544.38</v>
      </c>
      <c r="G870" s="197" t="s">
        <v>969</v>
      </c>
      <c r="H870">
        <v>100</v>
      </c>
    </row>
    <row r="871" spans="1:8" x14ac:dyDescent="0.3">
      <c r="A871" s="31">
        <v>512</v>
      </c>
      <c r="B871" s="197" t="s">
        <v>904</v>
      </c>
      <c r="C871" s="196" t="s">
        <v>1859</v>
      </c>
      <c r="D871" s="196" t="s">
        <v>1866</v>
      </c>
      <c r="E871" s="196" t="s">
        <v>1271</v>
      </c>
      <c r="F871">
        <v>391.23</v>
      </c>
      <c r="G871" s="197" t="s">
        <v>969</v>
      </c>
      <c r="H871">
        <v>100</v>
      </c>
    </row>
    <row r="872" spans="1:8" x14ac:dyDescent="0.3">
      <c r="A872" s="31">
        <v>512</v>
      </c>
      <c r="B872" s="197" t="s">
        <v>904</v>
      </c>
      <c r="C872" s="196" t="s">
        <v>1859</v>
      </c>
      <c r="D872" s="196" t="s">
        <v>1867</v>
      </c>
      <c r="E872" s="196" t="s">
        <v>1271</v>
      </c>
      <c r="F872">
        <v>656.53</v>
      </c>
      <c r="G872" s="197" t="s">
        <v>969</v>
      </c>
      <c r="H872">
        <v>100</v>
      </c>
    </row>
    <row r="873" spans="1:8" x14ac:dyDescent="0.3">
      <c r="A873" s="31">
        <v>512</v>
      </c>
      <c r="B873" s="197" t="s">
        <v>904</v>
      </c>
      <c r="C873" s="196" t="s">
        <v>1859</v>
      </c>
      <c r="D873" s="196" t="s">
        <v>1868</v>
      </c>
      <c r="E873" s="196" t="s">
        <v>1271</v>
      </c>
      <c r="F873">
        <v>81.98</v>
      </c>
      <c r="G873" s="197" t="s">
        <v>969</v>
      </c>
      <c r="H873">
        <v>100</v>
      </c>
    </row>
    <row r="874" spans="1:8" x14ac:dyDescent="0.3">
      <c r="A874" s="31">
        <v>512</v>
      </c>
      <c r="B874" s="197" t="s">
        <v>904</v>
      </c>
      <c r="C874" s="196" t="s">
        <v>1859</v>
      </c>
      <c r="D874" s="196" t="s">
        <v>1869</v>
      </c>
      <c r="E874" s="196" t="s">
        <v>1271</v>
      </c>
      <c r="F874">
        <v>101.5</v>
      </c>
      <c r="G874" s="197" t="s">
        <v>969</v>
      </c>
      <c r="H874">
        <v>100</v>
      </c>
    </row>
    <row r="875" spans="1:8" x14ac:dyDescent="0.3">
      <c r="A875" s="31">
        <v>512</v>
      </c>
      <c r="B875" s="197" t="s">
        <v>904</v>
      </c>
      <c r="C875" s="196" t="s">
        <v>1859</v>
      </c>
      <c r="D875" s="196" t="s">
        <v>1870</v>
      </c>
      <c r="E875" s="196" t="s">
        <v>1271</v>
      </c>
      <c r="F875">
        <v>239.35</v>
      </c>
      <c r="G875" s="197" t="s">
        <v>969</v>
      </c>
      <c r="H875">
        <v>100</v>
      </c>
    </row>
    <row r="876" spans="1:8" x14ac:dyDescent="0.3">
      <c r="A876" s="31">
        <v>512</v>
      </c>
      <c r="B876" s="197" t="s">
        <v>904</v>
      </c>
      <c r="C876" s="196" t="s">
        <v>1859</v>
      </c>
      <c r="D876" s="196" t="s">
        <v>1871</v>
      </c>
      <c r="E876" s="196" t="s">
        <v>1271</v>
      </c>
      <c r="F876">
        <v>255.24</v>
      </c>
      <c r="G876" s="197" t="s">
        <v>969</v>
      </c>
      <c r="H876">
        <v>100</v>
      </c>
    </row>
    <row r="877" spans="1:8" x14ac:dyDescent="0.3">
      <c r="A877" s="31">
        <v>512</v>
      </c>
      <c r="B877" s="197" t="s">
        <v>904</v>
      </c>
      <c r="C877" s="196" t="s">
        <v>1859</v>
      </c>
      <c r="D877" s="196" t="s">
        <v>1872</v>
      </c>
      <c r="E877" s="196" t="s">
        <v>1271</v>
      </c>
      <c r="F877">
        <v>366.39</v>
      </c>
      <c r="G877" s="197" t="s">
        <v>969</v>
      </c>
      <c r="H877">
        <v>100</v>
      </c>
    </row>
    <row r="878" spans="1:8" x14ac:dyDescent="0.3">
      <c r="A878" s="31">
        <v>512</v>
      </c>
      <c r="B878" s="197" t="s">
        <v>904</v>
      </c>
      <c r="C878" s="196" t="s">
        <v>1859</v>
      </c>
      <c r="D878" s="196" t="s">
        <v>1873</v>
      </c>
      <c r="E878" s="196" t="s">
        <v>1271</v>
      </c>
      <c r="F878">
        <v>591.12</v>
      </c>
      <c r="G878" s="197" t="s">
        <v>969</v>
      </c>
      <c r="H878">
        <v>100</v>
      </c>
    </row>
    <row r="879" spans="1:8" x14ac:dyDescent="0.3">
      <c r="A879" s="31">
        <v>512</v>
      </c>
      <c r="B879" s="197" t="s">
        <v>904</v>
      </c>
      <c r="C879" s="196" t="s">
        <v>1859</v>
      </c>
      <c r="D879" s="196" t="s">
        <v>1874</v>
      </c>
      <c r="E879" s="196" t="s">
        <v>1271</v>
      </c>
      <c r="F879">
        <v>68.31</v>
      </c>
      <c r="G879" s="197" t="s">
        <v>969</v>
      </c>
      <c r="H879">
        <v>100</v>
      </c>
    </row>
    <row r="880" spans="1:8" x14ac:dyDescent="0.3">
      <c r="A880" s="31">
        <v>512</v>
      </c>
      <c r="B880" s="197" t="s">
        <v>904</v>
      </c>
      <c r="C880" s="196" t="s">
        <v>1859</v>
      </c>
      <c r="D880" s="196" t="s">
        <v>1875</v>
      </c>
      <c r="E880" s="196" t="s">
        <v>1271</v>
      </c>
      <c r="F880">
        <v>84.58</v>
      </c>
      <c r="G880" s="197" t="s">
        <v>969</v>
      </c>
      <c r="H880">
        <v>100</v>
      </c>
    </row>
    <row r="881" spans="1:8" x14ac:dyDescent="0.3">
      <c r="A881" s="31">
        <v>512</v>
      </c>
      <c r="B881" s="197" t="s">
        <v>904</v>
      </c>
      <c r="C881" s="196" t="s">
        <v>1859</v>
      </c>
      <c r="D881" s="196" t="s">
        <v>1876</v>
      </c>
      <c r="E881" s="196" t="s">
        <v>1271</v>
      </c>
      <c r="F881">
        <v>319.64999999999998</v>
      </c>
      <c r="G881" s="197" t="s">
        <v>969</v>
      </c>
      <c r="H881">
        <v>100</v>
      </c>
    </row>
    <row r="882" spans="1:8" x14ac:dyDescent="0.3">
      <c r="A882" s="31">
        <v>512</v>
      </c>
      <c r="B882" s="197" t="s">
        <v>904</v>
      </c>
      <c r="C882" s="196" t="s">
        <v>1859</v>
      </c>
      <c r="D882" s="196" t="s">
        <v>1877</v>
      </c>
      <c r="E882" s="196" t="s">
        <v>1271</v>
      </c>
      <c r="F882">
        <v>544.38</v>
      </c>
      <c r="G882" s="197" t="s">
        <v>969</v>
      </c>
      <c r="H882">
        <v>100</v>
      </c>
    </row>
    <row r="883" spans="1:8" x14ac:dyDescent="0.3">
      <c r="A883" s="31">
        <v>512</v>
      </c>
      <c r="B883" s="197" t="s">
        <v>904</v>
      </c>
      <c r="C883" s="196" t="s">
        <v>1859</v>
      </c>
      <c r="D883" s="196" t="s">
        <v>1878</v>
      </c>
      <c r="E883" s="196" t="s">
        <v>1271</v>
      </c>
      <c r="F883">
        <v>391.23</v>
      </c>
      <c r="G883" s="197" t="s">
        <v>969</v>
      </c>
      <c r="H883">
        <v>100</v>
      </c>
    </row>
    <row r="884" spans="1:8" x14ac:dyDescent="0.3">
      <c r="A884" s="31">
        <v>512</v>
      </c>
      <c r="B884" s="197" t="s">
        <v>904</v>
      </c>
      <c r="C884" s="196" t="s">
        <v>1859</v>
      </c>
      <c r="D884" s="196" t="s">
        <v>1879</v>
      </c>
      <c r="E884" s="196" t="s">
        <v>1271</v>
      </c>
      <c r="F884">
        <v>656.53</v>
      </c>
      <c r="G884" s="197" t="s">
        <v>969</v>
      </c>
      <c r="H884">
        <v>100</v>
      </c>
    </row>
    <row r="885" spans="1:8" x14ac:dyDescent="0.3">
      <c r="A885" s="31">
        <v>512</v>
      </c>
      <c r="B885" s="197" t="s">
        <v>904</v>
      </c>
      <c r="C885" s="196" t="s">
        <v>1859</v>
      </c>
      <c r="D885" s="196" t="s">
        <v>1880</v>
      </c>
      <c r="E885" s="196" t="s">
        <v>1271</v>
      </c>
      <c r="F885">
        <v>81.98</v>
      </c>
      <c r="G885" s="197" t="s">
        <v>969</v>
      </c>
      <c r="H885">
        <v>100</v>
      </c>
    </row>
    <row r="886" spans="1:8" x14ac:dyDescent="0.3">
      <c r="A886" s="31">
        <v>512</v>
      </c>
      <c r="B886" s="197" t="s">
        <v>904</v>
      </c>
      <c r="C886" s="196" t="s">
        <v>1859</v>
      </c>
      <c r="D886" s="196" t="s">
        <v>1881</v>
      </c>
      <c r="E886" s="196" t="s">
        <v>1271</v>
      </c>
      <c r="F886">
        <v>101.5</v>
      </c>
      <c r="G886" s="197" t="s">
        <v>969</v>
      </c>
      <c r="H886">
        <v>100</v>
      </c>
    </row>
    <row r="887" spans="1:8" x14ac:dyDescent="0.3">
      <c r="A887" s="31">
        <v>512</v>
      </c>
      <c r="B887" s="197" t="s">
        <v>904</v>
      </c>
      <c r="C887" s="196" t="s">
        <v>1859</v>
      </c>
      <c r="D887" s="196" t="s">
        <v>1882</v>
      </c>
      <c r="E887" s="196" t="s">
        <v>1271</v>
      </c>
      <c r="F887">
        <v>239.35</v>
      </c>
      <c r="G887" s="197" t="s">
        <v>969</v>
      </c>
      <c r="H887">
        <v>100</v>
      </c>
    </row>
    <row r="888" spans="1:8" x14ac:dyDescent="0.3">
      <c r="A888" s="31">
        <v>512</v>
      </c>
      <c r="B888" s="197" t="s">
        <v>904</v>
      </c>
      <c r="C888" s="196" t="s">
        <v>1859</v>
      </c>
      <c r="D888" s="196" t="s">
        <v>1883</v>
      </c>
      <c r="E888" s="196" t="s">
        <v>1271</v>
      </c>
      <c r="F888">
        <v>255.24</v>
      </c>
      <c r="G888" s="197" t="s">
        <v>969</v>
      </c>
      <c r="H888">
        <v>100</v>
      </c>
    </row>
    <row r="889" spans="1:8" x14ac:dyDescent="0.3">
      <c r="A889" s="31">
        <v>512</v>
      </c>
      <c r="B889" s="197" t="s">
        <v>904</v>
      </c>
      <c r="C889" s="196" t="s">
        <v>1859</v>
      </c>
      <c r="D889" s="196" t="s">
        <v>1884</v>
      </c>
      <c r="E889" s="196" t="s">
        <v>1271</v>
      </c>
      <c r="F889">
        <v>366.39</v>
      </c>
      <c r="G889" s="197" t="s">
        <v>969</v>
      </c>
      <c r="H889">
        <v>100</v>
      </c>
    </row>
    <row r="890" spans="1:8" x14ac:dyDescent="0.3">
      <c r="A890" s="31">
        <v>512</v>
      </c>
      <c r="B890" s="197" t="s">
        <v>904</v>
      </c>
      <c r="C890" s="196" t="s">
        <v>1859</v>
      </c>
      <c r="D890" s="196" t="s">
        <v>1885</v>
      </c>
      <c r="E890" s="196" t="s">
        <v>1271</v>
      </c>
      <c r="F890">
        <v>591.12</v>
      </c>
      <c r="G890" s="197" t="s">
        <v>969</v>
      </c>
      <c r="H890">
        <v>100</v>
      </c>
    </row>
    <row r="891" spans="1:8" x14ac:dyDescent="0.3">
      <c r="A891" s="31">
        <v>512</v>
      </c>
      <c r="B891" s="197" t="s">
        <v>904</v>
      </c>
      <c r="C891" s="196" t="s">
        <v>1859</v>
      </c>
      <c r="D891" s="196" t="s">
        <v>1886</v>
      </c>
      <c r="E891" s="196" t="s">
        <v>1271</v>
      </c>
      <c r="F891">
        <v>199.45</v>
      </c>
      <c r="G891" s="197" t="s">
        <v>969</v>
      </c>
      <c r="H891">
        <v>100</v>
      </c>
    </row>
    <row r="892" spans="1:8" x14ac:dyDescent="0.3">
      <c r="A892" s="31">
        <v>512</v>
      </c>
      <c r="B892" s="197" t="s">
        <v>904</v>
      </c>
      <c r="C892" s="196" t="s">
        <v>1859</v>
      </c>
      <c r="D892" s="196" t="s">
        <v>1887</v>
      </c>
      <c r="E892" s="196" t="s">
        <v>1271</v>
      </c>
      <c r="F892">
        <v>212.7</v>
      </c>
      <c r="G892" s="197" t="s">
        <v>969</v>
      </c>
      <c r="H892">
        <v>100</v>
      </c>
    </row>
    <row r="893" spans="1:8" x14ac:dyDescent="0.3">
      <c r="A893" s="31">
        <v>512</v>
      </c>
      <c r="B893" s="197" t="s">
        <v>904</v>
      </c>
      <c r="C893" s="196" t="s">
        <v>1859</v>
      </c>
      <c r="D893" s="196" t="s">
        <v>1888</v>
      </c>
      <c r="E893" s="196" t="s">
        <v>1271</v>
      </c>
      <c r="F893">
        <v>305.33</v>
      </c>
      <c r="G893" s="197" t="s">
        <v>969</v>
      </c>
      <c r="H893">
        <v>100</v>
      </c>
    </row>
    <row r="894" spans="1:8" x14ac:dyDescent="0.3">
      <c r="A894" s="31">
        <v>512</v>
      </c>
      <c r="B894" s="197" t="s">
        <v>904</v>
      </c>
      <c r="C894" s="196" t="s">
        <v>1859</v>
      </c>
      <c r="D894" s="196" t="s">
        <v>1889</v>
      </c>
      <c r="E894" s="196" t="s">
        <v>1271</v>
      </c>
      <c r="F894">
        <v>530.05999999999995</v>
      </c>
      <c r="G894" s="197" t="s">
        <v>969</v>
      </c>
      <c r="H894">
        <v>100</v>
      </c>
    </row>
    <row r="895" spans="1:8" x14ac:dyDescent="0.3">
      <c r="A895" s="31">
        <v>516</v>
      </c>
      <c r="B895" s="197" t="s">
        <v>904</v>
      </c>
      <c r="C895" s="196" t="s">
        <v>702</v>
      </c>
      <c r="D895" s="196" t="s">
        <v>1890</v>
      </c>
      <c r="E895" s="196" t="s">
        <v>1891</v>
      </c>
      <c r="F895">
        <v>39.39</v>
      </c>
      <c r="G895" s="197" t="s">
        <v>969</v>
      </c>
      <c r="H895">
        <v>100</v>
      </c>
    </row>
    <row r="896" spans="1:8" x14ac:dyDescent="0.3">
      <c r="A896" s="31">
        <v>516</v>
      </c>
      <c r="B896" s="197" t="s">
        <v>904</v>
      </c>
      <c r="C896" s="196" t="s">
        <v>702</v>
      </c>
      <c r="D896" s="196" t="s">
        <v>1892</v>
      </c>
      <c r="E896" s="196" t="s">
        <v>1891</v>
      </c>
      <c r="F896">
        <v>47.27</v>
      </c>
      <c r="G896" s="197" t="s">
        <v>969</v>
      </c>
      <c r="H896">
        <v>100</v>
      </c>
    </row>
    <row r="897" spans="1:8" x14ac:dyDescent="0.3">
      <c r="A897" s="31">
        <v>516</v>
      </c>
      <c r="B897" s="197" t="s">
        <v>904</v>
      </c>
      <c r="C897" s="196" t="s">
        <v>702</v>
      </c>
      <c r="D897" s="196" t="s">
        <v>1893</v>
      </c>
      <c r="E897" s="196" t="s">
        <v>850</v>
      </c>
      <c r="F897">
        <v>2.15</v>
      </c>
      <c r="G897" s="197" t="s">
        <v>969</v>
      </c>
      <c r="H897">
        <v>100</v>
      </c>
    </row>
    <row r="898" spans="1:8" x14ac:dyDescent="0.3">
      <c r="A898" s="31">
        <v>516</v>
      </c>
      <c r="B898" s="197" t="s">
        <v>904</v>
      </c>
      <c r="C898" s="196" t="s">
        <v>702</v>
      </c>
      <c r="D898" s="196" t="s">
        <v>1894</v>
      </c>
      <c r="E898" s="196" t="s">
        <v>850</v>
      </c>
      <c r="F898">
        <v>6.19</v>
      </c>
      <c r="G898" s="197" t="s">
        <v>969</v>
      </c>
      <c r="H898">
        <v>100</v>
      </c>
    </row>
    <row r="899" spans="1:8" x14ac:dyDescent="0.3">
      <c r="A899" s="31">
        <v>516</v>
      </c>
      <c r="B899" s="197" t="s">
        <v>904</v>
      </c>
      <c r="C899" s="196" t="s">
        <v>702</v>
      </c>
      <c r="D899" s="196" t="s">
        <v>1895</v>
      </c>
      <c r="E899" s="196" t="s">
        <v>850</v>
      </c>
      <c r="F899">
        <v>1.53</v>
      </c>
      <c r="G899" s="197" t="s">
        <v>969</v>
      </c>
      <c r="H899">
        <v>100</v>
      </c>
    </row>
    <row r="900" spans="1:8" x14ac:dyDescent="0.3">
      <c r="A900" s="31">
        <v>516</v>
      </c>
      <c r="B900" s="197" t="s">
        <v>904</v>
      </c>
      <c r="C900" s="196" t="s">
        <v>702</v>
      </c>
      <c r="D900" s="196" t="s">
        <v>1896</v>
      </c>
      <c r="E900" s="196" t="s">
        <v>850</v>
      </c>
      <c r="F900">
        <v>7.32</v>
      </c>
      <c r="G900" s="197" t="s">
        <v>969</v>
      </c>
      <c r="H900">
        <v>100</v>
      </c>
    </row>
    <row r="901" spans="1:8" x14ac:dyDescent="0.3">
      <c r="A901" s="31">
        <v>516</v>
      </c>
      <c r="B901" s="197" t="s">
        <v>904</v>
      </c>
      <c r="C901" s="196" t="s">
        <v>702</v>
      </c>
      <c r="D901" s="196" t="s">
        <v>1897</v>
      </c>
      <c r="E901" s="196" t="s">
        <v>850</v>
      </c>
      <c r="F901">
        <v>3.28</v>
      </c>
      <c r="G901" s="197" t="s">
        <v>969</v>
      </c>
      <c r="H901">
        <v>100</v>
      </c>
    </row>
    <row r="902" spans="1:8" x14ac:dyDescent="0.3">
      <c r="A902" s="31">
        <v>516</v>
      </c>
      <c r="B902" s="197" t="s">
        <v>904</v>
      </c>
      <c r="C902" s="196" t="s">
        <v>702</v>
      </c>
      <c r="D902" s="196" t="s">
        <v>1898</v>
      </c>
      <c r="E902" s="196" t="s">
        <v>850</v>
      </c>
      <c r="F902">
        <v>2.66</v>
      </c>
      <c r="G902" s="197" t="s">
        <v>969</v>
      </c>
      <c r="H902">
        <v>100</v>
      </c>
    </row>
    <row r="903" spans="1:8" x14ac:dyDescent="0.3">
      <c r="A903" s="31">
        <v>516</v>
      </c>
      <c r="B903" s="197" t="s">
        <v>904</v>
      </c>
      <c r="C903" s="196" t="s">
        <v>702</v>
      </c>
      <c r="D903" s="196" t="s">
        <v>1899</v>
      </c>
      <c r="E903" s="196" t="s">
        <v>850</v>
      </c>
      <c r="F903">
        <v>2.41</v>
      </c>
      <c r="G903" s="197" t="s">
        <v>969</v>
      </c>
      <c r="H903">
        <v>100</v>
      </c>
    </row>
    <row r="904" spans="1:8" x14ac:dyDescent="0.3">
      <c r="A904" s="31">
        <v>516</v>
      </c>
      <c r="B904" s="197" t="s">
        <v>904</v>
      </c>
      <c r="C904" s="196" t="s">
        <v>702</v>
      </c>
      <c r="D904" s="196" t="s">
        <v>1900</v>
      </c>
      <c r="E904" s="196" t="s">
        <v>850</v>
      </c>
      <c r="F904">
        <v>1.05</v>
      </c>
      <c r="G904" s="197" t="s">
        <v>969</v>
      </c>
      <c r="H904">
        <v>100</v>
      </c>
    </row>
    <row r="905" spans="1:8" x14ac:dyDescent="0.3">
      <c r="A905" s="31">
        <v>516</v>
      </c>
      <c r="B905" s="197" t="s">
        <v>904</v>
      </c>
      <c r="C905" s="196" t="s">
        <v>702</v>
      </c>
      <c r="D905" s="196" t="s">
        <v>1901</v>
      </c>
      <c r="E905" s="196" t="s">
        <v>850</v>
      </c>
      <c r="F905">
        <v>1.79</v>
      </c>
      <c r="G905" s="197" t="s">
        <v>969</v>
      </c>
      <c r="H905">
        <v>100</v>
      </c>
    </row>
    <row r="906" spans="1:8" x14ac:dyDescent="0.3">
      <c r="A906" s="31">
        <v>516</v>
      </c>
      <c r="B906" s="197" t="s">
        <v>904</v>
      </c>
      <c r="C906" s="196" t="s">
        <v>702</v>
      </c>
      <c r="D906" s="196" t="s">
        <v>1902</v>
      </c>
      <c r="E906" s="196" t="s">
        <v>850</v>
      </c>
      <c r="F906">
        <v>5.16</v>
      </c>
      <c r="G906" s="197" t="s">
        <v>969</v>
      </c>
      <c r="H906">
        <v>100</v>
      </c>
    </row>
    <row r="907" spans="1:8" x14ac:dyDescent="0.3">
      <c r="A907" s="31">
        <v>516</v>
      </c>
      <c r="B907" s="197" t="s">
        <v>904</v>
      </c>
      <c r="C907" s="196" t="s">
        <v>702</v>
      </c>
      <c r="D907" s="196" t="s">
        <v>1903</v>
      </c>
      <c r="E907" s="196" t="s">
        <v>850</v>
      </c>
      <c r="F907">
        <v>1.27</v>
      </c>
      <c r="G907" s="197" t="s">
        <v>969</v>
      </c>
      <c r="H907">
        <v>100</v>
      </c>
    </row>
    <row r="908" spans="1:8" x14ac:dyDescent="0.3">
      <c r="A908" s="31">
        <v>516</v>
      </c>
      <c r="B908" s="197" t="s">
        <v>904</v>
      </c>
      <c r="C908" s="196" t="s">
        <v>702</v>
      </c>
      <c r="D908" s="196" t="s">
        <v>1904</v>
      </c>
      <c r="E908" s="196" t="s">
        <v>850</v>
      </c>
      <c r="F908">
        <v>6.1</v>
      </c>
      <c r="G908" s="197" t="s">
        <v>969</v>
      </c>
      <c r="H908">
        <v>100</v>
      </c>
    </row>
    <row r="909" spans="1:8" x14ac:dyDescent="0.3">
      <c r="A909" s="31">
        <v>516</v>
      </c>
      <c r="B909" s="197" t="s">
        <v>904</v>
      </c>
      <c r="C909" s="196" t="s">
        <v>702</v>
      </c>
      <c r="D909" s="196" t="s">
        <v>1905</v>
      </c>
      <c r="E909" s="196" t="s">
        <v>850</v>
      </c>
      <c r="F909">
        <v>2.73</v>
      </c>
      <c r="G909" s="197" t="s">
        <v>969</v>
      </c>
      <c r="H909">
        <v>100</v>
      </c>
    </row>
    <row r="910" spans="1:8" x14ac:dyDescent="0.3">
      <c r="A910" s="31">
        <v>516</v>
      </c>
      <c r="B910" s="197" t="s">
        <v>904</v>
      </c>
      <c r="C910" s="196" t="s">
        <v>702</v>
      </c>
      <c r="D910" s="196" t="s">
        <v>1906</v>
      </c>
      <c r="E910" s="196" t="s">
        <v>850</v>
      </c>
      <c r="F910">
        <v>2.2200000000000002</v>
      </c>
      <c r="G910" s="197" t="s">
        <v>969</v>
      </c>
      <c r="H910">
        <v>100</v>
      </c>
    </row>
    <row r="911" spans="1:8" x14ac:dyDescent="0.3">
      <c r="A911" s="31">
        <v>516</v>
      </c>
      <c r="B911" s="197" t="s">
        <v>904</v>
      </c>
      <c r="C911" s="196" t="s">
        <v>702</v>
      </c>
      <c r="D911" s="196" t="s">
        <v>1907</v>
      </c>
      <c r="E911" s="196" t="s">
        <v>850</v>
      </c>
      <c r="F911">
        <v>2</v>
      </c>
      <c r="G911" s="197" t="s">
        <v>969</v>
      </c>
      <c r="H911">
        <v>100</v>
      </c>
    </row>
    <row r="912" spans="1:8" x14ac:dyDescent="0.3">
      <c r="A912" s="31">
        <v>516</v>
      </c>
      <c r="B912" s="197" t="s">
        <v>904</v>
      </c>
      <c r="C912" s="196" t="s">
        <v>702</v>
      </c>
      <c r="D912" s="196" t="s">
        <v>1908</v>
      </c>
      <c r="E912" s="196" t="s">
        <v>850</v>
      </c>
      <c r="F912">
        <v>0.88</v>
      </c>
      <c r="G912" s="197" t="s">
        <v>969</v>
      </c>
      <c r="H912">
        <v>100</v>
      </c>
    </row>
    <row r="913" spans="1:8" x14ac:dyDescent="0.3">
      <c r="A913" s="31">
        <v>520</v>
      </c>
      <c r="B913" s="197" t="s">
        <v>904</v>
      </c>
      <c r="C913" s="196" t="s">
        <v>1909</v>
      </c>
      <c r="D913" s="196" t="s">
        <v>1910</v>
      </c>
      <c r="E913" s="196" t="s">
        <v>1411</v>
      </c>
      <c r="F913">
        <v>9.99</v>
      </c>
      <c r="G913" s="197" t="s">
        <v>969</v>
      </c>
      <c r="H913">
        <v>100</v>
      </c>
    </row>
    <row r="914" spans="1:8" x14ac:dyDescent="0.3">
      <c r="A914" s="31">
        <v>520</v>
      </c>
      <c r="B914" s="197" t="s">
        <v>904</v>
      </c>
      <c r="C914" s="196" t="s">
        <v>1909</v>
      </c>
      <c r="D914" s="196" t="s">
        <v>1911</v>
      </c>
      <c r="E914" s="196" t="s">
        <v>1411</v>
      </c>
      <c r="F914">
        <v>11.99</v>
      </c>
      <c r="G914" s="197" t="s">
        <v>969</v>
      </c>
      <c r="H914">
        <v>100</v>
      </c>
    </row>
    <row r="915" spans="1:8" x14ac:dyDescent="0.3">
      <c r="A915" s="31">
        <v>520</v>
      </c>
      <c r="B915" s="197" t="s">
        <v>904</v>
      </c>
      <c r="C915" s="196" t="s">
        <v>1909</v>
      </c>
      <c r="D915" s="196" t="s">
        <v>1912</v>
      </c>
      <c r="E915" s="196" t="s">
        <v>1411</v>
      </c>
      <c r="F915">
        <v>10.210000000000001</v>
      </c>
      <c r="G915" s="197" t="s">
        <v>969</v>
      </c>
      <c r="H915">
        <v>100</v>
      </c>
    </row>
    <row r="916" spans="1:8" x14ac:dyDescent="0.3">
      <c r="A916" s="31">
        <v>520</v>
      </c>
      <c r="B916" s="197" t="s">
        <v>904</v>
      </c>
      <c r="C916" s="196" t="s">
        <v>1909</v>
      </c>
      <c r="D916" s="196" t="s">
        <v>1913</v>
      </c>
      <c r="E916" s="196" t="s">
        <v>1411</v>
      </c>
      <c r="F916">
        <v>8.51</v>
      </c>
      <c r="G916" s="197" t="s">
        <v>969</v>
      </c>
      <c r="H916">
        <v>100</v>
      </c>
    </row>
    <row r="917" spans="1:8" x14ac:dyDescent="0.3">
      <c r="A917" s="31">
        <v>521</v>
      </c>
      <c r="B917" s="197" t="s">
        <v>904</v>
      </c>
      <c r="C917" s="196" t="s">
        <v>1914</v>
      </c>
      <c r="D917" s="196" t="s">
        <v>1915</v>
      </c>
      <c r="E917" s="196" t="s">
        <v>1222</v>
      </c>
      <c r="F917">
        <v>1.27</v>
      </c>
      <c r="G917" s="197" t="s">
        <v>969</v>
      </c>
      <c r="H917">
        <v>100</v>
      </c>
    </row>
    <row r="918" spans="1:8" x14ac:dyDescent="0.3">
      <c r="A918" s="31">
        <v>521</v>
      </c>
      <c r="B918" s="197" t="s">
        <v>904</v>
      </c>
      <c r="C918" s="196" t="s">
        <v>1914</v>
      </c>
      <c r="D918" s="196" t="s">
        <v>1916</v>
      </c>
      <c r="E918" s="196" t="s">
        <v>1222</v>
      </c>
      <c r="F918">
        <v>1.58</v>
      </c>
      <c r="G918" s="197" t="s">
        <v>969</v>
      </c>
      <c r="H918">
        <v>100</v>
      </c>
    </row>
    <row r="919" spans="1:8" x14ac:dyDescent="0.3">
      <c r="A919" s="31">
        <v>521</v>
      </c>
      <c r="B919" s="197" t="s">
        <v>904</v>
      </c>
      <c r="C919" s="196" t="s">
        <v>1914</v>
      </c>
      <c r="D919" s="196" t="s">
        <v>1917</v>
      </c>
      <c r="E919" s="196" t="s">
        <v>1222</v>
      </c>
      <c r="F919">
        <v>1.79</v>
      </c>
      <c r="G919" s="197" t="s">
        <v>969</v>
      </c>
      <c r="H919">
        <v>100</v>
      </c>
    </row>
    <row r="920" spans="1:8" x14ac:dyDescent="0.3">
      <c r="A920" s="31">
        <v>521</v>
      </c>
      <c r="B920" s="197" t="s">
        <v>904</v>
      </c>
      <c r="C920" s="196" t="s">
        <v>1914</v>
      </c>
      <c r="D920" s="196" t="s">
        <v>1918</v>
      </c>
      <c r="E920" s="196" t="s">
        <v>1222</v>
      </c>
      <c r="F920">
        <v>2.0699999999999998</v>
      </c>
      <c r="G920" s="197" t="s">
        <v>969</v>
      </c>
      <c r="H920">
        <v>100</v>
      </c>
    </row>
    <row r="921" spans="1:8" x14ac:dyDescent="0.3">
      <c r="A921" s="31">
        <v>521</v>
      </c>
      <c r="B921" s="197" t="s">
        <v>904</v>
      </c>
      <c r="C921" s="196" t="s">
        <v>1914</v>
      </c>
      <c r="D921" s="196" t="s">
        <v>1919</v>
      </c>
      <c r="E921" s="196" t="s">
        <v>1222</v>
      </c>
      <c r="F921">
        <v>1.53</v>
      </c>
      <c r="G921" s="197" t="s">
        <v>969</v>
      </c>
      <c r="H921">
        <v>100</v>
      </c>
    </row>
    <row r="922" spans="1:8" x14ac:dyDescent="0.3">
      <c r="A922" s="31">
        <v>521</v>
      </c>
      <c r="B922" s="197" t="s">
        <v>904</v>
      </c>
      <c r="C922" s="196" t="s">
        <v>1914</v>
      </c>
      <c r="D922" s="196" t="s">
        <v>1920</v>
      </c>
      <c r="E922" s="196" t="s">
        <v>1222</v>
      </c>
      <c r="F922">
        <v>1.89</v>
      </c>
      <c r="G922" s="197" t="s">
        <v>969</v>
      </c>
      <c r="H922">
        <v>100</v>
      </c>
    </row>
    <row r="923" spans="1:8" x14ac:dyDescent="0.3">
      <c r="A923" s="31">
        <v>521</v>
      </c>
      <c r="B923" s="197" t="s">
        <v>904</v>
      </c>
      <c r="C923" s="196" t="s">
        <v>1914</v>
      </c>
      <c r="D923" s="196" t="s">
        <v>1921</v>
      </c>
      <c r="E923" s="196" t="s">
        <v>1222</v>
      </c>
      <c r="F923">
        <v>2.15</v>
      </c>
      <c r="G923" s="197" t="s">
        <v>969</v>
      </c>
      <c r="H923">
        <v>100</v>
      </c>
    </row>
    <row r="924" spans="1:8" x14ac:dyDescent="0.3">
      <c r="A924" s="31">
        <v>521</v>
      </c>
      <c r="B924" s="197" t="s">
        <v>904</v>
      </c>
      <c r="C924" s="196" t="s">
        <v>1914</v>
      </c>
      <c r="D924" s="196" t="s">
        <v>1922</v>
      </c>
      <c r="E924" s="196" t="s">
        <v>1222</v>
      </c>
      <c r="F924">
        <v>2.48</v>
      </c>
      <c r="G924" s="197" t="s">
        <v>969</v>
      </c>
      <c r="H924">
        <v>100</v>
      </c>
    </row>
    <row r="925" spans="1:8" x14ac:dyDescent="0.3">
      <c r="A925" s="31">
        <v>522</v>
      </c>
      <c r="B925" s="197" t="s">
        <v>904</v>
      </c>
      <c r="C925" s="196" t="s">
        <v>1923</v>
      </c>
      <c r="D925" s="196" t="s">
        <v>1924</v>
      </c>
      <c r="E925" s="196" t="s">
        <v>1222</v>
      </c>
      <c r="F925">
        <v>5.66</v>
      </c>
      <c r="G925" s="197" t="s">
        <v>969</v>
      </c>
      <c r="H925">
        <v>100</v>
      </c>
    </row>
    <row r="926" spans="1:8" x14ac:dyDescent="0.3">
      <c r="A926" s="31">
        <v>522</v>
      </c>
      <c r="B926" s="197" t="s">
        <v>904</v>
      </c>
      <c r="C926" s="196" t="s">
        <v>1923</v>
      </c>
      <c r="D926" s="196" t="s">
        <v>1925</v>
      </c>
      <c r="E926" s="196" t="s">
        <v>1222</v>
      </c>
      <c r="F926">
        <v>5.7</v>
      </c>
      <c r="G926" s="197" t="s">
        <v>969</v>
      </c>
      <c r="H926">
        <v>100</v>
      </c>
    </row>
    <row r="927" spans="1:8" x14ac:dyDescent="0.3">
      <c r="A927" s="31">
        <v>522</v>
      </c>
      <c r="B927" s="197" t="s">
        <v>904</v>
      </c>
      <c r="C927" s="196" t="s">
        <v>1923</v>
      </c>
      <c r="D927" s="196" t="s">
        <v>1926</v>
      </c>
      <c r="E927" s="196" t="s">
        <v>1222</v>
      </c>
      <c r="F927">
        <v>6.79</v>
      </c>
      <c r="G927" s="197" t="s">
        <v>969</v>
      </c>
      <c r="H927">
        <v>100</v>
      </c>
    </row>
    <row r="928" spans="1:8" x14ac:dyDescent="0.3">
      <c r="A928" s="31">
        <v>522</v>
      </c>
      <c r="B928" s="197" t="s">
        <v>904</v>
      </c>
      <c r="C928" s="196" t="s">
        <v>1923</v>
      </c>
      <c r="D928" s="196" t="s">
        <v>1927</v>
      </c>
      <c r="E928" s="196" t="s">
        <v>1222</v>
      </c>
      <c r="F928">
        <v>6.84</v>
      </c>
      <c r="G928" s="197" t="s">
        <v>969</v>
      </c>
      <c r="H928">
        <v>100</v>
      </c>
    </row>
    <row r="929" spans="1:8" x14ac:dyDescent="0.3">
      <c r="A929" s="31">
        <v>528</v>
      </c>
      <c r="B929" s="197" t="s">
        <v>904</v>
      </c>
      <c r="C929" s="196" t="s">
        <v>736</v>
      </c>
      <c r="D929" s="196" t="s">
        <v>1928</v>
      </c>
      <c r="E929" s="196" t="s">
        <v>1271</v>
      </c>
      <c r="F929">
        <v>36.56</v>
      </c>
      <c r="G929" s="197" t="s">
        <v>969</v>
      </c>
      <c r="H929">
        <v>100</v>
      </c>
    </row>
    <row r="930" spans="1:8" x14ac:dyDescent="0.3">
      <c r="A930" s="31">
        <v>528</v>
      </c>
      <c r="B930" s="197" t="s">
        <v>904</v>
      </c>
      <c r="C930" s="196" t="s">
        <v>736</v>
      </c>
      <c r="D930" s="196" t="s">
        <v>1929</v>
      </c>
      <c r="E930" s="196" t="s">
        <v>1271</v>
      </c>
      <c r="F930">
        <v>38.89</v>
      </c>
      <c r="G930" s="197" t="s">
        <v>969</v>
      </c>
      <c r="H930">
        <v>100</v>
      </c>
    </row>
    <row r="931" spans="1:8" x14ac:dyDescent="0.3">
      <c r="A931" s="31">
        <v>528</v>
      </c>
      <c r="B931" s="197" t="s">
        <v>904</v>
      </c>
      <c r="C931" s="196" t="s">
        <v>736</v>
      </c>
      <c r="D931" s="196" t="s">
        <v>1290</v>
      </c>
      <c r="E931" s="196" t="s">
        <v>1271</v>
      </c>
      <c r="F931">
        <v>88.21</v>
      </c>
      <c r="G931" s="197" t="s">
        <v>969</v>
      </c>
      <c r="H931">
        <v>100</v>
      </c>
    </row>
    <row r="932" spans="1:8" x14ac:dyDescent="0.3">
      <c r="A932" s="31">
        <v>528</v>
      </c>
      <c r="B932" s="197" t="s">
        <v>904</v>
      </c>
      <c r="C932" s="196" t="s">
        <v>736</v>
      </c>
      <c r="D932" s="196" t="s">
        <v>1930</v>
      </c>
      <c r="E932" s="196" t="s">
        <v>1271</v>
      </c>
      <c r="F932">
        <v>23.09</v>
      </c>
      <c r="G932" s="197" t="s">
        <v>969</v>
      </c>
      <c r="H932">
        <v>100</v>
      </c>
    </row>
    <row r="933" spans="1:8" x14ac:dyDescent="0.3">
      <c r="A933" s="31">
        <v>528</v>
      </c>
      <c r="B933" s="197" t="s">
        <v>904</v>
      </c>
      <c r="C933" s="196" t="s">
        <v>736</v>
      </c>
      <c r="D933" s="196" t="s">
        <v>1931</v>
      </c>
      <c r="E933" s="196" t="s">
        <v>1271</v>
      </c>
      <c r="F933">
        <v>75.12</v>
      </c>
      <c r="G933" s="197" t="s">
        <v>969</v>
      </c>
      <c r="H933">
        <v>100</v>
      </c>
    </row>
    <row r="934" spans="1:8" x14ac:dyDescent="0.3">
      <c r="A934" s="31">
        <v>528</v>
      </c>
      <c r="B934" s="197" t="s">
        <v>904</v>
      </c>
      <c r="C934" s="196" t="s">
        <v>736</v>
      </c>
      <c r="D934" s="196" t="s">
        <v>1932</v>
      </c>
      <c r="E934" s="196" t="s">
        <v>1271</v>
      </c>
      <c r="F934">
        <v>34.659999999999997</v>
      </c>
      <c r="G934" s="197" t="s">
        <v>969</v>
      </c>
      <c r="H934">
        <v>100</v>
      </c>
    </row>
    <row r="935" spans="1:8" x14ac:dyDescent="0.3">
      <c r="A935" s="31">
        <v>528</v>
      </c>
      <c r="B935" s="197" t="s">
        <v>904</v>
      </c>
      <c r="C935" s="196" t="s">
        <v>736</v>
      </c>
      <c r="D935" s="196" t="s">
        <v>1295</v>
      </c>
      <c r="E935" s="196" t="s">
        <v>1271</v>
      </c>
      <c r="F935">
        <v>58.8</v>
      </c>
      <c r="G935" s="197" t="s">
        <v>969</v>
      </c>
      <c r="H935">
        <v>100</v>
      </c>
    </row>
    <row r="936" spans="1:8" x14ac:dyDescent="0.3">
      <c r="A936" s="31">
        <v>528</v>
      </c>
      <c r="B936" s="197" t="s">
        <v>904</v>
      </c>
      <c r="C936" s="196" t="s">
        <v>736</v>
      </c>
      <c r="D936" s="196" t="s">
        <v>1933</v>
      </c>
      <c r="E936" s="196" t="s">
        <v>1271</v>
      </c>
      <c r="F936">
        <v>19.239999999999998</v>
      </c>
      <c r="G936" s="197" t="s">
        <v>969</v>
      </c>
      <c r="H936">
        <v>100</v>
      </c>
    </row>
    <row r="937" spans="1:8" x14ac:dyDescent="0.3">
      <c r="A937" s="31">
        <v>528</v>
      </c>
      <c r="B937" s="197" t="s">
        <v>904</v>
      </c>
      <c r="C937" s="196" t="s">
        <v>736</v>
      </c>
      <c r="D937" s="196" t="s">
        <v>1934</v>
      </c>
      <c r="E937" s="196" t="s">
        <v>1271</v>
      </c>
      <c r="F937">
        <v>50.08</v>
      </c>
      <c r="G937" s="197" t="s">
        <v>969</v>
      </c>
      <c r="H937">
        <v>100</v>
      </c>
    </row>
    <row r="938" spans="1:8" x14ac:dyDescent="0.3">
      <c r="A938" s="31">
        <v>528</v>
      </c>
      <c r="B938" s="197" t="s">
        <v>904</v>
      </c>
      <c r="C938" s="196" t="s">
        <v>736</v>
      </c>
      <c r="D938" s="196" t="s">
        <v>1935</v>
      </c>
      <c r="E938" s="196" t="s">
        <v>1271</v>
      </c>
      <c r="F938">
        <v>28.89</v>
      </c>
      <c r="G938" s="197" t="s">
        <v>969</v>
      </c>
      <c r="H938">
        <v>100</v>
      </c>
    </row>
    <row r="939" spans="1:8" x14ac:dyDescent="0.3">
      <c r="A939" s="31">
        <v>533</v>
      </c>
      <c r="B939" s="197" t="s">
        <v>904</v>
      </c>
      <c r="C939" s="196" t="s">
        <v>738</v>
      </c>
      <c r="D939" s="196" t="s">
        <v>1936</v>
      </c>
      <c r="E939" s="196" t="s">
        <v>1937</v>
      </c>
      <c r="F939">
        <v>1649.24</v>
      </c>
      <c r="G939" s="197" t="s">
        <v>969</v>
      </c>
      <c r="H939">
        <v>100</v>
      </c>
    </row>
    <row r="940" spans="1:8" x14ac:dyDescent="0.3">
      <c r="A940" s="31">
        <v>533</v>
      </c>
      <c r="B940" s="197" t="s">
        <v>904</v>
      </c>
      <c r="C940" s="196" t="s">
        <v>738</v>
      </c>
      <c r="D940" s="196" t="s">
        <v>1938</v>
      </c>
      <c r="E940" s="196" t="s">
        <v>1937</v>
      </c>
      <c r="F940">
        <v>1910.75</v>
      </c>
      <c r="G940" s="197" t="s">
        <v>969</v>
      </c>
      <c r="H940">
        <v>100</v>
      </c>
    </row>
    <row r="941" spans="1:8" x14ac:dyDescent="0.3">
      <c r="A941" s="31">
        <v>533</v>
      </c>
      <c r="B941" s="197" t="s">
        <v>904</v>
      </c>
      <c r="C941" s="196" t="s">
        <v>738</v>
      </c>
      <c r="D941" s="196" t="s">
        <v>1939</v>
      </c>
      <c r="E941" s="196" t="s">
        <v>1937</v>
      </c>
      <c r="F941">
        <v>489.13</v>
      </c>
      <c r="G941" s="197" t="s">
        <v>969</v>
      </c>
      <c r="H941">
        <v>100</v>
      </c>
    </row>
    <row r="942" spans="1:8" x14ac:dyDescent="0.3">
      <c r="A942" s="31">
        <v>533</v>
      </c>
      <c r="B942" s="197" t="s">
        <v>904</v>
      </c>
      <c r="C942" s="196" t="s">
        <v>738</v>
      </c>
      <c r="D942" s="196" t="s">
        <v>1940</v>
      </c>
      <c r="E942" s="196" t="s">
        <v>1937</v>
      </c>
      <c r="F942">
        <v>715.4</v>
      </c>
      <c r="G942" s="197" t="s">
        <v>969</v>
      </c>
      <c r="H942">
        <v>100</v>
      </c>
    </row>
    <row r="943" spans="1:8" x14ac:dyDescent="0.3">
      <c r="A943" s="31">
        <v>533</v>
      </c>
      <c r="B943" s="197" t="s">
        <v>904</v>
      </c>
      <c r="C943" s="196" t="s">
        <v>738</v>
      </c>
      <c r="D943" s="196" t="s">
        <v>1941</v>
      </c>
      <c r="E943" s="196" t="s">
        <v>1937</v>
      </c>
      <c r="F943">
        <v>763.41</v>
      </c>
      <c r="G943" s="197" t="s">
        <v>969</v>
      </c>
      <c r="H943">
        <v>100</v>
      </c>
    </row>
    <row r="944" spans="1:8" x14ac:dyDescent="0.3">
      <c r="A944" s="31">
        <v>533</v>
      </c>
      <c r="B944" s="197" t="s">
        <v>904</v>
      </c>
      <c r="C944" s="196" t="s">
        <v>738</v>
      </c>
      <c r="D944" s="196" t="s">
        <v>1942</v>
      </c>
      <c r="E944" s="196" t="s">
        <v>1937</v>
      </c>
      <c r="F944">
        <v>329.64</v>
      </c>
      <c r="G944" s="197" t="s">
        <v>969</v>
      </c>
      <c r="H944">
        <v>100</v>
      </c>
    </row>
    <row r="945" spans="1:8" x14ac:dyDescent="0.3">
      <c r="A945" s="31">
        <v>533</v>
      </c>
      <c r="B945" s="197" t="s">
        <v>904</v>
      </c>
      <c r="C945" s="196" t="s">
        <v>738</v>
      </c>
      <c r="D945" s="196" t="s">
        <v>1943</v>
      </c>
      <c r="E945" s="196" t="s">
        <v>1937</v>
      </c>
      <c r="F945">
        <v>1979.09</v>
      </c>
      <c r="G945" s="197" t="s">
        <v>969</v>
      </c>
      <c r="H945">
        <v>100</v>
      </c>
    </row>
    <row r="946" spans="1:8" x14ac:dyDescent="0.3">
      <c r="A946" s="31">
        <v>533</v>
      </c>
      <c r="B946" s="197" t="s">
        <v>904</v>
      </c>
      <c r="C946" s="196" t="s">
        <v>738</v>
      </c>
      <c r="D946" s="196" t="s">
        <v>1944</v>
      </c>
      <c r="E946" s="196" t="s">
        <v>1937</v>
      </c>
      <c r="F946">
        <v>2292.9</v>
      </c>
      <c r="G946" s="197" t="s">
        <v>969</v>
      </c>
      <c r="H946">
        <v>100</v>
      </c>
    </row>
    <row r="947" spans="1:8" x14ac:dyDescent="0.3">
      <c r="A947" s="31">
        <v>533</v>
      </c>
      <c r="B947" s="197" t="s">
        <v>904</v>
      </c>
      <c r="C947" s="196" t="s">
        <v>738</v>
      </c>
      <c r="D947" s="196" t="s">
        <v>1945</v>
      </c>
      <c r="E947" s="196" t="s">
        <v>1937</v>
      </c>
      <c r="F947">
        <v>586.95000000000005</v>
      </c>
      <c r="G947" s="197" t="s">
        <v>969</v>
      </c>
      <c r="H947">
        <v>100</v>
      </c>
    </row>
    <row r="948" spans="1:8" x14ac:dyDescent="0.3">
      <c r="A948" s="31">
        <v>533</v>
      </c>
      <c r="B948" s="197" t="s">
        <v>904</v>
      </c>
      <c r="C948" s="196" t="s">
        <v>738</v>
      </c>
      <c r="D948" s="196" t="s">
        <v>1946</v>
      </c>
      <c r="E948" s="196" t="s">
        <v>1937</v>
      </c>
      <c r="F948">
        <v>858.48</v>
      </c>
      <c r="G948" s="197" t="s">
        <v>969</v>
      </c>
      <c r="H948">
        <v>100</v>
      </c>
    </row>
    <row r="949" spans="1:8" x14ac:dyDescent="0.3">
      <c r="A949" s="31">
        <v>533</v>
      </c>
      <c r="B949" s="197" t="s">
        <v>904</v>
      </c>
      <c r="C949" s="196" t="s">
        <v>738</v>
      </c>
      <c r="D949" s="196" t="s">
        <v>1947</v>
      </c>
      <c r="E949" s="196" t="s">
        <v>1937</v>
      </c>
      <c r="F949">
        <v>916.09</v>
      </c>
      <c r="G949" s="197" t="s">
        <v>969</v>
      </c>
      <c r="H949">
        <v>100</v>
      </c>
    </row>
    <row r="950" spans="1:8" x14ac:dyDescent="0.3">
      <c r="A950" s="31">
        <v>533</v>
      </c>
      <c r="B950" s="197" t="s">
        <v>904</v>
      </c>
      <c r="C950" s="196" t="s">
        <v>738</v>
      </c>
      <c r="D950" s="196" t="s">
        <v>1948</v>
      </c>
      <c r="E950" s="196" t="s">
        <v>1937</v>
      </c>
      <c r="F950">
        <v>395.56</v>
      </c>
      <c r="G950" s="197" t="s">
        <v>969</v>
      </c>
      <c r="H950">
        <v>100</v>
      </c>
    </row>
    <row r="951" spans="1:8" x14ac:dyDescent="0.3">
      <c r="A951" s="31">
        <v>533</v>
      </c>
      <c r="B951" s="197" t="s">
        <v>904</v>
      </c>
      <c r="C951" s="196" t="s">
        <v>738</v>
      </c>
      <c r="D951" s="196" t="s">
        <v>1949</v>
      </c>
      <c r="E951" s="196" t="s">
        <v>1937</v>
      </c>
      <c r="F951">
        <v>763.05</v>
      </c>
      <c r="G951" s="197" t="s">
        <v>969</v>
      </c>
      <c r="H951">
        <v>100</v>
      </c>
    </row>
    <row r="952" spans="1:8" x14ac:dyDescent="0.3">
      <c r="A952" s="31">
        <v>533</v>
      </c>
      <c r="B952" s="197" t="s">
        <v>904</v>
      </c>
      <c r="C952" s="196" t="s">
        <v>738</v>
      </c>
      <c r="D952" s="196" t="s">
        <v>1950</v>
      </c>
      <c r="E952" s="196" t="s">
        <v>1937</v>
      </c>
      <c r="F952">
        <v>611.38</v>
      </c>
      <c r="G952" s="197" t="s">
        <v>969</v>
      </c>
      <c r="H952">
        <v>100</v>
      </c>
    </row>
    <row r="953" spans="1:8" x14ac:dyDescent="0.3">
      <c r="A953" s="31">
        <v>533</v>
      </c>
      <c r="B953" s="197" t="s">
        <v>904</v>
      </c>
      <c r="C953" s="196" t="s">
        <v>738</v>
      </c>
      <c r="D953" s="196" t="s">
        <v>1951</v>
      </c>
      <c r="E953" s="196" t="s">
        <v>1937</v>
      </c>
      <c r="F953">
        <v>578.67999999999995</v>
      </c>
      <c r="G953" s="197" t="s">
        <v>969</v>
      </c>
      <c r="H953">
        <v>100</v>
      </c>
    </row>
    <row r="954" spans="1:8" x14ac:dyDescent="0.3">
      <c r="A954" s="31">
        <v>533</v>
      </c>
      <c r="B954" s="197" t="s">
        <v>904</v>
      </c>
      <c r="C954" s="196" t="s">
        <v>738</v>
      </c>
      <c r="D954" s="196" t="s">
        <v>1952</v>
      </c>
      <c r="E954" s="196" t="s">
        <v>32</v>
      </c>
      <c r="F954">
        <v>1179.58</v>
      </c>
      <c r="G954" s="197" t="s">
        <v>969</v>
      </c>
      <c r="H954">
        <v>100</v>
      </c>
    </row>
    <row r="955" spans="1:8" x14ac:dyDescent="0.3">
      <c r="A955" s="31">
        <v>533</v>
      </c>
      <c r="B955" s="197" t="s">
        <v>904</v>
      </c>
      <c r="C955" s="196" t="s">
        <v>738</v>
      </c>
      <c r="D955" s="196" t="s">
        <v>1953</v>
      </c>
      <c r="E955" s="196" t="s">
        <v>32</v>
      </c>
      <c r="F955">
        <v>25921.15</v>
      </c>
      <c r="G955" s="197" t="s">
        <v>969</v>
      </c>
      <c r="H955">
        <v>100</v>
      </c>
    </row>
    <row r="956" spans="1:8" x14ac:dyDescent="0.3">
      <c r="A956" s="31">
        <v>533</v>
      </c>
      <c r="B956" s="197" t="s">
        <v>904</v>
      </c>
      <c r="C956" s="196" t="s">
        <v>738</v>
      </c>
      <c r="D956" s="196" t="s">
        <v>1954</v>
      </c>
      <c r="E956" s="196" t="s">
        <v>32</v>
      </c>
      <c r="F956">
        <v>3010.06</v>
      </c>
      <c r="G956" s="197" t="s">
        <v>969</v>
      </c>
      <c r="H956">
        <v>100</v>
      </c>
    </row>
    <row r="957" spans="1:8" x14ac:dyDescent="0.3">
      <c r="A957" s="31">
        <v>533</v>
      </c>
      <c r="B957" s="197" t="s">
        <v>904</v>
      </c>
      <c r="C957" s="196" t="s">
        <v>738</v>
      </c>
      <c r="D957" s="196" t="s">
        <v>1955</v>
      </c>
      <c r="E957" s="196" t="s">
        <v>32</v>
      </c>
      <c r="F957">
        <v>4779.6000000000004</v>
      </c>
      <c r="G957" s="197" t="s">
        <v>969</v>
      </c>
      <c r="H957">
        <v>100</v>
      </c>
    </row>
    <row r="958" spans="1:8" x14ac:dyDescent="0.3">
      <c r="A958" s="31">
        <v>533</v>
      </c>
      <c r="B958" s="197" t="s">
        <v>904</v>
      </c>
      <c r="C958" s="196" t="s">
        <v>738</v>
      </c>
      <c r="D958" s="196" t="s">
        <v>1956</v>
      </c>
      <c r="E958" s="196" t="s">
        <v>32</v>
      </c>
      <c r="F958">
        <v>5966.59</v>
      </c>
      <c r="G958" s="197" t="s">
        <v>969</v>
      </c>
      <c r="H958">
        <v>100</v>
      </c>
    </row>
    <row r="959" spans="1:8" x14ac:dyDescent="0.3">
      <c r="A959" s="31">
        <v>533</v>
      </c>
      <c r="B959" s="197" t="s">
        <v>904</v>
      </c>
      <c r="C959" s="196" t="s">
        <v>738</v>
      </c>
      <c r="D959" s="196" t="s">
        <v>1957</v>
      </c>
      <c r="E959" s="196" t="s">
        <v>32</v>
      </c>
      <c r="F959">
        <v>44809.37</v>
      </c>
      <c r="G959" s="197" t="s">
        <v>969</v>
      </c>
      <c r="H959">
        <v>100</v>
      </c>
    </row>
    <row r="960" spans="1:8" x14ac:dyDescent="0.3">
      <c r="A960" s="31">
        <v>533</v>
      </c>
      <c r="B960" s="197" t="s">
        <v>904</v>
      </c>
      <c r="C960" s="196" t="s">
        <v>738</v>
      </c>
      <c r="D960" s="196" t="s">
        <v>1958</v>
      </c>
      <c r="E960" s="196" t="s">
        <v>32</v>
      </c>
      <c r="F960">
        <v>6880.86</v>
      </c>
      <c r="G960" s="197" t="s">
        <v>969</v>
      </c>
      <c r="H960">
        <v>100</v>
      </c>
    </row>
    <row r="961" spans="1:8" x14ac:dyDescent="0.3">
      <c r="A961" s="31">
        <v>533</v>
      </c>
      <c r="B961" s="197" t="s">
        <v>904</v>
      </c>
      <c r="C961" s="196" t="s">
        <v>738</v>
      </c>
      <c r="D961" s="196" t="s">
        <v>1959</v>
      </c>
      <c r="E961" s="196" t="s">
        <v>32</v>
      </c>
      <c r="F961">
        <v>3364.3</v>
      </c>
      <c r="G961" s="197" t="s">
        <v>969</v>
      </c>
      <c r="H961">
        <v>100</v>
      </c>
    </row>
    <row r="962" spans="1:8" x14ac:dyDescent="0.3">
      <c r="A962" s="31">
        <v>533</v>
      </c>
      <c r="B962" s="197" t="s">
        <v>904</v>
      </c>
      <c r="C962" s="196" t="s">
        <v>738</v>
      </c>
      <c r="D962" s="196" t="s">
        <v>1960</v>
      </c>
      <c r="E962" s="196" t="s">
        <v>1937</v>
      </c>
      <c r="F962">
        <v>152.05000000000001</v>
      </c>
      <c r="G962" s="197" t="s">
        <v>969</v>
      </c>
      <c r="H962">
        <v>100</v>
      </c>
    </row>
    <row r="963" spans="1:8" x14ac:dyDescent="0.3">
      <c r="A963" s="31">
        <v>533</v>
      </c>
      <c r="B963" s="197" t="s">
        <v>904</v>
      </c>
      <c r="C963" s="196" t="s">
        <v>738</v>
      </c>
      <c r="D963" s="196" t="s">
        <v>1961</v>
      </c>
      <c r="E963" s="196" t="s">
        <v>1516</v>
      </c>
      <c r="F963">
        <v>228.83</v>
      </c>
      <c r="G963" s="197" t="s">
        <v>969</v>
      </c>
      <c r="H963">
        <v>100</v>
      </c>
    </row>
    <row r="964" spans="1:8" x14ac:dyDescent="0.3">
      <c r="A964" s="31">
        <v>533</v>
      </c>
      <c r="B964" s="197" t="s">
        <v>904</v>
      </c>
      <c r="C964" s="196" t="s">
        <v>738</v>
      </c>
      <c r="D964" s="196" t="s">
        <v>1962</v>
      </c>
      <c r="E964" s="196" t="s">
        <v>1516</v>
      </c>
      <c r="F964">
        <v>115.34</v>
      </c>
      <c r="G964" s="197" t="s">
        <v>969</v>
      </c>
      <c r="H964">
        <v>100</v>
      </c>
    </row>
    <row r="965" spans="1:8" x14ac:dyDescent="0.3">
      <c r="A965" s="31">
        <v>533</v>
      </c>
      <c r="B965" s="197" t="s">
        <v>904</v>
      </c>
      <c r="C965" s="196" t="s">
        <v>738</v>
      </c>
      <c r="D965" s="196" t="s">
        <v>1963</v>
      </c>
      <c r="E965" s="196" t="s">
        <v>1937</v>
      </c>
      <c r="F965">
        <v>635.88</v>
      </c>
      <c r="G965" s="197" t="s">
        <v>969</v>
      </c>
      <c r="H965">
        <v>100</v>
      </c>
    </row>
    <row r="966" spans="1:8" x14ac:dyDescent="0.3">
      <c r="A966" s="31">
        <v>533</v>
      </c>
      <c r="B966" s="197" t="s">
        <v>904</v>
      </c>
      <c r="C966" s="196" t="s">
        <v>738</v>
      </c>
      <c r="D966" s="196" t="s">
        <v>1964</v>
      </c>
      <c r="E966" s="196" t="s">
        <v>1937</v>
      </c>
      <c r="F966">
        <v>509.48</v>
      </c>
      <c r="G966" s="197" t="s">
        <v>969</v>
      </c>
      <c r="H966">
        <v>100</v>
      </c>
    </row>
    <row r="967" spans="1:8" x14ac:dyDescent="0.3">
      <c r="A967" s="31">
        <v>533</v>
      </c>
      <c r="B967" s="197" t="s">
        <v>904</v>
      </c>
      <c r="C967" s="196" t="s">
        <v>738</v>
      </c>
      <c r="D967" s="196" t="s">
        <v>1965</v>
      </c>
      <c r="E967" s="196" t="s">
        <v>1937</v>
      </c>
      <c r="F967">
        <v>482.23</v>
      </c>
      <c r="G967" s="197" t="s">
        <v>969</v>
      </c>
      <c r="H967">
        <v>100</v>
      </c>
    </row>
    <row r="968" spans="1:8" x14ac:dyDescent="0.3">
      <c r="A968" s="31">
        <v>533</v>
      </c>
      <c r="B968" s="197" t="s">
        <v>904</v>
      </c>
      <c r="C968" s="196" t="s">
        <v>738</v>
      </c>
      <c r="D968" s="196" t="s">
        <v>1966</v>
      </c>
      <c r="E968" s="196" t="s">
        <v>32</v>
      </c>
      <c r="F968">
        <v>982.98</v>
      </c>
      <c r="G968" s="197" t="s">
        <v>969</v>
      </c>
      <c r="H968">
        <v>100</v>
      </c>
    </row>
    <row r="969" spans="1:8" x14ac:dyDescent="0.3">
      <c r="A969" s="31">
        <v>533</v>
      </c>
      <c r="B969" s="197" t="s">
        <v>904</v>
      </c>
      <c r="C969" s="196" t="s">
        <v>738</v>
      </c>
      <c r="D969" s="196" t="s">
        <v>1967</v>
      </c>
      <c r="E969" s="196" t="s">
        <v>32</v>
      </c>
      <c r="F969">
        <v>21600.959999999999</v>
      </c>
      <c r="G969" s="197" t="s">
        <v>969</v>
      </c>
      <c r="H969">
        <v>100</v>
      </c>
    </row>
    <row r="970" spans="1:8" x14ac:dyDescent="0.3">
      <c r="A970" s="31">
        <v>533</v>
      </c>
      <c r="B970" s="197" t="s">
        <v>904</v>
      </c>
      <c r="C970" s="196" t="s">
        <v>738</v>
      </c>
      <c r="D970" s="196" t="s">
        <v>1968</v>
      </c>
      <c r="E970" s="196" t="s">
        <v>32</v>
      </c>
      <c r="F970">
        <v>2508.39</v>
      </c>
      <c r="G970" s="197" t="s">
        <v>969</v>
      </c>
      <c r="H970">
        <v>100</v>
      </c>
    </row>
    <row r="971" spans="1:8" x14ac:dyDescent="0.3">
      <c r="A971" s="31">
        <v>533</v>
      </c>
      <c r="B971" s="197" t="s">
        <v>904</v>
      </c>
      <c r="C971" s="196" t="s">
        <v>738</v>
      </c>
      <c r="D971" s="196" t="s">
        <v>1969</v>
      </c>
      <c r="E971" s="196" t="s">
        <v>32</v>
      </c>
      <c r="F971">
        <v>3983</v>
      </c>
      <c r="G971" s="197" t="s">
        <v>969</v>
      </c>
      <c r="H971">
        <v>100</v>
      </c>
    </row>
    <row r="972" spans="1:8" x14ac:dyDescent="0.3">
      <c r="A972" s="31">
        <v>533</v>
      </c>
      <c r="B972" s="197" t="s">
        <v>904</v>
      </c>
      <c r="C972" s="196" t="s">
        <v>738</v>
      </c>
      <c r="D972" s="196" t="s">
        <v>1970</v>
      </c>
      <c r="E972" s="196" t="s">
        <v>32</v>
      </c>
      <c r="F972">
        <v>4972.16</v>
      </c>
      <c r="G972" s="197" t="s">
        <v>969</v>
      </c>
      <c r="H972">
        <v>100</v>
      </c>
    </row>
    <row r="973" spans="1:8" x14ac:dyDescent="0.3">
      <c r="A973" s="31">
        <v>533</v>
      </c>
      <c r="B973" s="197" t="s">
        <v>904</v>
      </c>
      <c r="C973" s="196" t="s">
        <v>738</v>
      </c>
      <c r="D973" s="196" t="s">
        <v>1971</v>
      </c>
      <c r="E973" s="196" t="s">
        <v>32</v>
      </c>
      <c r="F973">
        <v>37341.15</v>
      </c>
      <c r="G973" s="197" t="s">
        <v>969</v>
      </c>
      <c r="H973">
        <v>100</v>
      </c>
    </row>
    <row r="974" spans="1:8" x14ac:dyDescent="0.3">
      <c r="A974" s="31">
        <v>533</v>
      </c>
      <c r="B974" s="197" t="s">
        <v>904</v>
      </c>
      <c r="C974" s="196" t="s">
        <v>738</v>
      </c>
      <c r="D974" s="196" t="s">
        <v>1972</v>
      </c>
      <c r="E974" s="196" t="s">
        <v>32</v>
      </c>
      <c r="F974">
        <v>5734.05</v>
      </c>
      <c r="G974" s="197" t="s">
        <v>969</v>
      </c>
      <c r="H974">
        <v>100</v>
      </c>
    </row>
    <row r="975" spans="1:8" x14ac:dyDescent="0.3">
      <c r="A975" s="31">
        <v>533</v>
      </c>
      <c r="B975" s="197" t="s">
        <v>904</v>
      </c>
      <c r="C975" s="196" t="s">
        <v>738</v>
      </c>
      <c r="D975" s="196" t="s">
        <v>1973</v>
      </c>
      <c r="E975" s="196" t="s">
        <v>32</v>
      </c>
      <c r="F975">
        <v>2803.58</v>
      </c>
      <c r="G975" s="197" t="s">
        <v>969</v>
      </c>
      <c r="H975">
        <v>100</v>
      </c>
    </row>
    <row r="976" spans="1:8" x14ac:dyDescent="0.3">
      <c r="A976" s="31">
        <v>533</v>
      </c>
      <c r="B976" s="197" t="s">
        <v>904</v>
      </c>
      <c r="C976" s="196" t="s">
        <v>738</v>
      </c>
      <c r="D976" s="196" t="s">
        <v>1974</v>
      </c>
      <c r="E976" s="196" t="s">
        <v>1937</v>
      </c>
      <c r="F976">
        <v>126.71</v>
      </c>
      <c r="G976" s="197" t="s">
        <v>969</v>
      </c>
      <c r="H976">
        <v>100</v>
      </c>
    </row>
    <row r="977" spans="1:8" x14ac:dyDescent="0.3">
      <c r="A977" s="31">
        <v>533</v>
      </c>
      <c r="B977" s="197" t="s">
        <v>904</v>
      </c>
      <c r="C977" s="196" t="s">
        <v>738</v>
      </c>
      <c r="D977" s="196" t="s">
        <v>1975</v>
      </c>
      <c r="E977" s="196" t="s">
        <v>1516</v>
      </c>
      <c r="F977">
        <v>190.69</v>
      </c>
      <c r="G977" s="197" t="s">
        <v>969</v>
      </c>
      <c r="H977">
        <v>100</v>
      </c>
    </row>
    <row r="978" spans="1:8" x14ac:dyDescent="0.3">
      <c r="A978" s="31">
        <v>533</v>
      </c>
      <c r="B978" s="197" t="s">
        <v>904</v>
      </c>
      <c r="C978" s="196" t="s">
        <v>738</v>
      </c>
      <c r="D978" s="196" t="s">
        <v>1976</v>
      </c>
      <c r="E978" s="196" t="s">
        <v>1516</v>
      </c>
      <c r="F978">
        <v>96.12</v>
      </c>
      <c r="G978" s="197" t="s">
        <v>969</v>
      </c>
      <c r="H978">
        <v>100</v>
      </c>
    </row>
    <row r="979" spans="1:8" x14ac:dyDescent="0.3">
      <c r="A979" s="31">
        <v>554</v>
      </c>
      <c r="B979" s="197" t="s">
        <v>904</v>
      </c>
      <c r="C979" s="196" t="s">
        <v>612</v>
      </c>
      <c r="D979" s="196" t="s">
        <v>1977</v>
      </c>
      <c r="E979" s="196" t="s">
        <v>32</v>
      </c>
      <c r="F979">
        <v>77.84</v>
      </c>
      <c r="G979" s="197" t="s">
        <v>969</v>
      </c>
      <c r="H979">
        <v>100</v>
      </c>
    </row>
    <row r="980" spans="1:8" x14ac:dyDescent="0.3">
      <c r="A980" s="31">
        <v>554</v>
      </c>
      <c r="B980" s="197" t="s">
        <v>904</v>
      </c>
      <c r="C980" s="196" t="s">
        <v>612</v>
      </c>
      <c r="D980" s="196" t="s">
        <v>1978</v>
      </c>
      <c r="E980" s="196" t="s">
        <v>32</v>
      </c>
      <c r="F980">
        <v>93.4</v>
      </c>
      <c r="G980" s="197" t="s">
        <v>969</v>
      </c>
      <c r="H980">
        <v>100</v>
      </c>
    </row>
    <row r="981" spans="1:8" x14ac:dyDescent="0.3">
      <c r="A981" s="31">
        <v>557</v>
      </c>
      <c r="B981" s="197" t="s">
        <v>904</v>
      </c>
      <c r="C981" s="196" t="s">
        <v>759</v>
      </c>
      <c r="D981" s="196" t="s">
        <v>1979</v>
      </c>
      <c r="E981" s="196" t="s">
        <v>1271</v>
      </c>
      <c r="F981">
        <v>6.2</v>
      </c>
      <c r="G981" s="197" t="s">
        <v>969</v>
      </c>
      <c r="H981">
        <v>100</v>
      </c>
    </row>
    <row r="982" spans="1:8" x14ac:dyDescent="0.3">
      <c r="A982" s="31">
        <v>557</v>
      </c>
      <c r="B982" s="197" t="s">
        <v>904</v>
      </c>
      <c r="C982" s="196" t="s">
        <v>759</v>
      </c>
      <c r="D982" s="196" t="s">
        <v>1980</v>
      </c>
      <c r="E982" s="196" t="s">
        <v>1271</v>
      </c>
      <c r="F982">
        <v>7.44</v>
      </c>
      <c r="G982" s="197" t="s">
        <v>969</v>
      </c>
      <c r="H982">
        <v>100</v>
      </c>
    </row>
    <row r="983" spans="1:8" x14ac:dyDescent="0.3">
      <c r="A983" s="31">
        <v>558</v>
      </c>
      <c r="B983" s="197" t="s">
        <v>904</v>
      </c>
      <c r="C983" s="196" t="s">
        <v>245</v>
      </c>
      <c r="D983" s="196" t="s">
        <v>1981</v>
      </c>
      <c r="E983" s="196" t="s">
        <v>850</v>
      </c>
      <c r="F983">
        <v>15.22</v>
      </c>
      <c r="G983" s="197" t="s">
        <v>969</v>
      </c>
      <c r="H983">
        <v>100</v>
      </c>
    </row>
    <row r="984" spans="1:8" x14ac:dyDescent="0.3">
      <c r="A984" s="31">
        <v>558</v>
      </c>
      <c r="B984" s="197" t="s">
        <v>904</v>
      </c>
      <c r="C984" s="196" t="s">
        <v>245</v>
      </c>
      <c r="D984" s="196" t="s">
        <v>1982</v>
      </c>
      <c r="E984" s="196" t="s">
        <v>850</v>
      </c>
      <c r="F984">
        <v>18.27</v>
      </c>
      <c r="G984" s="197" t="s">
        <v>969</v>
      </c>
      <c r="H984">
        <v>100</v>
      </c>
    </row>
    <row r="985" spans="1:8" x14ac:dyDescent="0.3">
      <c r="A985" s="31">
        <v>558</v>
      </c>
      <c r="B985" s="197" t="s">
        <v>904</v>
      </c>
      <c r="C985" s="196" t="s">
        <v>245</v>
      </c>
      <c r="D985" s="196" t="s">
        <v>1983</v>
      </c>
      <c r="E985" s="196" t="s">
        <v>850</v>
      </c>
      <c r="F985">
        <v>13.46</v>
      </c>
      <c r="G985" s="197" t="s">
        <v>969</v>
      </c>
      <c r="H985">
        <v>100</v>
      </c>
    </row>
    <row r="986" spans="1:8" x14ac:dyDescent="0.3">
      <c r="A986" s="31">
        <v>558</v>
      </c>
      <c r="B986" s="197" t="s">
        <v>904</v>
      </c>
      <c r="C986" s="196" t="s">
        <v>245</v>
      </c>
      <c r="D986" s="196" t="s">
        <v>1984</v>
      </c>
      <c r="E986" s="196" t="s">
        <v>850</v>
      </c>
      <c r="F986">
        <v>7.98</v>
      </c>
      <c r="G986" s="197" t="s">
        <v>969</v>
      </c>
      <c r="H986">
        <v>100</v>
      </c>
    </row>
    <row r="987" spans="1:8" x14ac:dyDescent="0.3">
      <c r="A987" s="31">
        <v>558</v>
      </c>
      <c r="B987" s="197" t="s">
        <v>904</v>
      </c>
      <c r="C987" s="196" t="s">
        <v>245</v>
      </c>
      <c r="D987" s="196" t="s">
        <v>1985</v>
      </c>
      <c r="E987" s="196" t="s">
        <v>850</v>
      </c>
      <c r="F987">
        <v>10.039999999999999</v>
      </c>
      <c r="G987" s="197" t="s">
        <v>969</v>
      </c>
      <c r="H987">
        <v>100</v>
      </c>
    </row>
    <row r="988" spans="1:8" x14ac:dyDescent="0.3">
      <c r="A988" s="31">
        <v>558</v>
      </c>
      <c r="B988" s="197" t="s">
        <v>904</v>
      </c>
      <c r="C988" s="196" t="s">
        <v>245</v>
      </c>
      <c r="D988" s="196" t="s">
        <v>1986</v>
      </c>
      <c r="E988" s="196" t="s">
        <v>850</v>
      </c>
      <c r="F988">
        <v>10.74</v>
      </c>
      <c r="G988" s="197" t="s">
        <v>969</v>
      </c>
      <c r="H988">
        <v>100</v>
      </c>
    </row>
    <row r="989" spans="1:8" x14ac:dyDescent="0.3">
      <c r="A989" s="31">
        <v>558</v>
      </c>
      <c r="B989" s="197" t="s">
        <v>904</v>
      </c>
      <c r="C989" s="196" t="s">
        <v>245</v>
      </c>
      <c r="D989" s="196" t="s">
        <v>1987</v>
      </c>
      <c r="E989" s="196" t="s">
        <v>850</v>
      </c>
      <c r="F989">
        <v>11.12</v>
      </c>
      <c r="G989" s="197" t="s">
        <v>969</v>
      </c>
      <c r="H989">
        <v>100</v>
      </c>
    </row>
    <row r="990" spans="1:8" x14ac:dyDescent="0.3">
      <c r="A990" s="31">
        <v>558</v>
      </c>
      <c r="B990" s="197" t="s">
        <v>904</v>
      </c>
      <c r="C990" s="196" t="s">
        <v>245</v>
      </c>
      <c r="D990" s="196" t="s">
        <v>1988</v>
      </c>
      <c r="E990" s="196" t="s">
        <v>850</v>
      </c>
      <c r="F990">
        <v>11.22</v>
      </c>
      <c r="G990" s="197" t="s">
        <v>969</v>
      </c>
      <c r="H990">
        <v>100</v>
      </c>
    </row>
    <row r="991" spans="1:8" x14ac:dyDescent="0.3">
      <c r="A991" s="31">
        <v>558</v>
      </c>
      <c r="B991" s="197" t="s">
        <v>904</v>
      </c>
      <c r="C991" s="196" t="s">
        <v>245</v>
      </c>
      <c r="D991" s="196" t="s">
        <v>1989</v>
      </c>
      <c r="E991" s="196" t="s">
        <v>850</v>
      </c>
      <c r="F991">
        <v>6.65</v>
      </c>
      <c r="G991" s="197" t="s">
        <v>969</v>
      </c>
      <c r="H991">
        <v>100</v>
      </c>
    </row>
    <row r="992" spans="1:8" x14ac:dyDescent="0.3">
      <c r="A992" s="31">
        <v>558</v>
      </c>
      <c r="B992" s="197" t="s">
        <v>904</v>
      </c>
      <c r="C992" s="196" t="s">
        <v>245</v>
      </c>
      <c r="D992" s="196" t="s">
        <v>1990</v>
      </c>
      <c r="E992" s="196" t="s">
        <v>850</v>
      </c>
      <c r="F992">
        <v>8.3699999999999992</v>
      </c>
      <c r="G992" s="197" t="s">
        <v>969</v>
      </c>
      <c r="H992">
        <v>100</v>
      </c>
    </row>
    <row r="993" spans="1:8" x14ac:dyDescent="0.3">
      <c r="A993" s="31">
        <v>558</v>
      </c>
      <c r="B993" s="197" t="s">
        <v>904</v>
      </c>
      <c r="C993" s="196" t="s">
        <v>245</v>
      </c>
      <c r="D993" s="196" t="s">
        <v>1991</v>
      </c>
      <c r="E993" s="196" t="s">
        <v>850</v>
      </c>
      <c r="F993">
        <v>8.9499999999999993</v>
      </c>
      <c r="G993" s="197" t="s">
        <v>969</v>
      </c>
      <c r="H993">
        <v>100</v>
      </c>
    </row>
    <row r="994" spans="1:8" x14ac:dyDescent="0.3">
      <c r="A994" s="31">
        <v>558</v>
      </c>
      <c r="B994" s="197" t="s">
        <v>904</v>
      </c>
      <c r="C994" s="196" t="s">
        <v>245</v>
      </c>
      <c r="D994" s="196" t="s">
        <v>1992</v>
      </c>
      <c r="E994" s="196" t="s">
        <v>850</v>
      </c>
      <c r="F994">
        <v>9.27</v>
      </c>
      <c r="G994" s="197" t="s">
        <v>969</v>
      </c>
      <c r="H994">
        <v>100</v>
      </c>
    </row>
    <row r="995" spans="1:8" x14ac:dyDescent="0.3">
      <c r="A995" s="31">
        <v>560</v>
      </c>
      <c r="B995" s="197" t="s">
        <v>904</v>
      </c>
      <c r="C995" s="196" t="s">
        <v>1993</v>
      </c>
      <c r="D995" s="196" t="s">
        <v>1994</v>
      </c>
      <c r="E995" s="196" t="s">
        <v>850</v>
      </c>
      <c r="F995">
        <v>23.21</v>
      </c>
      <c r="G995" s="197" t="s">
        <v>969</v>
      </c>
      <c r="H995">
        <v>100</v>
      </c>
    </row>
    <row r="996" spans="1:8" x14ac:dyDescent="0.3">
      <c r="A996" s="31">
        <v>560</v>
      </c>
      <c r="B996" s="197" t="s">
        <v>904</v>
      </c>
      <c r="C996" s="196" t="s">
        <v>1993</v>
      </c>
      <c r="D996" s="196" t="s">
        <v>1995</v>
      </c>
      <c r="E996" s="196" t="s">
        <v>850</v>
      </c>
      <c r="F996">
        <v>8.6999999999999993</v>
      </c>
      <c r="G996" s="197" t="s">
        <v>969</v>
      </c>
      <c r="H996">
        <v>100</v>
      </c>
    </row>
    <row r="997" spans="1:8" x14ac:dyDescent="0.3">
      <c r="A997" s="31">
        <v>560</v>
      </c>
      <c r="B997" s="197" t="s">
        <v>904</v>
      </c>
      <c r="C997" s="196" t="s">
        <v>1993</v>
      </c>
      <c r="D997" s="196" t="s">
        <v>1996</v>
      </c>
      <c r="E997" s="196" t="s">
        <v>850</v>
      </c>
      <c r="F997">
        <v>19.34</v>
      </c>
      <c r="G997" s="197" t="s">
        <v>969</v>
      </c>
      <c r="H997">
        <v>100</v>
      </c>
    </row>
    <row r="998" spans="1:8" x14ac:dyDescent="0.3">
      <c r="A998" s="31">
        <v>560</v>
      </c>
      <c r="B998" s="197" t="s">
        <v>904</v>
      </c>
      <c r="C998" s="196" t="s">
        <v>1993</v>
      </c>
      <c r="D998" s="196" t="s">
        <v>1997</v>
      </c>
      <c r="E998" s="196" t="s">
        <v>850</v>
      </c>
      <c r="F998">
        <v>7.25</v>
      </c>
      <c r="G998" s="197" t="s">
        <v>969</v>
      </c>
      <c r="H998">
        <v>100</v>
      </c>
    </row>
    <row r="999" spans="1:8" x14ac:dyDescent="0.3">
      <c r="A999" s="31">
        <v>561</v>
      </c>
      <c r="B999" s="197" t="s">
        <v>904</v>
      </c>
      <c r="C999" s="196" t="s">
        <v>653</v>
      </c>
      <c r="D999" s="196" t="s">
        <v>1998</v>
      </c>
      <c r="E999" s="196" t="s">
        <v>1222</v>
      </c>
      <c r="F999">
        <v>7.21</v>
      </c>
      <c r="G999" s="197" t="s">
        <v>969</v>
      </c>
      <c r="H999">
        <v>100</v>
      </c>
    </row>
    <row r="1000" spans="1:8" x14ac:dyDescent="0.3">
      <c r="A1000" s="31">
        <v>561</v>
      </c>
      <c r="B1000" s="197" t="s">
        <v>904</v>
      </c>
      <c r="C1000" s="196" t="s">
        <v>653</v>
      </c>
      <c r="D1000" s="196" t="s">
        <v>1999</v>
      </c>
      <c r="E1000" s="196" t="s">
        <v>1222</v>
      </c>
      <c r="F1000">
        <v>8.8000000000000007</v>
      </c>
      <c r="G1000" s="197" t="s">
        <v>969</v>
      </c>
      <c r="H1000">
        <v>100</v>
      </c>
    </row>
    <row r="1001" spans="1:8" x14ac:dyDescent="0.3">
      <c r="A1001" s="31">
        <v>561</v>
      </c>
      <c r="B1001" s="197" t="s">
        <v>904</v>
      </c>
      <c r="C1001" s="196" t="s">
        <v>653</v>
      </c>
      <c r="D1001" s="196" t="s">
        <v>2000</v>
      </c>
      <c r="E1001" s="196" t="s">
        <v>1222</v>
      </c>
      <c r="F1001">
        <v>9.6300000000000008</v>
      </c>
      <c r="G1001" s="197" t="s">
        <v>969</v>
      </c>
      <c r="H1001">
        <v>100</v>
      </c>
    </row>
    <row r="1002" spans="1:8" x14ac:dyDescent="0.3">
      <c r="A1002" s="31">
        <v>561</v>
      </c>
      <c r="B1002" s="197" t="s">
        <v>904</v>
      </c>
      <c r="C1002" s="196" t="s">
        <v>653</v>
      </c>
      <c r="D1002" s="196" t="s">
        <v>2001</v>
      </c>
      <c r="E1002" s="196" t="s">
        <v>1222</v>
      </c>
      <c r="F1002">
        <v>5.79</v>
      </c>
      <c r="G1002" s="197" t="s">
        <v>969</v>
      </c>
      <c r="H1002">
        <v>100</v>
      </c>
    </row>
    <row r="1003" spans="1:8" x14ac:dyDescent="0.3">
      <c r="A1003" s="31">
        <v>561</v>
      </c>
      <c r="B1003" s="197" t="s">
        <v>904</v>
      </c>
      <c r="C1003" s="196" t="s">
        <v>653</v>
      </c>
      <c r="D1003" s="196" t="s">
        <v>2002</v>
      </c>
      <c r="E1003" s="196" t="s">
        <v>1222</v>
      </c>
      <c r="F1003">
        <v>6.43</v>
      </c>
      <c r="G1003" s="197" t="s">
        <v>969</v>
      </c>
      <c r="H1003">
        <v>100</v>
      </c>
    </row>
    <row r="1004" spans="1:8" x14ac:dyDescent="0.3">
      <c r="A1004" s="31">
        <v>561</v>
      </c>
      <c r="B1004" s="197" t="s">
        <v>904</v>
      </c>
      <c r="C1004" s="196" t="s">
        <v>653</v>
      </c>
      <c r="D1004" s="196" t="s">
        <v>2003</v>
      </c>
      <c r="E1004" s="196" t="s">
        <v>850</v>
      </c>
      <c r="F1004">
        <v>48.88</v>
      </c>
      <c r="G1004" s="197" t="s">
        <v>969</v>
      </c>
      <c r="H1004">
        <v>100</v>
      </c>
    </row>
    <row r="1005" spans="1:8" x14ac:dyDescent="0.3">
      <c r="A1005" s="31">
        <v>561</v>
      </c>
      <c r="B1005" s="197" t="s">
        <v>904</v>
      </c>
      <c r="C1005" s="196" t="s">
        <v>653</v>
      </c>
      <c r="D1005" s="196" t="s">
        <v>2004</v>
      </c>
      <c r="E1005" s="196" t="s">
        <v>850</v>
      </c>
      <c r="F1005">
        <v>24.41</v>
      </c>
      <c r="G1005" s="197" t="s">
        <v>969</v>
      </c>
      <c r="H1005">
        <v>100</v>
      </c>
    </row>
    <row r="1006" spans="1:8" x14ac:dyDescent="0.3">
      <c r="A1006" s="31">
        <v>561</v>
      </c>
      <c r="B1006" s="197" t="s">
        <v>904</v>
      </c>
      <c r="C1006" s="196" t="s">
        <v>653</v>
      </c>
      <c r="D1006" s="196" t="s">
        <v>2005</v>
      </c>
      <c r="E1006" s="196" t="s">
        <v>1222</v>
      </c>
      <c r="F1006">
        <v>2.41</v>
      </c>
      <c r="G1006" s="197" t="s">
        <v>969</v>
      </c>
      <c r="H1006">
        <v>100</v>
      </c>
    </row>
    <row r="1007" spans="1:8" x14ac:dyDescent="0.3">
      <c r="A1007" s="31">
        <v>561</v>
      </c>
      <c r="B1007" s="197" t="s">
        <v>904</v>
      </c>
      <c r="C1007" s="196" t="s">
        <v>653</v>
      </c>
      <c r="D1007" s="196" t="s">
        <v>2006</v>
      </c>
      <c r="E1007" s="196" t="s">
        <v>1222</v>
      </c>
      <c r="F1007">
        <v>8.65</v>
      </c>
      <c r="G1007" s="197" t="s">
        <v>969</v>
      </c>
      <c r="H1007">
        <v>100</v>
      </c>
    </row>
    <row r="1008" spans="1:8" x14ac:dyDescent="0.3">
      <c r="A1008" s="31">
        <v>561</v>
      </c>
      <c r="B1008" s="197" t="s">
        <v>904</v>
      </c>
      <c r="C1008" s="196" t="s">
        <v>653</v>
      </c>
      <c r="D1008" s="196" t="s">
        <v>2007</v>
      </c>
      <c r="E1008" s="196" t="s">
        <v>1222</v>
      </c>
      <c r="F1008">
        <v>10.56</v>
      </c>
      <c r="G1008" s="197" t="s">
        <v>969</v>
      </c>
      <c r="H1008">
        <v>100</v>
      </c>
    </row>
    <row r="1009" spans="1:8" x14ac:dyDescent="0.3">
      <c r="A1009" s="31">
        <v>561</v>
      </c>
      <c r="B1009" s="197" t="s">
        <v>904</v>
      </c>
      <c r="C1009" s="196" t="s">
        <v>653</v>
      </c>
      <c r="D1009" s="196" t="s">
        <v>2008</v>
      </c>
      <c r="E1009" s="196" t="s">
        <v>1222</v>
      </c>
      <c r="F1009">
        <v>11.55</v>
      </c>
      <c r="G1009" s="197" t="s">
        <v>969</v>
      </c>
      <c r="H1009">
        <v>100</v>
      </c>
    </row>
    <row r="1010" spans="1:8" x14ac:dyDescent="0.3">
      <c r="A1010" s="31">
        <v>561</v>
      </c>
      <c r="B1010" s="197" t="s">
        <v>904</v>
      </c>
      <c r="C1010" s="196" t="s">
        <v>653</v>
      </c>
      <c r="D1010" s="196" t="s">
        <v>2009</v>
      </c>
      <c r="E1010" s="196" t="s">
        <v>1222</v>
      </c>
      <c r="F1010">
        <v>6.95</v>
      </c>
      <c r="G1010" s="197" t="s">
        <v>969</v>
      </c>
      <c r="H1010">
        <v>100</v>
      </c>
    </row>
    <row r="1011" spans="1:8" x14ac:dyDescent="0.3">
      <c r="A1011" s="31">
        <v>561</v>
      </c>
      <c r="B1011" s="197" t="s">
        <v>904</v>
      </c>
      <c r="C1011" s="196" t="s">
        <v>653</v>
      </c>
      <c r="D1011" s="196" t="s">
        <v>2010</v>
      </c>
      <c r="E1011" s="196" t="s">
        <v>1222</v>
      </c>
      <c r="F1011">
        <v>7.72</v>
      </c>
      <c r="G1011" s="197" t="s">
        <v>969</v>
      </c>
      <c r="H1011">
        <v>100</v>
      </c>
    </row>
    <row r="1012" spans="1:8" x14ac:dyDescent="0.3">
      <c r="A1012" s="31">
        <v>561</v>
      </c>
      <c r="B1012" s="197" t="s">
        <v>904</v>
      </c>
      <c r="C1012" s="196" t="s">
        <v>653</v>
      </c>
      <c r="D1012" s="196" t="s">
        <v>2011</v>
      </c>
      <c r="E1012" s="196" t="s">
        <v>850</v>
      </c>
      <c r="F1012">
        <v>58.65</v>
      </c>
      <c r="G1012" s="197" t="s">
        <v>969</v>
      </c>
      <c r="H1012">
        <v>100</v>
      </c>
    </row>
    <row r="1013" spans="1:8" x14ac:dyDescent="0.3">
      <c r="A1013" s="31">
        <v>561</v>
      </c>
      <c r="B1013" s="197" t="s">
        <v>904</v>
      </c>
      <c r="C1013" s="196" t="s">
        <v>653</v>
      </c>
      <c r="D1013" s="196" t="s">
        <v>2012</v>
      </c>
      <c r="E1013" s="196" t="s">
        <v>850</v>
      </c>
      <c r="F1013">
        <v>29.29</v>
      </c>
      <c r="G1013" s="197" t="s">
        <v>969</v>
      </c>
      <c r="H1013">
        <v>100</v>
      </c>
    </row>
    <row r="1014" spans="1:8" x14ac:dyDescent="0.3">
      <c r="A1014" s="31">
        <v>561</v>
      </c>
      <c r="B1014" s="197" t="s">
        <v>904</v>
      </c>
      <c r="C1014" s="196" t="s">
        <v>653</v>
      </c>
      <c r="D1014" s="196" t="s">
        <v>2013</v>
      </c>
      <c r="E1014" s="196" t="s">
        <v>1222</v>
      </c>
      <c r="F1014">
        <v>2.89</v>
      </c>
      <c r="G1014" s="197" t="s">
        <v>969</v>
      </c>
      <c r="H1014">
        <v>100</v>
      </c>
    </row>
    <row r="1015" spans="1:8" x14ac:dyDescent="0.3">
      <c r="A1015" s="31">
        <v>561</v>
      </c>
      <c r="B1015" s="197" t="s">
        <v>904</v>
      </c>
      <c r="C1015" s="196" t="s">
        <v>653</v>
      </c>
      <c r="D1015" s="196" t="s">
        <v>2014</v>
      </c>
      <c r="E1015" s="196" t="s">
        <v>1222</v>
      </c>
      <c r="F1015">
        <v>8.65</v>
      </c>
      <c r="G1015" s="197" t="s">
        <v>969</v>
      </c>
      <c r="H1015">
        <v>100</v>
      </c>
    </row>
    <row r="1016" spans="1:8" x14ac:dyDescent="0.3">
      <c r="A1016" s="31">
        <v>561</v>
      </c>
      <c r="B1016" s="197" t="s">
        <v>904</v>
      </c>
      <c r="C1016" s="196" t="s">
        <v>653</v>
      </c>
      <c r="D1016" s="196" t="s">
        <v>2015</v>
      </c>
      <c r="E1016" s="196" t="s">
        <v>1222</v>
      </c>
      <c r="F1016">
        <v>10.56</v>
      </c>
      <c r="G1016" s="197" t="s">
        <v>969</v>
      </c>
      <c r="H1016">
        <v>100</v>
      </c>
    </row>
    <row r="1017" spans="1:8" x14ac:dyDescent="0.3">
      <c r="A1017" s="31">
        <v>561</v>
      </c>
      <c r="B1017" s="197" t="s">
        <v>904</v>
      </c>
      <c r="C1017" s="196" t="s">
        <v>653</v>
      </c>
      <c r="D1017" s="196" t="s">
        <v>2016</v>
      </c>
      <c r="E1017" s="196" t="s">
        <v>1222</v>
      </c>
      <c r="F1017">
        <v>11.55</v>
      </c>
      <c r="G1017" s="197" t="s">
        <v>969</v>
      </c>
      <c r="H1017">
        <v>100</v>
      </c>
    </row>
    <row r="1018" spans="1:8" x14ac:dyDescent="0.3">
      <c r="A1018" s="31">
        <v>561</v>
      </c>
      <c r="B1018" s="197" t="s">
        <v>904</v>
      </c>
      <c r="C1018" s="196" t="s">
        <v>653</v>
      </c>
      <c r="D1018" s="196" t="s">
        <v>2017</v>
      </c>
      <c r="E1018" s="196" t="s">
        <v>1222</v>
      </c>
      <c r="F1018">
        <v>6.95</v>
      </c>
      <c r="G1018" s="197" t="s">
        <v>969</v>
      </c>
      <c r="H1018">
        <v>100</v>
      </c>
    </row>
    <row r="1019" spans="1:8" x14ac:dyDescent="0.3">
      <c r="A1019" s="31">
        <v>561</v>
      </c>
      <c r="B1019" s="197" t="s">
        <v>904</v>
      </c>
      <c r="C1019" s="196" t="s">
        <v>653</v>
      </c>
      <c r="D1019" s="196" t="s">
        <v>2018</v>
      </c>
      <c r="E1019" s="196" t="s">
        <v>1222</v>
      </c>
      <c r="F1019">
        <v>7.72</v>
      </c>
      <c r="G1019" s="197" t="s">
        <v>969</v>
      </c>
      <c r="H1019">
        <v>100</v>
      </c>
    </row>
    <row r="1020" spans="1:8" x14ac:dyDescent="0.3">
      <c r="A1020" s="31">
        <v>561</v>
      </c>
      <c r="B1020" s="197" t="s">
        <v>904</v>
      </c>
      <c r="C1020" s="196" t="s">
        <v>653</v>
      </c>
      <c r="D1020" s="196" t="s">
        <v>2019</v>
      </c>
      <c r="E1020" s="196" t="s">
        <v>850</v>
      </c>
      <c r="F1020">
        <v>58.65</v>
      </c>
      <c r="G1020" s="197" t="s">
        <v>969</v>
      </c>
      <c r="H1020">
        <v>100</v>
      </c>
    </row>
    <row r="1021" spans="1:8" x14ac:dyDescent="0.3">
      <c r="A1021" s="31">
        <v>561</v>
      </c>
      <c r="B1021" s="197" t="s">
        <v>904</v>
      </c>
      <c r="C1021" s="196" t="s">
        <v>653</v>
      </c>
      <c r="D1021" s="196" t="s">
        <v>2020</v>
      </c>
      <c r="E1021" s="196" t="s">
        <v>850</v>
      </c>
      <c r="F1021">
        <v>29.29</v>
      </c>
      <c r="G1021" s="197" t="s">
        <v>969</v>
      </c>
      <c r="H1021">
        <v>100</v>
      </c>
    </row>
    <row r="1022" spans="1:8" x14ac:dyDescent="0.3">
      <c r="A1022" s="31">
        <v>561</v>
      </c>
      <c r="B1022" s="197" t="s">
        <v>904</v>
      </c>
      <c r="C1022" s="196" t="s">
        <v>653</v>
      </c>
      <c r="D1022" s="196" t="s">
        <v>2021</v>
      </c>
      <c r="E1022" s="196" t="s">
        <v>1222</v>
      </c>
      <c r="F1022">
        <v>2.89</v>
      </c>
      <c r="G1022" s="197" t="s">
        <v>969</v>
      </c>
      <c r="H1022">
        <v>100</v>
      </c>
    </row>
    <row r="1023" spans="1:8" x14ac:dyDescent="0.3">
      <c r="A1023" s="31">
        <v>570</v>
      </c>
      <c r="B1023" s="197" t="s">
        <v>904</v>
      </c>
      <c r="C1023" s="196" t="s">
        <v>775</v>
      </c>
      <c r="D1023" s="196" t="s">
        <v>2022</v>
      </c>
      <c r="E1023" s="196" t="s">
        <v>1271</v>
      </c>
      <c r="F1023">
        <v>704.97</v>
      </c>
      <c r="G1023" s="197" t="s">
        <v>969</v>
      </c>
      <c r="H1023">
        <v>100</v>
      </c>
    </row>
    <row r="1024" spans="1:8" x14ac:dyDescent="0.3">
      <c r="A1024" s="31">
        <v>570</v>
      </c>
      <c r="B1024" s="197" t="s">
        <v>904</v>
      </c>
      <c r="C1024" s="196" t="s">
        <v>775</v>
      </c>
      <c r="D1024" s="196" t="s">
        <v>2023</v>
      </c>
      <c r="E1024" s="196" t="s">
        <v>1271</v>
      </c>
      <c r="F1024">
        <v>845.96</v>
      </c>
      <c r="G1024" s="197" t="s">
        <v>969</v>
      </c>
      <c r="H1024">
        <v>100</v>
      </c>
    </row>
    <row r="1025" spans="1:8" x14ac:dyDescent="0.3">
      <c r="A1025" s="31">
        <v>570</v>
      </c>
      <c r="B1025" s="197" t="s">
        <v>904</v>
      </c>
      <c r="C1025" s="196" t="s">
        <v>775</v>
      </c>
      <c r="D1025" s="196" t="s">
        <v>2024</v>
      </c>
      <c r="E1025" s="196" t="s">
        <v>850</v>
      </c>
      <c r="F1025">
        <v>2.14</v>
      </c>
      <c r="G1025" s="197" t="s">
        <v>969</v>
      </c>
      <c r="H1025">
        <v>100</v>
      </c>
    </row>
    <row r="1026" spans="1:8" x14ac:dyDescent="0.3">
      <c r="A1026" s="31">
        <v>570</v>
      </c>
      <c r="B1026" s="197" t="s">
        <v>904</v>
      </c>
      <c r="C1026" s="196" t="s">
        <v>775</v>
      </c>
      <c r="D1026" s="196" t="s">
        <v>2025</v>
      </c>
      <c r="E1026" s="196" t="s">
        <v>850</v>
      </c>
      <c r="F1026">
        <v>1.78</v>
      </c>
      <c r="G1026" s="197" t="s">
        <v>969</v>
      </c>
      <c r="H1026">
        <v>100</v>
      </c>
    </row>
    <row r="1027" spans="1:8" x14ac:dyDescent="0.3">
      <c r="A1027" s="31">
        <v>574</v>
      </c>
      <c r="B1027" s="197" t="s">
        <v>904</v>
      </c>
      <c r="C1027" s="196" t="s">
        <v>772</v>
      </c>
      <c r="D1027" s="196" t="s">
        <v>2026</v>
      </c>
      <c r="E1027" s="196" t="s">
        <v>32</v>
      </c>
      <c r="F1027">
        <v>1889.7</v>
      </c>
      <c r="G1027" s="197" t="s">
        <v>969</v>
      </c>
      <c r="H1027">
        <v>100</v>
      </c>
    </row>
    <row r="1028" spans="1:8" x14ac:dyDescent="0.3">
      <c r="A1028" s="31">
        <v>574</v>
      </c>
      <c r="B1028" s="197" t="s">
        <v>904</v>
      </c>
      <c r="C1028" s="196" t="s">
        <v>772</v>
      </c>
      <c r="D1028" s="196" t="s">
        <v>2027</v>
      </c>
      <c r="E1028" s="196" t="s">
        <v>32</v>
      </c>
      <c r="F1028">
        <v>3759.18</v>
      </c>
      <c r="G1028" s="197" t="s">
        <v>969</v>
      </c>
      <c r="H1028">
        <v>100</v>
      </c>
    </row>
    <row r="1029" spans="1:8" x14ac:dyDescent="0.3">
      <c r="A1029" s="31">
        <v>574</v>
      </c>
      <c r="B1029" s="197" t="s">
        <v>904</v>
      </c>
      <c r="C1029" s="196" t="s">
        <v>772</v>
      </c>
      <c r="D1029" s="196" t="s">
        <v>2028</v>
      </c>
      <c r="E1029" s="196" t="s">
        <v>32</v>
      </c>
      <c r="F1029">
        <v>1574.75</v>
      </c>
      <c r="G1029" s="197" t="s">
        <v>969</v>
      </c>
      <c r="H1029">
        <v>100</v>
      </c>
    </row>
    <row r="1030" spans="1:8" x14ac:dyDescent="0.3">
      <c r="A1030" s="31">
        <v>574</v>
      </c>
      <c r="B1030" s="197" t="s">
        <v>904</v>
      </c>
      <c r="C1030" s="196" t="s">
        <v>772</v>
      </c>
      <c r="D1030" s="196" t="s">
        <v>2029</v>
      </c>
      <c r="E1030" s="196" t="s">
        <v>32</v>
      </c>
      <c r="F1030">
        <v>3132.65</v>
      </c>
      <c r="G1030" s="197" t="s">
        <v>969</v>
      </c>
      <c r="H1030">
        <v>100</v>
      </c>
    </row>
    <row r="1031" spans="1:8" x14ac:dyDescent="0.3">
      <c r="A1031" s="31">
        <v>575</v>
      </c>
      <c r="B1031" s="197" t="s">
        <v>904</v>
      </c>
      <c r="C1031" s="196" t="s">
        <v>472</v>
      </c>
      <c r="D1031" s="196" t="s">
        <v>2030</v>
      </c>
      <c r="E1031" s="196" t="s">
        <v>850</v>
      </c>
      <c r="F1031">
        <v>12.9</v>
      </c>
      <c r="G1031" s="197" t="s">
        <v>969</v>
      </c>
      <c r="H1031">
        <v>100</v>
      </c>
    </row>
    <row r="1032" spans="1:8" x14ac:dyDescent="0.3">
      <c r="A1032" s="31">
        <v>575</v>
      </c>
      <c r="B1032" s="197" t="s">
        <v>904</v>
      </c>
      <c r="C1032" s="196" t="s">
        <v>472</v>
      </c>
      <c r="D1032" s="196" t="s">
        <v>2031</v>
      </c>
      <c r="E1032" s="196" t="s">
        <v>850</v>
      </c>
      <c r="F1032">
        <v>10.75</v>
      </c>
      <c r="G1032" s="197" t="s">
        <v>969</v>
      </c>
      <c r="H1032">
        <v>100</v>
      </c>
    </row>
    <row r="1033" spans="1:8" x14ac:dyDescent="0.3">
      <c r="A1033" s="31">
        <v>578</v>
      </c>
      <c r="B1033" s="197" t="s">
        <v>904</v>
      </c>
      <c r="C1033" s="196" t="s">
        <v>779</v>
      </c>
      <c r="D1033" s="196" t="s">
        <v>2032</v>
      </c>
      <c r="E1033" s="196" t="s">
        <v>1222</v>
      </c>
      <c r="F1033">
        <v>113.6</v>
      </c>
      <c r="G1033" s="197" t="s">
        <v>969</v>
      </c>
      <c r="H1033">
        <v>100</v>
      </c>
    </row>
    <row r="1034" spans="1:8" x14ac:dyDescent="0.3">
      <c r="A1034" s="31">
        <v>578</v>
      </c>
      <c r="B1034" s="197" t="s">
        <v>904</v>
      </c>
      <c r="C1034" s="196" t="s">
        <v>779</v>
      </c>
      <c r="D1034" s="196" t="s">
        <v>2033</v>
      </c>
      <c r="E1034" s="196" t="s">
        <v>1222</v>
      </c>
      <c r="F1034">
        <v>87.13</v>
      </c>
      <c r="G1034" s="197" t="s">
        <v>969</v>
      </c>
      <c r="H1034">
        <v>100</v>
      </c>
    </row>
    <row r="1035" spans="1:8" x14ac:dyDescent="0.3">
      <c r="A1035" s="31">
        <v>578</v>
      </c>
      <c r="B1035" s="197" t="s">
        <v>904</v>
      </c>
      <c r="C1035" s="196" t="s">
        <v>779</v>
      </c>
      <c r="D1035" s="196" t="s">
        <v>2034</v>
      </c>
      <c r="E1035" s="196" t="s">
        <v>1222</v>
      </c>
      <c r="F1035">
        <v>27.98</v>
      </c>
      <c r="G1035" s="197" t="s">
        <v>969</v>
      </c>
      <c r="H1035">
        <v>100</v>
      </c>
    </row>
    <row r="1036" spans="1:8" x14ac:dyDescent="0.3">
      <c r="A1036" s="31">
        <v>578</v>
      </c>
      <c r="B1036" s="197" t="s">
        <v>904</v>
      </c>
      <c r="C1036" s="196" t="s">
        <v>779</v>
      </c>
      <c r="D1036" s="196" t="s">
        <v>2035</v>
      </c>
      <c r="E1036" s="196" t="s">
        <v>1222</v>
      </c>
      <c r="F1036">
        <v>101.65</v>
      </c>
      <c r="G1036" s="197" t="s">
        <v>969</v>
      </c>
      <c r="H1036">
        <v>100</v>
      </c>
    </row>
    <row r="1037" spans="1:8" x14ac:dyDescent="0.3">
      <c r="A1037" s="31">
        <v>578</v>
      </c>
      <c r="B1037" s="197" t="s">
        <v>904</v>
      </c>
      <c r="C1037" s="196" t="s">
        <v>779</v>
      </c>
      <c r="D1037" s="196" t="s">
        <v>1671</v>
      </c>
      <c r="E1037" s="196" t="s">
        <v>1222</v>
      </c>
      <c r="F1037">
        <v>82.5</v>
      </c>
      <c r="G1037" s="197" t="s">
        <v>969</v>
      </c>
      <c r="H1037">
        <v>100</v>
      </c>
    </row>
    <row r="1038" spans="1:8" x14ac:dyDescent="0.3">
      <c r="A1038" s="31">
        <v>578</v>
      </c>
      <c r="B1038" s="197" t="s">
        <v>904</v>
      </c>
      <c r="C1038" s="196" t="s">
        <v>779</v>
      </c>
      <c r="D1038" s="196" t="s">
        <v>2036</v>
      </c>
      <c r="E1038" s="196" t="s">
        <v>2037</v>
      </c>
      <c r="F1038">
        <v>2.4500000000000002</v>
      </c>
      <c r="G1038" s="197" t="s">
        <v>969</v>
      </c>
      <c r="H1038">
        <v>100</v>
      </c>
    </row>
    <row r="1039" spans="1:8" x14ac:dyDescent="0.3">
      <c r="A1039" s="31">
        <v>578</v>
      </c>
      <c r="B1039" s="197" t="s">
        <v>904</v>
      </c>
      <c r="C1039" s="196" t="s">
        <v>779</v>
      </c>
      <c r="D1039" s="196" t="s">
        <v>2038</v>
      </c>
      <c r="E1039" s="196" t="s">
        <v>1222</v>
      </c>
      <c r="F1039">
        <v>136.32</v>
      </c>
      <c r="G1039" s="197" t="s">
        <v>969</v>
      </c>
      <c r="H1039">
        <v>100</v>
      </c>
    </row>
    <row r="1040" spans="1:8" x14ac:dyDescent="0.3">
      <c r="A1040" s="31">
        <v>578</v>
      </c>
      <c r="B1040" s="197" t="s">
        <v>904</v>
      </c>
      <c r="C1040" s="196" t="s">
        <v>779</v>
      </c>
      <c r="D1040" s="196" t="s">
        <v>2039</v>
      </c>
      <c r="E1040" s="196" t="s">
        <v>1222</v>
      </c>
      <c r="F1040">
        <v>104.56</v>
      </c>
      <c r="G1040" s="197" t="s">
        <v>969</v>
      </c>
      <c r="H1040">
        <v>100</v>
      </c>
    </row>
    <row r="1041" spans="1:8" x14ac:dyDescent="0.3">
      <c r="A1041" s="31">
        <v>578</v>
      </c>
      <c r="B1041" s="197" t="s">
        <v>904</v>
      </c>
      <c r="C1041" s="196" t="s">
        <v>779</v>
      </c>
      <c r="D1041" s="196" t="s">
        <v>2040</v>
      </c>
      <c r="E1041" s="196" t="s">
        <v>1222</v>
      </c>
      <c r="F1041">
        <v>33.57</v>
      </c>
      <c r="G1041" s="197" t="s">
        <v>969</v>
      </c>
      <c r="H1041">
        <v>100</v>
      </c>
    </row>
    <row r="1042" spans="1:8" x14ac:dyDescent="0.3">
      <c r="A1042" s="31">
        <v>578</v>
      </c>
      <c r="B1042" s="197" t="s">
        <v>904</v>
      </c>
      <c r="C1042" s="196" t="s">
        <v>779</v>
      </c>
      <c r="D1042" s="196" t="s">
        <v>2041</v>
      </c>
      <c r="E1042" s="196" t="s">
        <v>1222</v>
      </c>
      <c r="F1042">
        <v>121.99</v>
      </c>
      <c r="G1042" s="197" t="s">
        <v>969</v>
      </c>
      <c r="H1042">
        <v>100</v>
      </c>
    </row>
    <row r="1043" spans="1:8" x14ac:dyDescent="0.3">
      <c r="A1043" s="31">
        <v>578</v>
      </c>
      <c r="B1043" s="197" t="s">
        <v>904</v>
      </c>
      <c r="C1043" s="196" t="s">
        <v>779</v>
      </c>
      <c r="D1043" s="196" t="s">
        <v>1682</v>
      </c>
      <c r="E1043" s="196" t="s">
        <v>1222</v>
      </c>
      <c r="F1043">
        <v>99</v>
      </c>
      <c r="G1043" s="197" t="s">
        <v>969</v>
      </c>
      <c r="H1043">
        <v>100</v>
      </c>
    </row>
    <row r="1044" spans="1:8" x14ac:dyDescent="0.3">
      <c r="A1044" s="31">
        <v>578</v>
      </c>
      <c r="B1044" s="197" t="s">
        <v>904</v>
      </c>
      <c r="C1044" s="196" t="s">
        <v>779</v>
      </c>
      <c r="D1044" s="196" t="s">
        <v>2042</v>
      </c>
      <c r="E1044" s="196" t="s">
        <v>2037</v>
      </c>
      <c r="F1044">
        <v>2.94</v>
      </c>
      <c r="G1044" s="197" t="s">
        <v>969</v>
      </c>
      <c r="H1044">
        <v>100</v>
      </c>
    </row>
    <row r="1045" spans="1:8" x14ac:dyDescent="0.3">
      <c r="A1045" s="31">
        <v>578</v>
      </c>
      <c r="B1045" s="197" t="s">
        <v>904</v>
      </c>
      <c r="C1045" s="196" t="s">
        <v>779</v>
      </c>
      <c r="D1045" s="196" t="s">
        <v>2043</v>
      </c>
      <c r="E1045" s="196" t="s">
        <v>1222</v>
      </c>
      <c r="F1045">
        <v>17.2</v>
      </c>
      <c r="G1045" s="197" t="s">
        <v>969</v>
      </c>
      <c r="H1045">
        <v>100</v>
      </c>
    </row>
    <row r="1046" spans="1:8" x14ac:dyDescent="0.3">
      <c r="A1046" s="31">
        <v>578</v>
      </c>
      <c r="B1046" s="197" t="s">
        <v>904</v>
      </c>
      <c r="C1046" s="196" t="s">
        <v>779</v>
      </c>
      <c r="D1046" s="196" t="s">
        <v>2044</v>
      </c>
      <c r="E1046" s="196" t="s">
        <v>1222</v>
      </c>
      <c r="F1046">
        <v>4.1500000000000004</v>
      </c>
      <c r="G1046" s="197" t="s">
        <v>969</v>
      </c>
      <c r="H1046">
        <v>100</v>
      </c>
    </row>
    <row r="1047" spans="1:8" x14ac:dyDescent="0.3">
      <c r="A1047" s="31">
        <v>578</v>
      </c>
      <c r="B1047" s="197" t="s">
        <v>904</v>
      </c>
      <c r="C1047" s="196" t="s">
        <v>779</v>
      </c>
      <c r="D1047" s="196" t="s">
        <v>2045</v>
      </c>
      <c r="E1047" s="196" t="s">
        <v>1222</v>
      </c>
      <c r="F1047">
        <v>84.97</v>
      </c>
      <c r="G1047" s="197" t="s">
        <v>969</v>
      </c>
      <c r="H1047">
        <v>100</v>
      </c>
    </row>
    <row r="1048" spans="1:8" x14ac:dyDescent="0.3">
      <c r="A1048" s="31">
        <v>578</v>
      </c>
      <c r="B1048" s="197" t="s">
        <v>904</v>
      </c>
      <c r="C1048" s="196" t="s">
        <v>779</v>
      </c>
      <c r="D1048" s="196" t="s">
        <v>2046</v>
      </c>
      <c r="E1048" s="196" t="s">
        <v>1222</v>
      </c>
      <c r="F1048">
        <v>59.82</v>
      </c>
      <c r="G1048" s="197" t="s">
        <v>969</v>
      </c>
      <c r="H1048">
        <v>100</v>
      </c>
    </row>
    <row r="1049" spans="1:8" x14ac:dyDescent="0.3">
      <c r="A1049" s="31">
        <v>578</v>
      </c>
      <c r="B1049" s="197" t="s">
        <v>904</v>
      </c>
      <c r="C1049" s="196" t="s">
        <v>779</v>
      </c>
      <c r="D1049" s="196" t="s">
        <v>1693</v>
      </c>
      <c r="E1049" s="196" t="s">
        <v>1222</v>
      </c>
      <c r="F1049">
        <v>62.88</v>
      </c>
      <c r="G1049" s="197" t="s">
        <v>969</v>
      </c>
      <c r="H1049">
        <v>100</v>
      </c>
    </row>
    <row r="1050" spans="1:8" x14ac:dyDescent="0.3">
      <c r="A1050" s="31">
        <v>578</v>
      </c>
      <c r="B1050" s="197" t="s">
        <v>904</v>
      </c>
      <c r="C1050" s="196" t="s">
        <v>779</v>
      </c>
      <c r="D1050" s="196" t="s">
        <v>2047</v>
      </c>
      <c r="E1050" s="196" t="s">
        <v>1222</v>
      </c>
      <c r="F1050">
        <v>14.33</v>
      </c>
      <c r="G1050" s="197" t="s">
        <v>969</v>
      </c>
      <c r="H1050">
        <v>100</v>
      </c>
    </row>
    <row r="1051" spans="1:8" x14ac:dyDescent="0.3">
      <c r="A1051" s="31">
        <v>578</v>
      </c>
      <c r="B1051" s="197" t="s">
        <v>904</v>
      </c>
      <c r="C1051" s="196" t="s">
        <v>779</v>
      </c>
      <c r="D1051" s="196" t="s">
        <v>2048</v>
      </c>
      <c r="E1051" s="196" t="s">
        <v>1222</v>
      </c>
      <c r="F1051">
        <v>3.46</v>
      </c>
      <c r="G1051" s="197" t="s">
        <v>969</v>
      </c>
      <c r="H1051">
        <v>100</v>
      </c>
    </row>
    <row r="1052" spans="1:8" x14ac:dyDescent="0.3">
      <c r="A1052" s="31">
        <v>578</v>
      </c>
      <c r="B1052" s="197" t="s">
        <v>904</v>
      </c>
      <c r="C1052" s="196" t="s">
        <v>779</v>
      </c>
      <c r="D1052" s="196" t="s">
        <v>2049</v>
      </c>
      <c r="E1052" s="196" t="s">
        <v>1222</v>
      </c>
      <c r="F1052">
        <v>70.81</v>
      </c>
      <c r="G1052" s="197" t="s">
        <v>969</v>
      </c>
      <c r="H1052">
        <v>100</v>
      </c>
    </row>
    <row r="1053" spans="1:8" x14ac:dyDescent="0.3">
      <c r="A1053" s="31">
        <v>578</v>
      </c>
      <c r="B1053" s="197" t="s">
        <v>904</v>
      </c>
      <c r="C1053" s="196" t="s">
        <v>779</v>
      </c>
      <c r="D1053" s="196" t="s">
        <v>2050</v>
      </c>
      <c r="E1053" s="196" t="s">
        <v>1222</v>
      </c>
      <c r="F1053">
        <v>49.85</v>
      </c>
      <c r="G1053" s="197" t="s">
        <v>969</v>
      </c>
      <c r="H1053">
        <v>100</v>
      </c>
    </row>
    <row r="1054" spans="1:8" x14ac:dyDescent="0.3">
      <c r="A1054" s="31">
        <v>578</v>
      </c>
      <c r="B1054" s="197" t="s">
        <v>904</v>
      </c>
      <c r="C1054" s="196" t="s">
        <v>779</v>
      </c>
      <c r="D1054" s="196" t="s">
        <v>1699</v>
      </c>
      <c r="E1054" s="196" t="s">
        <v>1222</v>
      </c>
      <c r="F1054">
        <v>52.4</v>
      </c>
      <c r="G1054" s="197" t="s">
        <v>969</v>
      </c>
      <c r="H1054">
        <v>100</v>
      </c>
    </row>
    <row r="1055" spans="1:8" x14ac:dyDescent="0.3">
      <c r="A1055" s="31">
        <v>580</v>
      </c>
      <c r="B1055" s="197" t="s">
        <v>904</v>
      </c>
      <c r="C1055" s="196" t="s">
        <v>777</v>
      </c>
      <c r="D1055" s="196" t="s">
        <v>2051</v>
      </c>
      <c r="E1055" s="196" t="s">
        <v>1222</v>
      </c>
      <c r="F1055">
        <v>2.8</v>
      </c>
      <c r="G1055" s="197" t="s">
        <v>969</v>
      </c>
      <c r="H1055">
        <v>100</v>
      </c>
    </row>
    <row r="1056" spans="1:8" x14ac:dyDescent="0.3">
      <c r="A1056" s="31">
        <v>580</v>
      </c>
      <c r="B1056" s="197" t="s">
        <v>904</v>
      </c>
      <c r="C1056" s="196" t="s">
        <v>777</v>
      </c>
      <c r="D1056" s="196" t="s">
        <v>2052</v>
      </c>
      <c r="E1056" s="196" t="s">
        <v>1222</v>
      </c>
      <c r="F1056">
        <v>3.37</v>
      </c>
      <c r="G1056" s="197" t="s">
        <v>969</v>
      </c>
      <c r="H1056">
        <v>100</v>
      </c>
    </row>
    <row r="1057" spans="1:8" x14ac:dyDescent="0.3">
      <c r="A1057" s="31">
        <v>580</v>
      </c>
      <c r="B1057" s="197" t="s">
        <v>904</v>
      </c>
      <c r="C1057" s="196" t="s">
        <v>777</v>
      </c>
      <c r="D1057" s="196" t="s">
        <v>1807</v>
      </c>
      <c r="E1057" s="196" t="s">
        <v>1411</v>
      </c>
      <c r="F1057">
        <v>87.98</v>
      </c>
      <c r="G1057" s="197" t="s">
        <v>969</v>
      </c>
      <c r="H1057">
        <v>100</v>
      </c>
    </row>
    <row r="1058" spans="1:8" x14ac:dyDescent="0.3">
      <c r="A1058" s="31">
        <v>580</v>
      </c>
      <c r="B1058" s="197" t="s">
        <v>904</v>
      </c>
      <c r="C1058" s="196" t="s">
        <v>777</v>
      </c>
      <c r="D1058" s="196" t="s">
        <v>1810</v>
      </c>
      <c r="E1058" s="196" t="s">
        <v>1411</v>
      </c>
      <c r="F1058">
        <v>73.31</v>
      </c>
      <c r="G1058" s="197" t="s">
        <v>969</v>
      </c>
      <c r="H1058">
        <v>100</v>
      </c>
    </row>
    <row r="1059" spans="1:8" x14ac:dyDescent="0.3">
      <c r="A1059" s="31">
        <v>582</v>
      </c>
      <c r="B1059" s="197" t="s">
        <v>904</v>
      </c>
      <c r="C1059" s="196" t="s">
        <v>718</v>
      </c>
      <c r="D1059" s="196" t="s">
        <v>2053</v>
      </c>
      <c r="E1059" s="196" t="s">
        <v>1891</v>
      </c>
      <c r="F1059">
        <v>10.76</v>
      </c>
      <c r="G1059" s="197" t="s">
        <v>969</v>
      </c>
      <c r="H1059">
        <v>100</v>
      </c>
    </row>
    <row r="1060" spans="1:8" x14ac:dyDescent="0.3">
      <c r="A1060" s="31">
        <v>582</v>
      </c>
      <c r="B1060" s="197" t="s">
        <v>904</v>
      </c>
      <c r="C1060" s="196" t="s">
        <v>718</v>
      </c>
      <c r="D1060" s="196" t="s">
        <v>2054</v>
      </c>
      <c r="E1060" s="196" t="s">
        <v>1891</v>
      </c>
      <c r="F1060">
        <v>8.9700000000000006</v>
      </c>
      <c r="G1060" s="197" t="s">
        <v>969</v>
      </c>
      <c r="H1060">
        <v>100</v>
      </c>
    </row>
    <row r="1061" spans="1:8" x14ac:dyDescent="0.3">
      <c r="A1061" s="31">
        <v>585</v>
      </c>
      <c r="B1061" s="197" t="s">
        <v>904</v>
      </c>
      <c r="C1061" s="196" t="s">
        <v>243</v>
      </c>
      <c r="D1061" s="196" t="s">
        <v>2055</v>
      </c>
      <c r="E1061" s="196" t="s">
        <v>1271</v>
      </c>
      <c r="F1061">
        <v>1.59</v>
      </c>
      <c r="G1061" s="197" t="s">
        <v>969</v>
      </c>
      <c r="H1061">
        <v>100</v>
      </c>
    </row>
    <row r="1062" spans="1:8" x14ac:dyDescent="0.3">
      <c r="A1062" s="31">
        <v>585</v>
      </c>
      <c r="B1062" s="197" t="s">
        <v>904</v>
      </c>
      <c r="C1062" s="196" t="s">
        <v>243</v>
      </c>
      <c r="D1062" s="196" t="s">
        <v>2056</v>
      </c>
      <c r="E1062" s="196" t="s">
        <v>1271</v>
      </c>
      <c r="F1062">
        <v>1.59</v>
      </c>
      <c r="G1062" s="197" t="s">
        <v>969</v>
      </c>
      <c r="H1062">
        <v>100</v>
      </c>
    </row>
    <row r="1063" spans="1:8" x14ac:dyDescent="0.3">
      <c r="A1063" s="31">
        <v>585</v>
      </c>
      <c r="B1063" s="197" t="s">
        <v>904</v>
      </c>
      <c r="C1063" s="196" t="s">
        <v>243</v>
      </c>
      <c r="D1063" s="196" t="s">
        <v>2057</v>
      </c>
      <c r="E1063" s="196" t="s">
        <v>1271</v>
      </c>
      <c r="F1063">
        <v>1.32</v>
      </c>
      <c r="G1063" s="197" t="s">
        <v>969</v>
      </c>
      <c r="H1063">
        <v>100</v>
      </c>
    </row>
    <row r="1064" spans="1:8" x14ac:dyDescent="0.3">
      <c r="A1064" s="31">
        <v>587</v>
      </c>
      <c r="B1064" s="197" t="s">
        <v>904</v>
      </c>
      <c r="C1064" s="196" t="s">
        <v>785</v>
      </c>
      <c r="D1064" s="196" t="s">
        <v>2058</v>
      </c>
      <c r="E1064" s="196" t="s">
        <v>2059</v>
      </c>
      <c r="F1064">
        <v>256.7</v>
      </c>
      <c r="G1064" s="197" t="s">
        <v>969</v>
      </c>
      <c r="H1064">
        <v>100</v>
      </c>
    </row>
    <row r="1065" spans="1:8" x14ac:dyDescent="0.3">
      <c r="A1065" s="31">
        <v>587</v>
      </c>
      <c r="B1065" s="197" t="s">
        <v>904</v>
      </c>
      <c r="C1065" s="196" t="s">
        <v>785</v>
      </c>
      <c r="D1065" s="196" t="s">
        <v>2060</v>
      </c>
      <c r="E1065" s="196" t="s">
        <v>2059</v>
      </c>
      <c r="F1065">
        <v>384.08</v>
      </c>
      <c r="G1065" s="197" t="s">
        <v>969</v>
      </c>
      <c r="H1065">
        <v>100</v>
      </c>
    </row>
    <row r="1066" spans="1:8" x14ac:dyDescent="0.3">
      <c r="A1066" s="31">
        <v>587</v>
      </c>
      <c r="B1066" s="197" t="s">
        <v>904</v>
      </c>
      <c r="C1066" s="196" t="s">
        <v>785</v>
      </c>
      <c r="D1066" s="196" t="s">
        <v>2061</v>
      </c>
      <c r="E1066" s="196" t="s">
        <v>2037</v>
      </c>
      <c r="F1066">
        <v>4.2300000000000004</v>
      </c>
      <c r="G1066" s="197" t="s">
        <v>969</v>
      </c>
      <c r="H1066">
        <v>100</v>
      </c>
    </row>
    <row r="1067" spans="1:8" x14ac:dyDescent="0.3">
      <c r="A1067" s="31">
        <v>587</v>
      </c>
      <c r="B1067" s="197" t="s">
        <v>904</v>
      </c>
      <c r="C1067" s="196" t="s">
        <v>785</v>
      </c>
      <c r="D1067" s="196" t="s">
        <v>2062</v>
      </c>
      <c r="E1067" s="196" t="s">
        <v>2037</v>
      </c>
      <c r="F1067">
        <v>1.93</v>
      </c>
      <c r="G1067" s="197" t="s">
        <v>969</v>
      </c>
      <c r="H1067">
        <v>100</v>
      </c>
    </row>
    <row r="1068" spans="1:8" x14ac:dyDescent="0.3">
      <c r="A1068" s="31">
        <v>587</v>
      </c>
      <c r="B1068" s="197" t="s">
        <v>904</v>
      </c>
      <c r="C1068" s="196" t="s">
        <v>785</v>
      </c>
      <c r="D1068" s="196" t="s">
        <v>2063</v>
      </c>
      <c r="E1068" s="196" t="s">
        <v>2037</v>
      </c>
      <c r="F1068">
        <v>1.72</v>
      </c>
      <c r="G1068" s="197" t="s">
        <v>969</v>
      </c>
      <c r="H1068">
        <v>100</v>
      </c>
    </row>
    <row r="1069" spans="1:8" x14ac:dyDescent="0.3">
      <c r="A1069" s="31">
        <v>587</v>
      </c>
      <c r="B1069" s="197" t="s">
        <v>904</v>
      </c>
      <c r="C1069" s="196" t="s">
        <v>785</v>
      </c>
      <c r="D1069" s="196" t="s">
        <v>2064</v>
      </c>
      <c r="E1069" s="196" t="s">
        <v>2059</v>
      </c>
      <c r="F1069">
        <v>308.04000000000002</v>
      </c>
      <c r="G1069" s="197" t="s">
        <v>969</v>
      </c>
      <c r="H1069">
        <v>100</v>
      </c>
    </row>
    <row r="1070" spans="1:8" x14ac:dyDescent="0.3">
      <c r="A1070" s="31">
        <v>587</v>
      </c>
      <c r="B1070" s="197" t="s">
        <v>904</v>
      </c>
      <c r="C1070" s="196" t="s">
        <v>785</v>
      </c>
      <c r="D1070" s="196" t="s">
        <v>2065</v>
      </c>
      <c r="E1070" s="196" t="s">
        <v>2059</v>
      </c>
      <c r="F1070">
        <v>460.89</v>
      </c>
      <c r="G1070" s="197" t="s">
        <v>969</v>
      </c>
      <c r="H1070">
        <v>100</v>
      </c>
    </row>
    <row r="1071" spans="1:8" x14ac:dyDescent="0.3">
      <c r="A1071" s="31">
        <v>587</v>
      </c>
      <c r="B1071" s="197" t="s">
        <v>904</v>
      </c>
      <c r="C1071" s="196" t="s">
        <v>785</v>
      </c>
      <c r="D1071" s="196" t="s">
        <v>2066</v>
      </c>
      <c r="E1071" s="196" t="s">
        <v>2037</v>
      </c>
      <c r="F1071">
        <v>5.08</v>
      </c>
      <c r="G1071" s="197" t="s">
        <v>969</v>
      </c>
      <c r="H1071">
        <v>100</v>
      </c>
    </row>
    <row r="1072" spans="1:8" x14ac:dyDescent="0.3">
      <c r="A1072" s="31">
        <v>587</v>
      </c>
      <c r="B1072" s="197" t="s">
        <v>904</v>
      </c>
      <c r="C1072" s="196" t="s">
        <v>785</v>
      </c>
      <c r="D1072" s="196" t="s">
        <v>2067</v>
      </c>
      <c r="E1072" s="196" t="s">
        <v>2037</v>
      </c>
      <c r="F1072">
        <v>2.31</v>
      </c>
      <c r="G1072" s="197" t="s">
        <v>969</v>
      </c>
      <c r="H1072">
        <v>100</v>
      </c>
    </row>
    <row r="1073" spans="1:8" x14ac:dyDescent="0.3">
      <c r="A1073" s="31">
        <v>587</v>
      </c>
      <c r="B1073" s="197" t="s">
        <v>904</v>
      </c>
      <c r="C1073" s="196" t="s">
        <v>785</v>
      </c>
      <c r="D1073" s="196" t="s">
        <v>2068</v>
      </c>
      <c r="E1073" s="196" t="s">
        <v>2037</v>
      </c>
      <c r="F1073">
        <v>2.06</v>
      </c>
      <c r="G1073" s="197" t="s">
        <v>969</v>
      </c>
      <c r="H1073">
        <v>100</v>
      </c>
    </row>
    <row r="1074" spans="1:8" x14ac:dyDescent="0.3">
      <c r="A1074" s="31">
        <v>587</v>
      </c>
      <c r="B1074" s="197" t="s">
        <v>904</v>
      </c>
      <c r="C1074" s="196" t="s">
        <v>785</v>
      </c>
      <c r="D1074" s="196" t="s">
        <v>2069</v>
      </c>
      <c r="E1074" s="196" t="s">
        <v>2037</v>
      </c>
      <c r="F1074">
        <v>3.86</v>
      </c>
      <c r="G1074" s="197" t="s">
        <v>969</v>
      </c>
      <c r="H1074">
        <v>100</v>
      </c>
    </row>
    <row r="1075" spans="1:8" x14ac:dyDescent="0.3">
      <c r="A1075" s="31">
        <v>587</v>
      </c>
      <c r="B1075" s="197" t="s">
        <v>904</v>
      </c>
      <c r="C1075" s="196" t="s">
        <v>785</v>
      </c>
      <c r="D1075" s="196" t="s">
        <v>2070</v>
      </c>
      <c r="E1075" s="196" t="s">
        <v>2037</v>
      </c>
      <c r="F1075">
        <v>3.22</v>
      </c>
      <c r="G1075" s="197" t="s">
        <v>969</v>
      </c>
      <c r="H1075">
        <v>100</v>
      </c>
    </row>
    <row r="1076" spans="1:8" x14ac:dyDescent="0.3">
      <c r="A1076" s="31">
        <v>590</v>
      </c>
      <c r="B1076" s="197" t="s">
        <v>904</v>
      </c>
      <c r="C1076" s="196" t="s">
        <v>61</v>
      </c>
      <c r="D1076" s="196" t="s">
        <v>2071</v>
      </c>
      <c r="E1076" s="196" t="s">
        <v>32</v>
      </c>
      <c r="F1076">
        <v>1963.38</v>
      </c>
      <c r="G1076" s="197" t="s">
        <v>969</v>
      </c>
      <c r="H1076">
        <v>100</v>
      </c>
    </row>
    <row r="1077" spans="1:8" x14ac:dyDescent="0.3">
      <c r="A1077" s="31">
        <v>590</v>
      </c>
      <c r="B1077" s="197" t="s">
        <v>904</v>
      </c>
      <c r="C1077" s="196" t="s">
        <v>61</v>
      </c>
      <c r="D1077" s="196" t="s">
        <v>2072</v>
      </c>
      <c r="E1077" s="196" t="s">
        <v>1271</v>
      </c>
      <c r="F1077">
        <v>6.54</v>
      </c>
      <c r="G1077" s="197" t="s">
        <v>969</v>
      </c>
      <c r="H1077">
        <v>100</v>
      </c>
    </row>
    <row r="1078" spans="1:8" x14ac:dyDescent="0.3">
      <c r="A1078" s="31">
        <v>590</v>
      </c>
      <c r="B1078" s="197" t="s">
        <v>904</v>
      </c>
      <c r="C1078" s="196" t="s">
        <v>61</v>
      </c>
      <c r="D1078" s="196" t="s">
        <v>2073</v>
      </c>
      <c r="E1078" s="196" t="s">
        <v>1271</v>
      </c>
      <c r="F1078">
        <v>13.8</v>
      </c>
      <c r="G1078" s="197" t="s">
        <v>969</v>
      </c>
      <c r="H1078">
        <v>100</v>
      </c>
    </row>
    <row r="1079" spans="1:8" x14ac:dyDescent="0.3">
      <c r="A1079" s="31">
        <v>590</v>
      </c>
      <c r="B1079" s="197" t="s">
        <v>904</v>
      </c>
      <c r="C1079" s="196" t="s">
        <v>61</v>
      </c>
      <c r="D1079" s="196" t="s">
        <v>2074</v>
      </c>
      <c r="E1079" s="196" t="s">
        <v>1271</v>
      </c>
      <c r="F1079">
        <v>35.74</v>
      </c>
      <c r="G1079" s="197" t="s">
        <v>969</v>
      </c>
      <c r="H1079">
        <v>100</v>
      </c>
    </row>
    <row r="1080" spans="1:8" x14ac:dyDescent="0.3">
      <c r="A1080" s="31">
        <v>590</v>
      </c>
      <c r="B1080" s="197" t="s">
        <v>904</v>
      </c>
      <c r="C1080" s="196" t="s">
        <v>61</v>
      </c>
      <c r="D1080" s="196" t="s">
        <v>2075</v>
      </c>
      <c r="E1080" s="196" t="s">
        <v>1271</v>
      </c>
      <c r="F1080">
        <v>25.84</v>
      </c>
      <c r="G1080" s="197" t="s">
        <v>969</v>
      </c>
      <c r="H1080">
        <v>100</v>
      </c>
    </row>
    <row r="1081" spans="1:8" x14ac:dyDescent="0.3">
      <c r="A1081" s="31">
        <v>590</v>
      </c>
      <c r="B1081" s="197" t="s">
        <v>904</v>
      </c>
      <c r="C1081" s="196" t="s">
        <v>61</v>
      </c>
      <c r="D1081" s="196" t="s">
        <v>2076</v>
      </c>
      <c r="E1081" s="196" t="s">
        <v>1271</v>
      </c>
      <c r="F1081">
        <v>38.659999999999997</v>
      </c>
      <c r="G1081" s="197" t="s">
        <v>969</v>
      </c>
      <c r="H1081">
        <v>100</v>
      </c>
    </row>
    <row r="1082" spans="1:8" x14ac:dyDescent="0.3">
      <c r="A1082" s="31">
        <v>590</v>
      </c>
      <c r="B1082" s="197" t="s">
        <v>904</v>
      </c>
      <c r="C1082" s="196" t="s">
        <v>61</v>
      </c>
      <c r="D1082" s="196" t="s">
        <v>2077</v>
      </c>
      <c r="E1082" s="196" t="s">
        <v>32</v>
      </c>
      <c r="F1082">
        <v>2356.06</v>
      </c>
      <c r="G1082" s="197" t="s">
        <v>969</v>
      </c>
      <c r="H1082">
        <v>100</v>
      </c>
    </row>
    <row r="1083" spans="1:8" x14ac:dyDescent="0.3">
      <c r="A1083" s="31">
        <v>590</v>
      </c>
      <c r="B1083" s="197" t="s">
        <v>904</v>
      </c>
      <c r="C1083" s="196" t="s">
        <v>61</v>
      </c>
      <c r="D1083" s="196" t="s">
        <v>2078</v>
      </c>
      <c r="E1083" s="196" t="s">
        <v>1271</v>
      </c>
      <c r="F1083">
        <v>7.84</v>
      </c>
      <c r="G1083" s="197" t="s">
        <v>969</v>
      </c>
      <c r="H1083">
        <v>100</v>
      </c>
    </row>
    <row r="1084" spans="1:8" x14ac:dyDescent="0.3">
      <c r="A1084" s="31">
        <v>590</v>
      </c>
      <c r="B1084" s="197" t="s">
        <v>904</v>
      </c>
      <c r="C1084" s="196" t="s">
        <v>61</v>
      </c>
      <c r="D1084" s="196" t="s">
        <v>2079</v>
      </c>
      <c r="E1084" s="196" t="s">
        <v>1271</v>
      </c>
      <c r="F1084">
        <v>16.559999999999999</v>
      </c>
      <c r="G1084" s="197" t="s">
        <v>969</v>
      </c>
      <c r="H1084">
        <v>100</v>
      </c>
    </row>
    <row r="1085" spans="1:8" x14ac:dyDescent="0.3">
      <c r="A1085" s="31">
        <v>590</v>
      </c>
      <c r="B1085" s="197" t="s">
        <v>904</v>
      </c>
      <c r="C1085" s="196" t="s">
        <v>61</v>
      </c>
      <c r="D1085" s="196" t="s">
        <v>2080</v>
      </c>
      <c r="E1085" s="196" t="s">
        <v>1271</v>
      </c>
      <c r="F1085">
        <v>42.89</v>
      </c>
      <c r="G1085" s="197" t="s">
        <v>969</v>
      </c>
      <c r="H1085">
        <v>100</v>
      </c>
    </row>
    <row r="1086" spans="1:8" x14ac:dyDescent="0.3">
      <c r="A1086" s="31">
        <v>590</v>
      </c>
      <c r="B1086" s="197" t="s">
        <v>904</v>
      </c>
      <c r="C1086" s="196" t="s">
        <v>61</v>
      </c>
      <c r="D1086" s="196" t="s">
        <v>2081</v>
      </c>
      <c r="E1086" s="196" t="s">
        <v>1271</v>
      </c>
      <c r="F1086">
        <v>31.01</v>
      </c>
      <c r="G1086" s="197" t="s">
        <v>969</v>
      </c>
      <c r="H1086">
        <v>100</v>
      </c>
    </row>
    <row r="1087" spans="1:8" x14ac:dyDescent="0.3">
      <c r="A1087" s="31">
        <v>590</v>
      </c>
      <c r="B1087" s="197" t="s">
        <v>904</v>
      </c>
      <c r="C1087" s="196" t="s">
        <v>61</v>
      </c>
      <c r="D1087" s="196" t="s">
        <v>2082</v>
      </c>
      <c r="E1087" s="196" t="s">
        <v>1271</v>
      </c>
      <c r="F1087">
        <v>46.39</v>
      </c>
      <c r="G1087" s="197" t="s">
        <v>969</v>
      </c>
      <c r="H1087">
        <v>100</v>
      </c>
    </row>
    <row r="1088" spans="1:8" x14ac:dyDescent="0.3">
      <c r="A1088" s="31">
        <v>590</v>
      </c>
      <c r="B1088" s="197" t="s">
        <v>904</v>
      </c>
      <c r="C1088" s="196" t="s">
        <v>61</v>
      </c>
      <c r="D1088" s="196" t="s">
        <v>2083</v>
      </c>
      <c r="E1088" s="196" t="s">
        <v>1271</v>
      </c>
      <c r="F1088">
        <v>15.18</v>
      </c>
      <c r="G1088" s="197" t="s">
        <v>969</v>
      </c>
      <c r="H1088">
        <v>100</v>
      </c>
    </row>
    <row r="1089" spans="1:8" x14ac:dyDescent="0.3">
      <c r="A1089" s="31">
        <v>590</v>
      </c>
      <c r="B1089" s="197" t="s">
        <v>904</v>
      </c>
      <c r="C1089" s="196" t="s">
        <v>61</v>
      </c>
      <c r="D1089" s="196" t="s">
        <v>2084</v>
      </c>
      <c r="E1089" s="196" t="s">
        <v>1271</v>
      </c>
      <c r="F1089">
        <v>37.43</v>
      </c>
      <c r="G1089" s="197" t="s">
        <v>969</v>
      </c>
      <c r="H1089">
        <v>100</v>
      </c>
    </row>
    <row r="1090" spans="1:8" x14ac:dyDescent="0.3">
      <c r="A1090" s="31">
        <v>590</v>
      </c>
      <c r="B1090" s="197" t="s">
        <v>904</v>
      </c>
      <c r="C1090" s="196" t="s">
        <v>61</v>
      </c>
      <c r="D1090" s="196" t="s">
        <v>2085</v>
      </c>
      <c r="E1090" s="196" t="s">
        <v>32</v>
      </c>
      <c r="F1090">
        <v>255.16</v>
      </c>
      <c r="G1090" s="197" t="s">
        <v>969</v>
      </c>
      <c r="H1090">
        <v>100</v>
      </c>
    </row>
    <row r="1091" spans="1:8" x14ac:dyDescent="0.3">
      <c r="A1091" s="31">
        <v>590</v>
      </c>
      <c r="B1091" s="197" t="s">
        <v>904</v>
      </c>
      <c r="C1091" s="196" t="s">
        <v>61</v>
      </c>
      <c r="D1091" s="196" t="s">
        <v>2086</v>
      </c>
      <c r="E1091" s="196" t="s">
        <v>1271</v>
      </c>
      <c r="F1091">
        <v>12.65</v>
      </c>
      <c r="G1091" s="197" t="s">
        <v>969</v>
      </c>
      <c r="H1091">
        <v>100</v>
      </c>
    </row>
    <row r="1092" spans="1:8" x14ac:dyDescent="0.3">
      <c r="A1092" s="31">
        <v>590</v>
      </c>
      <c r="B1092" s="197" t="s">
        <v>904</v>
      </c>
      <c r="C1092" s="196" t="s">
        <v>61</v>
      </c>
      <c r="D1092" s="196" t="s">
        <v>2087</v>
      </c>
      <c r="E1092" s="196" t="s">
        <v>1271</v>
      </c>
      <c r="F1092">
        <v>31.2</v>
      </c>
      <c r="G1092" s="197" t="s">
        <v>969</v>
      </c>
      <c r="H1092">
        <v>100</v>
      </c>
    </row>
    <row r="1093" spans="1:8" x14ac:dyDescent="0.3">
      <c r="A1093" s="31">
        <v>590</v>
      </c>
      <c r="B1093" s="197" t="s">
        <v>904</v>
      </c>
      <c r="C1093" s="196" t="s">
        <v>61</v>
      </c>
      <c r="D1093" s="196" t="s">
        <v>2088</v>
      </c>
      <c r="E1093" s="196" t="s">
        <v>32</v>
      </c>
      <c r="F1093">
        <v>2356.06</v>
      </c>
      <c r="G1093" s="197" t="s">
        <v>969</v>
      </c>
      <c r="H1093">
        <v>100</v>
      </c>
    </row>
    <row r="1094" spans="1:8" x14ac:dyDescent="0.3">
      <c r="A1094" s="31">
        <v>590</v>
      </c>
      <c r="B1094" s="197" t="s">
        <v>904</v>
      </c>
      <c r="C1094" s="196" t="s">
        <v>61</v>
      </c>
      <c r="D1094" s="196" t="s">
        <v>2089</v>
      </c>
      <c r="E1094" s="196" t="s">
        <v>1271</v>
      </c>
      <c r="F1094">
        <v>7.84</v>
      </c>
      <c r="G1094" s="197" t="s">
        <v>969</v>
      </c>
      <c r="H1094">
        <v>100</v>
      </c>
    </row>
    <row r="1095" spans="1:8" x14ac:dyDescent="0.3">
      <c r="A1095" s="31">
        <v>590</v>
      </c>
      <c r="B1095" s="197" t="s">
        <v>904</v>
      </c>
      <c r="C1095" s="196" t="s">
        <v>61</v>
      </c>
      <c r="D1095" s="196" t="s">
        <v>2090</v>
      </c>
      <c r="E1095" s="196" t="s">
        <v>1271</v>
      </c>
      <c r="F1095">
        <v>16.559999999999999</v>
      </c>
      <c r="G1095" s="197" t="s">
        <v>969</v>
      </c>
      <c r="H1095">
        <v>100</v>
      </c>
    </row>
    <row r="1096" spans="1:8" x14ac:dyDescent="0.3">
      <c r="A1096" s="31">
        <v>590</v>
      </c>
      <c r="B1096" s="197" t="s">
        <v>904</v>
      </c>
      <c r="C1096" s="196" t="s">
        <v>61</v>
      </c>
      <c r="D1096" s="196" t="s">
        <v>2091</v>
      </c>
      <c r="E1096" s="196" t="s">
        <v>1271</v>
      </c>
      <c r="F1096">
        <v>42.89</v>
      </c>
      <c r="G1096" s="197" t="s">
        <v>969</v>
      </c>
      <c r="H1096">
        <v>100</v>
      </c>
    </row>
    <row r="1097" spans="1:8" x14ac:dyDescent="0.3">
      <c r="A1097" s="31">
        <v>590</v>
      </c>
      <c r="B1097" s="197" t="s">
        <v>904</v>
      </c>
      <c r="C1097" s="196" t="s">
        <v>61</v>
      </c>
      <c r="D1097" s="196" t="s">
        <v>2092</v>
      </c>
      <c r="E1097" s="196" t="s">
        <v>1271</v>
      </c>
      <c r="F1097">
        <v>31.01</v>
      </c>
      <c r="G1097" s="197" t="s">
        <v>969</v>
      </c>
      <c r="H1097">
        <v>100</v>
      </c>
    </row>
    <row r="1098" spans="1:8" x14ac:dyDescent="0.3">
      <c r="A1098" s="31">
        <v>590</v>
      </c>
      <c r="B1098" s="197" t="s">
        <v>904</v>
      </c>
      <c r="C1098" s="196" t="s">
        <v>61</v>
      </c>
      <c r="D1098" s="196" t="s">
        <v>2093</v>
      </c>
      <c r="E1098" s="196" t="s">
        <v>1271</v>
      </c>
      <c r="F1098">
        <v>46.39</v>
      </c>
      <c r="G1098" s="197" t="s">
        <v>969</v>
      </c>
      <c r="H1098">
        <v>100</v>
      </c>
    </row>
    <row r="1099" spans="1:8" x14ac:dyDescent="0.3">
      <c r="A1099" s="31">
        <v>590</v>
      </c>
      <c r="B1099" s="197" t="s">
        <v>904</v>
      </c>
      <c r="C1099" s="196" t="s">
        <v>61</v>
      </c>
      <c r="D1099" s="196" t="s">
        <v>2094</v>
      </c>
      <c r="E1099" s="196" t="s">
        <v>1271</v>
      </c>
      <c r="F1099">
        <v>15.18</v>
      </c>
      <c r="G1099" s="197" t="s">
        <v>969</v>
      </c>
      <c r="H1099">
        <v>100</v>
      </c>
    </row>
    <row r="1100" spans="1:8" x14ac:dyDescent="0.3">
      <c r="A1100" s="31">
        <v>590</v>
      </c>
      <c r="B1100" s="197" t="s">
        <v>904</v>
      </c>
      <c r="C1100" s="196" t="s">
        <v>61</v>
      </c>
      <c r="D1100" s="196" t="s">
        <v>2095</v>
      </c>
      <c r="E1100" s="196" t="s">
        <v>1271</v>
      </c>
      <c r="F1100">
        <v>37.43</v>
      </c>
      <c r="G1100" s="197" t="s">
        <v>969</v>
      </c>
      <c r="H1100">
        <v>100</v>
      </c>
    </row>
    <row r="1101" spans="1:8" x14ac:dyDescent="0.3">
      <c r="A1101" s="31">
        <v>590</v>
      </c>
      <c r="B1101" s="197" t="s">
        <v>904</v>
      </c>
      <c r="C1101" s="196" t="s">
        <v>61</v>
      </c>
      <c r="D1101" s="196" t="s">
        <v>2096</v>
      </c>
      <c r="E1101" s="196" t="s">
        <v>32</v>
      </c>
      <c r="F1101">
        <v>255.16</v>
      </c>
      <c r="G1101" s="197" t="s">
        <v>969</v>
      </c>
      <c r="H1101">
        <v>100</v>
      </c>
    </row>
    <row r="1102" spans="1:8" x14ac:dyDescent="0.3">
      <c r="A1102" s="31">
        <v>590</v>
      </c>
      <c r="B1102" s="197" t="s">
        <v>904</v>
      </c>
      <c r="C1102" s="196" t="s">
        <v>61</v>
      </c>
      <c r="D1102" s="196" t="s">
        <v>2097</v>
      </c>
      <c r="E1102" s="196" t="s">
        <v>32</v>
      </c>
      <c r="F1102">
        <v>212.63</v>
      </c>
      <c r="G1102" s="197" t="s">
        <v>969</v>
      </c>
      <c r="H1102">
        <v>100</v>
      </c>
    </row>
    <row r="1103" spans="1:8" x14ac:dyDescent="0.3">
      <c r="A1103" s="31">
        <v>590</v>
      </c>
      <c r="B1103" s="197" t="s">
        <v>904</v>
      </c>
      <c r="C1103" s="196" t="s">
        <v>61</v>
      </c>
      <c r="D1103" s="196" t="s">
        <v>2098</v>
      </c>
      <c r="E1103" s="196" t="s">
        <v>32</v>
      </c>
      <c r="F1103">
        <v>2356.06</v>
      </c>
      <c r="G1103" s="197" t="s">
        <v>969</v>
      </c>
      <c r="H1103">
        <v>100</v>
      </c>
    </row>
    <row r="1104" spans="1:8" x14ac:dyDescent="0.3">
      <c r="A1104" s="31">
        <v>590</v>
      </c>
      <c r="B1104" s="197" t="s">
        <v>904</v>
      </c>
      <c r="C1104" s="196" t="s">
        <v>61</v>
      </c>
      <c r="D1104" s="196" t="s">
        <v>2099</v>
      </c>
      <c r="E1104" s="196" t="s">
        <v>1271</v>
      </c>
      <c r="F1104">
        <v>7.84</v>
      </c>
      <c r="G1104" s="197" t="s">
        <v>969</v>
      </c>
      <c r="H1104">
        <v>100</v>
      </c>
    </row>
    <row r="1105" spans="1:8" x14ac:dyDescent="0.3">
      <c r="A1105" s="31">
        <v>590</v>
      </c>
      <c r="B1105" s="197" t="s">
        <v>904</v>
      </c>
      <c r="C1105" s="196" t="s">
        <v>61</v>
      </c>
      <c r="D1105" s="196" t="s">
        <v>2100</v>
      </c>
      <c r="E1105" s="196" t="s">
        <v>1271</v>
      </c>
      <c r="F1105">
        <v>16.559999999999999</v>
      </c>
      <c r="G1105" s="197" t="s">
        <v>969</v>
      </c>
      <c r="H1105">
        <v>100</v>
      </c>
    </row>
    <row r="1106" spans="1:8" x14ac:dyDescent="0.3">
      <c r="A1106" s="31">
        <v>590</v>
      </c>
      <c r="B1106" s="197" t="s">
        <v>904</v>
      </c>
      <c r="C1106" s="196" t="s">
        <v>61</v>
      </c>
      <c r="D1106" s="196" t="s">
        <v>2101</v>
      </c>
      <c r="E1106" s="196" t="s">
        <v>1271</v>
      </c>
      <c r="F1106">
        <v>42.89</v>
      </c>
      <c r="G1106" s="197" t="s">
        <v>969</v>
      </c>
      <c r="H1106">
        <v>100</v>
      </c>
    </row>
    <row r="1107" spans="1:8" x14ac:dyDescent="0.3">
      <c r="A1107" s="31">
        <v>590</v>
      </c>
      <c r="B1107" s="197" t="s">
        <v>904</v>
      </c>
      <c r="C1107" s="196" t="s">
        <v>61</v>
      </c>
      <c r="D1107" s="196" t="s">
        <v>2102</v>
      </c>
      <c r="E1107" s="196" t="s">
        <v>1271</v>
      </c>
      <c r="F1107">
        <v>31.01</v>
      </c>
      <c r="G1107" s="197" t="s">
        <v>969</v>
      </c>
      <c r="H1107">
        <v>100</v>
      </c>
    </row>
    <row r="1108" spans="1:8" x14ac:dyDescent="0.3">
      <c r="A1108" s="31">
        <v>590</v>
      </c>
      <c r="B1108" s="197" t="s">
        <v>904</v>
      </c>
      <c r="C1108" s="196" t="s">
        <v>61</v>
      </c>
      <c r="D1108" s="196" t="s">
        <v>2103</v>
      </c>
      <c r="E1108" s="196" t="s">
        <v>1271</v>
      </c>
      <c r="F1108">
        <v>46.39</v>
      </c>
      <c r="G1108" s="197" t="s">
        <v>969</v>
      </c>
      <c r="H1108">
        <v>100</v>
      </c>
    </row>
    <row r="1109" spans="1:8" x14ac:dyDescent="0.3">
      <c r="A1109" s="31">
        <v>590</v>
      </c>
      <c r="B1109" s="197" t="s">
        <v>904</v>
      </c>
      <c r="C1109" s="196" t="s">
        <v>61</v>
      </c>
      <c r="D1109" s="196" t="s">
        <v>2104</v>
      </c>
      <c r="E1109" s="196" t="s">
        <v>1271</v>
      </c>
      <c r="F1109">
        <v>15.18</v>
      </c>
      <c r="G1109" s="197" t="s">
        <v>969</v>
      </c>
      <c r="H1109">
        <v>100</v>
      </c>
    </row>
    <row r="1110" spans="1:8" x14ac:dyDescent="0.3">
      <c r="A1110" s="31">
        <v>590</v>
      </c>
      <c r="B1110" s="197" t="s">
        <v>904</v>
      </c>
      <c r="C1110" s="196" t="s">
        <v>61</v>
      </c>
      <c r="D1110" s="196" t="s">
        <v>2105</v>
      </c>
      <c r="E1110" s="196" t="s">
        <v>1271</v>
      </c>
      <c r="F1110">
        <v>37.43</v>
      </c>
      <c r="G1110" s="197" t="s">
        <v>969</v>
      </c>
      <c r="H1110">
        <v>100</v>
      </c>
    </row>
    <row r="1111" spans="1:8" x14ac:dyDescent="0.3">
      <c r="A1111" s="31">
        <v>590</v>
      </c>
      <c r="B1111" s="197" t="s">
        <v>904</v>
      </c>
      <c r="C1111" s="196" t="s">
        <v>61</v>
      </c>
      <c r="D1111" s="196" t="s">
        <v>2106</v>
      </c>
      <c r="E1111" s="196" t="s">
        <v>32</v>
      </c>
      <c r="F1111">
        <v>255.16</v>
      </c>
      <c r="G1111" s="197" t="s">
        <v>969</v>
      </c>
      <c r="H1111">
        <v>100</v>
      </c>
    </row>
    <row r="1112" spans="1:8" x14ac:dyDescent="0.3">
      <c r="A1112" s="31">
        <v>592</v>
      </c>
      <c r="B1112" s="197" t="s">
        <v>904</v>
      </c>
      <c r="C1112" s="196" t="s">
        <v>7</v>
      </c>
      <c r="D1112" s="196" t="s">
        <v>2107</v>
      </c>
      <c r="E1112" s="196" t="s">
        <v>32</v>
      </c>
      <c r="F1112">
        <v>2792.7</v>
      </c>
      <c r="G1112" s="197" t="s">
        <v>969</v>
      </c>
      <c r="H1112">
        <v>100</v>
      </c>
    </row>
    <row r="1113" spans="1:8" x14ac:dyDescent="0.3">
      <c r="A1113" s="31">
        <v>592</v>
      </c>
      <c r="B1113" s="197" t="s">
        <v>904</v>
      </c>
      <c r="C1113" s="196" t="s">
        <v>7</v>
      </c>
      <c r="D1113" s="196" t="s">
        <v>2108</v>
      </c>
      <c r="E1113" s="196" t="s">
        <v>1443</v>
      </c>
      <c r="F1113">
        <v>45.91</v>
      </c>
      <c r="G1113" s="197" t="s">
        <v>969</v>
      </c>
      <c r="H1113">
        <v>100</v>
      </c>
    </row>
    <row r="1114" spans="1:8" x14ac:dyDescent="0.3">
      <c r="A1114" s="31">
        <v>592</v>
      </c>
      <c r="B1114" s="197" t="s">
        <v>904</v>
      </c>
      <c r="C1114" s="196" t="s">
        <v>7</v>
      </c>
      <c r="D1114" s="196" t="s">
        <v>2109</v>
      </c>
      <c r="E1114" s="196" t="s">
        <v>32</v>
      </c>
      <c r="F1114">
        <v>3351.24</v>
      </c>
      <c r="G1114" s="197" t="s">
        <v>969</v>
      </c>
      <c r="H1114">
        <v>100</v>
      </c>
    </row>
    <row r="1115" spans="1:8" x14ac:dyDescent="0.3">
      <c r="A1115" s="31">
        <v>592</v>
      </c>
      <c r="B1115" s="197" t="s">
        <v>904</v>
      </c>
      <c r="C1115" s="196" t="s">
        <v>7</v>
      </c>
      <c r="D1115" s="196" t="s">
        <v>2110</v>
      </c>
      <c r="E1115" s="196" t="s">
        <v>1443</v>
      </c>
      <c r="F1115">
        <v>55.09</v>
      </c>
      <c r="G1115" s="197" t="s">
        <v>969</v>
      </c>
      <c r="H1115">
        <v>100</v>
      </c>
    </row>
    <row r="1116" spans="1:8" x14ac:dyDescent="0.3">
      <c r="A1116" s="31">
        <v>595</v>
      </c>
      <c r="B1116" s="197" t="s">
        <v>904</v>
      </c>
      <c r="C1116" s="196" t="s">
        <v>2111</v>
      </c>
      <c r="D1116" s="196" t="s">
        <v>2112</v>
      </c>
      <c r="E1116" s="196" t="s">
        <v>1271</v>
      </c>
      <c r="F1116">
        <v>51.72</v>
      </c>
      <c r="G1116" s="197" t="s">
        <v>969</v>
      </c>
      <c r="H1116">
        <v>100</v>
      </c>
    </row>
    <row r="1117" spans="1:8" x14ac:dyDescent="0.3">
      <c r="A1117" s="31">
        <v>595</v>
      </c>
      <c r="B1117" s="197" t="s">
        <v>904</v>
      </c>
      <c r="C1117" s="196" t="s">
        <v>2111</v>
      </c>
      <c r="D1117" s="196" t="s">
        <v>2113</v>
      </c>
      <c r="E1117" s="196" t="s">
        <v>1271</v>
      </c>
      <c r="F1117">
        <v>312.36</v>
      </c>
      <c r="G1117" s="197" t="s">
        <v>969</v>
      </c>
      <c r="H1117">
        <v>100</v>
      </c>
    </row>
    <row r="1118" spans="1:8" x14ac:dyDescent="0.3">
      <c r="A1118" s="31">
        <v>595</v>
      </c>
      <c r="B1118" s="197" t="s">
        <v>904</v>
      </c>
      <c r="C1118" s="196" t="s">
        <v>2111</v>
      </c>
      <c r="D1118" s="196" t="s">
        <v>2114</v>
      </c>
      <c r="E1118" s="196" t="s">
        <v>1271</v>
      </c>
      <c r="F1118">
        <v>39.56</v>
      </c>
      <c r="G1118" s="197" t="s">
        <v>969</v>
      </c>
      <c r="H1118">
        <v>100</v>
      </c>
    </row>
    <row r="1119" spans="1:8" x14ac:dyDescent="0.3">
      <c r="A1119" s="31">
        <v>595</v>
      </c>
      <c r="B1119" s="197" t="s">
        <v>904</v>
      </c>
      <c r="C1119" s="196" t="s">
        <v>2111</v>
      </c>
      <c r="D1119" s="196" t="s">
        <v>2115</v>
      </c>
      <c r="E1119" s="196" t="s">
        <v>1271</v>
      </c>
      <c r="F1119">
        <v>355.87</v>
      </c>
      <c r="G1119" s="197" t="s">
        <v>969</v>
      </c>
      <c r="H1119">
        <v>100</v>
      </c>
    </row>
    <row r="1120" spans="1:8" x14ac:dyDescent="0.3">
      <c r="A1120" s="31">
        <v>595</v>
      </c>
      <c r="B1120" s="197" t="s">
        <v>904</v>
      </c>
      <c r="C1120" s="196" t="s">
        <v>2111</v>
      </c>
      <c r="D1120" s="196" t="s">
        <v>2116</v>
      </c>
      <c r="E1120" s="196" t="s">
        <v>1271</v>
      </c>
      <c r="F1120">
        <v>19.13</v>
      </c>
      <c r="G1120" s="197" t="s">
        <v>969</v>
      </c>
      <c r="H1120">
        <v>100</v>
      </c>
    </row>
    <row r="1121" spans="1:8" x14ac:dyDescent="0.3">
      <c r="A1121" s="31">
        <v>595</v>
      </c>
      <c r="B1121" s="197" t="s">
        <v>904</v>
      </c>
      <c r="C1121" s="196" t="s">
        <v>2111</v>
      </c>
      <c r="D1121" s="196" t="s">
        <v>2117</v>
      </c>
      <c r="E1121" s="196" t="s">
        <v>1271</v>
      </c>
      <c r="F1121">
        <v>12.82</v>
      </c>
      <c r="G1121" s="197" t="s">
        <v>969</v>
      </c>
      <c r="H1121">
        <v>100</v>
      </c>
    </row>
    <row r="1122" spans="1:8" x14ac:dyDescent="0.3">
      <c r="A1122" s="31">
        <v>595</v>
      </c>
      <c r="B1122" s="197" t="s">
        <v>904</v>
      </c>
      <c r="C1122" s="196" t="s">
        <v>2111</v>
      </c>
      <c r="D1122" s="196" t="s">
        <v>2118</v>
      </c>
      <c r="E1122" s="196" t="s">
        <v>1271</v>
      </c>
      <c r="F1122">
        <v>51.46</v>
      </c>
      <c r="G1122" s="197" t="s">
        <v>969</v>
      </c>
      <c r="H1122">
        <v>100</v>
      </c>
    </row>
    <row r="1123" spans="1:8" x14ac:dyDescent="0.3">
      <c r="A1123" s="31">
        <v>595</v>
      </c>
      <c r="B1123" s="197" t="s">
        <v>904</v>
      </c>
      <c r="C1123" s="196" t="s">
        <v>2111</v>
      </c>
      <c r="D1123" s="196" t="s">
        <v>2119</v>
      </c>
      <c r="E1123" s="196" t="s">
        <v>32</v>
      </c>
      <c r="F1123">
        <v>1513.4</v>
      </c>
      <c r="G1123" s="197" t="s">
        <v>969</v>
      </c>
      <c r="H1123">
        <v>100</v>
      </c>
    </row>
    <row r="1124" spans="1:8" x14ac:dyDescent="0.3">
      <c r="A1124" s="31">
        <v>595</v>
      </c>
      <c r="B1124" s="197" t="s">
        <v>904</v>
      </c>
      <c r="C1124" s="196" t="s">
        <v>2111</v>
      </c>
      <c r="D1124" s="196" t="s">
        <v>2120</v>
      </c>
      <c r="E1124" s="196" t="s">
        <v>32</v>
      </c>
      <c r="F1124">
        <v>483.84</v>
      </c>
      <c r="G1124" s="197" t="s">
        <v>969</v>
      </c>
      <c r="H1124">
        <v>100</v>
      </c>
    </row>
    <row r="1125" spans="1:8" x14ac:dyDescent="0.3">
      <c r="A1125" s="31">
        <v>595</v>
      </c>
      <c r="B1125" s="197" t="s">
        <v>904</v>
      </c>
      <c r="C1125" s="196" t="s">
        <v>2111</v>
      </c>
      <c r="D1125" s="196" t="s">
        <v>2121</v>
      </c>
      <c r="E1125" s="196" t="s">
        <v>32</v>
      </c>
      <c r="F1125">
        <v>4296.7700000000004</v>
      </c>
      <c r="G1125" s="197" t="s">
        <v>969</v>
      </c>
      <c r="H1125">
        <v>100</v>
      </c>
    </row>
    <row r="1126" spans="1:8" x14ac:dyDescent="0.3">
      <c r="A1126" s="31">
        <v>595</v>
      </c>
      <c r="B1126" s="197" t="s">
        <v>904</v>
      </c>
      <c r="C1126" s="196" t="s">
        <v>2111</v>
      </c>
      <c r="D1126" s="196" t="s">
        <v>2122</v>
      </c>
      <c r="E1126" s="196" t="s">
        <v>32</v>
      </c>
      <c r="F1126">
        <v>6449.15</v>
      </c>
      <c r="G1126" s="197" t="s">
        <v>969</v>
      </c>
      <c r="H1126">
        <v>100</v>
      </c>
    </row>
    <row r="1127" spans="1:8" x14ac:dyDescent="0.3">
      <c r="A1127" s="31">
        <v>595</v>
      </c>
      <c r="B1127" s="197" t="s">
        <v>904</v>
      </c>
      <c r="C1127" s="196" t="s">
        <v>2111</v>
      </c>
      <c r="D1127" s="196" t="s">
        <v>2123</v>
      </c>
      <c r="E1127" s="196" t="s">
        <v>1271</v>
      </c>
      <c r="F1127">
        <v>33.049999999999997</v>
      </c>
      <c r="G1127" s="197" t="s">
        <v>969</v>
      </c>
      <c r="H1127">
        <v>100</v>
      </c>
    </row>
    <row r="1128" spans="1:8" x14ac:dyDescent="0.3">
      <c r="A1128" s="31">
        <v>595</v>
      </c>
      <c r="B1128" s="197" t="s">
        <v>904</v>
      </c>
      <c r="C1128" s="196" t="s">
        <v>2111</v>
      </c>
      <c r="D1128" s="196" t="s">
        <v>2124</v>
      </c>
      <c r="E1128" s="196" t="s">
        <v>32</v>
      </c>
      <c r="F1128">
        <v>965.25</v>
      </c>
      <c r="G1128" s="197" t="s">
        <v>969</v>
      </c>
      <c r="H1128">
        <v>100</v>
      </c>
    </row>
    <row r="1129" spans="1:8" x14ac:dyDescent="0.3">
      <c r="A1129" s="31">
        <v>595</v>
      </c>
      <c r="B1129" s="197" t="s">
        <v>904</v>
      </c>
      <c r="C1129" s="196" t="s">
        <v>2111</v>
      </c>
      <c r="D1129" s="196" t="s">
        <v>2125</v>
      </c>
      <c r="E1129" s="196" t="s">
        <v>1271</v>
      </c>
      <c r="F1129">
        <v>57.5</v>
      </c>
      <c r="G1129" s="197" t="s">
        <v>969</v>
      </c>
      <c r="H1129">
        <v>100</v>
      </c>
    </row>
    <row r="1130" spans="1:8" x14ac:dyDescent="0.3">
      <c r="A1130" s="31">
        <v>595</v>
      </c>
      <c r="B1130" s="197" t="s">
        <v>904</v>
      </c>
      <c r="C1130" s="196" t="s">
        <v>2111</v>
      </c>
      <c r="D1130" s="196" t="s">
        <v>2126</v>
      </c>
      <c r="E1130" s="196" t="s">
        <v>32</v>
      </c>
      <c r="F1130">
        <v>1605.46</v>
      </c>
      <c r="G1130" s="197" t="s">
        <v>969</v>
      </c>
      <c r="H1130">
        <v>100</v>
      </c>
    </row>
    <row r="1131" spans="1:8" x14ac:dyDescent="0.3">
      <c r="A1131" s="31">
        <v>595</v>
      </c>
      <c r="B1131" s="197" t="s">
        <v>904</v>
      </c>
      <c r="C1131" s="196" t="s">
        <v>2111</v>
      </c>
      <c r="D1131" s="196" t="s">
        <v>2127</v>
      </c>
      <c r="E1131" s="196" t="s">
        <v>1271</v>
      </c>
      <c r="F1131">
        <v>43.1</v>
      </c>
      <c r="G1131" s="197" t="s">
        <v>969</v>
      </c>
      <c r="H1131">
        <v>100</v>
      </c>
    </row>
    <row r="1132" spans="1:8" x14ac:dyDescent="0.3">
      <c r="A1132" s="31">
        <v>595</v>
      </c>
      <c r="B1132" s="197" t="s">
        <v>904</v>
      </c>
      <c r="C1132" s="196" t="s">
        <v>2111</v>
      </c>
      <c r="D1132" s="196" t="s">
        <v>2128</v>
      </c>
      <c r="E1132" s="196" t="s">
        <v>1271</v>
      </c>
      <c r="F1132">
        <v>260.3</v>
      </c>
      <c r="G1132" s="197" t="s">
        <v>969</v>
      </c>
      <c r="H1132">
        <v>100</v>
      </c>
    </row>
    <row r="1133" spans="1:8" x14ac:dyDescent="0.3">
      <c r="A1133" s="31">
        <v>595</v>
      </c>
      <c r="B1133" s="197" t="s">
        <v>904</v>
      </c>
      <c r="C1133" s="196" t="s">
        <v>2111</v>
      </c>
      <c r="D1133" s="196" t="s">
        <v>2129</v>
      </c>
      <c r="E1133" s="196" t="s">
        <v>1271</v>
      </c>
      <c r="F1133">
        <v>32.97</v>
      </c>
      <c r="G1133" s="197" t="s">
        <v>969</v>
      </c>
      <c r="H1133">
        <v>100</v>
      </c>
    </row>
    <row r="1134" spans="1:8" x14ac:dyDescent="0.3">
      <c r="A1134" s="31">
        <v>595</v>
      </c>
      <c r="B1134" s="197" t="s">
        <v>904</v>
      </c>
      <c r="C1134" s="196" t="s">
        <v>2111</v>
      </c>
      <c r="D1134" s="196" t="s">
        <v>2130</v>
      </c>
      <c r="E1134" s="196" t="s">
        <v>1271</v>
      </c>
      <c r="F1134">
        <v>296.56</v>
      </c>
      <c r="G1134" s="197" t="s">
        <v>969</v>
      </c>
      <c r="H1134">
        <v>100</v>
      </c>
    </row>
    <row r="1135" spans="1:8" x14ac:dyDescent="0.3">
      <c r="A1135" s="31">
        <v>595</v>
      </c>
      <c r="B1135" s="197" t="s">
        <v>904</v>
      </c>
      <c r="C1135" s="196" t="s">
        <v>2111</v>
      </c>
      <c r="D1135" s="196" t="s">
        <v>2131</v>
      </c>
      <c r="E1135" s="196" t="s">
        <v>1271</v>
      </c>
      <c r="F1135">
        <v>15.94</v>
      </c>
      <c r="G1135" s="197" t="s">
        <v>969</v>
      </c>
      <c r="H1135">
        <v>100</v>
      </c>
    </row>
    <row r="1136" spans="1:8" x14ac:dyDescent="0.3">
      <c r="A1136" s="31">
        <v>595</v>
      </c>
      <c r="B1136" s="197" t="s">
        <v>904</v>
      </c>
      <c r="C1136" s="196" t="s">
        <v>2111</v>
      </c>
      <c r="D1136" s="196" t="s">
        <v>2132</v>
      </c>
      <c r="E1136" s="196" t="s">
        <v>1271</v>
      </c>
      <c r="F1136">
        <v>10.68</v>
      </c>
      <c r="G1136" s="197" t="s">
        <v>969</v>
      </c>
      <c r="H1136">
        <v>100</v>
      </c>
    </row>
    <row r="1137" spans="1:8" x14ac:dyDescent="0.3">
      <c r="A1137" s="31">
        <v>595</v>
      </c>
      <c r="B1137" s="197" t="s">
        <v>904</v>
      </c>
      <c r="C1137" s="196" t="s">
        <v>2111</v>
      </c>
      <c r="D1137" s="196" t="s">
        <v>2133</v>
      </c>
      <c r="E1137" s="196" t="s">
        <v>1271</v>
      </c>
      <c r="F1137">
        <v>42.88</v>
      </c>
      <c r="G1137" s="197" t="s">
        <v>969</v>
      </c>
      <c r="H1137">
        <v>100</v>
      </c>
    </row>
    <row r="1138" spans="1:8" x14ac:dyDescent="0.3">
      <c r="A1138" s="31">
        <v>595</v>
      </c>
      <c r="B1138" s="197" t="s">
        <v>904</v>
      </c>
      <c r="C1138" s="196" t="s">
        <v>2111</v>
      </c>
      <c r="D1138" s="196" t="s">
        <v>2134</v>
      </c>
      <c r="E1138" s="196" t="s">
        <v>32</v>
      </c>
      <c r="F1138">
        <v>1261.1600000000001</v>
      </c>
      <c r="G1138" s="197" t="s">
        <v>969</v>
      </c>
      <c r="H1138">
        <v>100</v>
      </c>
    </row>
    <row r="1139" spans="1:8" x14ac:dyDescent="0.3">
      <c r="A1139" s="31">
        <v>595</v>
      </c>
      <c r="B1139" s="197" t="s">
        <v>904</v>
      </c>
      <c r="C1139" s="196" t="s">
        <v>2111</v>
      </c>
      <c r="D1139" s="196" t="s">
        <v>2135</v>
      </c>
      <c r="E1139" s="196" t="s">
        <v>32</v>
      </c>
      <c r="F1139">
        <v>403.2</v>
      </c>
      <c r="G1139" s="197" t="s">
        <v>969</v>
      </c>
      <c r="H1139">
        <v>100</v>
      </c>
    </row>
    <row r="1140" spans="1:8" x14ac:dyDescent="0.3">
      <c r="A1140" s="31">
        <v>595</v>
      </c>
      <c r="B1140" s="197" t="s">
        <v>904</v>
      </c>
      <c r="C1140" s="196" t="s">
        <v>2111</v>
      </c>
      <c r="D1140" s="196" t="s">
        <v>2136</v>
      </c>
      <c r="E1140" s="196" t="s">
        <v>32</v>
      </c>
      <c r="F1140">
        <v>3580.64</v>
      </c>
      <c r="G1140" s="197" t="s">
        <v>969</v>
      </c>
      <c r="H1140">
        <v>100</v>
      </c>
    </row>
    <row r="1141" spans="1:8" x14ac:dyDescent="0.3">
      <c r="A1141" s="31">
        <v>595</v>
      </c>
      <c r="B1141" s="197" t="s">
        <v>904</v>
      </c>
      <c r="C1141" s="196" t="s">
        <v>2111</v>
      </c>
      <c r="D1141" s="196" t="s">
        <v>2137</v>
      </c>
      <c r="E1141" s="196" t="s">
        <v>32</v>
      </c>
      <c r="F1141">
        <v>5374.29</v>
      </c>
      <c r="G1141" s="197" t="s">
        <v>969</v>
      </c>
      <c r="H1141">
        <v>100</v>
      </c>
    </row>
    <row r="1142" spans="1:8" x14ac:dyDescent="0.3">
      <c r="A1142" s="31">
        <v>595</v>
      </c>
      <c r="B1142" s="197" t="s">
        <v>904</v>
      </c>
      <c r="C1142" s="196" t="s">
        <v>2111</v>
      </c>
      <c r="D1142" s="196" t="s">
        <v>2138</v>
      </c>
      <c r="E1142" s="196" t="s">
        <v>1271</v>
      </c>
      <c r="F1142">
        <v>27.54</v>
      </c>
      <c r="G1142" s="197" t="s">
        <v>969</v>
      </c>
      <c r="H1142">
        <v>100</v>
      </c>
    </row>
    <row r="1143" spans="1:8" x14ac:dyDescent="0.3">
      <c r="A1143" s="31">
        <v>595</v>
      </c>
      <c r="B1143" s="197" t="s">
        <v>904</v>
      </c>
      <c r="C1143" s="196" t="s">
        <v>2111</v>
      </c>
      <c r="D1143" s="196" t="s">
        <v>2139</v>
      </c>
      <c r="E1143" s="196" t="s">
        <v>32</v>
      </c>
      <c r="F1143">
        <v>804.38</v>
      </c>
      <c r="G1143" s="197" t="s">
        <v>969</v>
      </c>
      <c r="H1143">
        <v>100</v>
      </c>
    </row>
    <row r="1144" spans="1:8" x14ac:dyDescent="0.3">
      <c r="A1144" s="31">
        <v>595</v>
      </c>
      <c r="B1144" s="197" t="s">
        <v>904</v>
      </c>
      <c r="C1144" s="196" t="s">
        <v>2111</v>
      </c>
      <c r="D1144" s="196" t="s">
        <v>2140</v>
      </c>
      <c r="E1144" s="196" t="s">
        <v>1271</v>
      </c>
      <c r="F1144">
        <v>47.92</v>
      </c>
      <c r="G1144" s="197" t="s">
        <v>969</v>
      </c>
      <c r="H1144">
        <v>100</v>
      </c>
    </row>
    <row r="1145" spans="1:8" x14ac:dyDescent="0.3">
      <c r="A1145" s="31">
        <v>595</v>
      </c>
      <c r="B1145" s="197" t="s">
        <v>904</v>
      </c>
      <c r="C1145" s="196" t="s">
        <v>2111</v>
      </c>
      <c r="D1145" s="196" t="s">
        <v>2141</v>
      </c>
      <c r="E1145" s="196" t="s">
        <v>32</v>
      </c>
      <c r="F1145">
        <v>1337.88</v>
      </c>
      <c r="G1145" s="197" t="s">
        <v>969</v>
      </c>
      <c r="H1145">
        <v>100</v>
      </c>
    </row>
    <row r="1146" spans="1:8" x14ac:dyDescent="0.3">
      <c r="A1146" s="31">
        <v>595</v>
      </c>
      <c r="B1146" s="197" t="s">
        <v>904</v>
      </c>
      <c r="C1146" s="196" t="s">
        <v>2111</v>
      </c>
      <c r="D1146" s="196" t="s">
        <v>2142</v>
      </c>
      <c r="E1146" s="196" t="s">
        <v>1271</v>
      </c>
      <c r="F1146">
        <v>51.72</v>
      </c>
      <c r="G1146" s="197" t="s">
        <v>969</v>
      </c>
      <c r="H1146">
        <v>100</v>
      </c>
    </row>
    <row r="1147" spans="1:8" x14ac:dyDescent="0.3">
      <c r="A1147" s="31">
        <v>595</v>
      </c>
      <c r="B1147" s="197" t="s">
        <v>904</v>
      </c>
      <c r="C1147" s="196" t="s">
        <v>2111</v>
      </c>
      <c r="D1147" s="196" t="s">
        <v>2143</v>
      </c>
      <c r="E1147" s="196" t="s">
        <v>1271</v>
      </c>
      <c r="F1147">
        <v>312.36</v>
      </c>
      <c r="G1147" s="197" t="s">
        <v>969</v>
      </c>
      <c r="H1147">
        <v>100</v>
      </c>
    </row>
    <row r="1148" spans="1:8" x14ac:dyDescent="0.3">
      <c r="A1148" s="31">
        <v>595</v>
      </c>
      <c r="B1148" s="197" t="s">
        <v>904</v>
      </c>
      <c r="C1148" s="196" t="s">
        <v>2111</v>
      </c>
      <c r="D1148" s="196" t="s">
        <v>2144</v>
      </c>
      <c r="E1148" s="196" t="s">
        <v>1271</v>
      </c>
      <c r="F1148">
        <v>39.56</v>
      </c>
      <c r="G1148" s="197" t="s">
        <v>969</v>
      </c>
      <c r="H1148">
        <v>100</v>
      </c>
    </row>
    <row r="1149" spans="1:8" x14ac:dyDescent="0.3">
      <c r="A1149" s="31">
        <v>595</v>
      </c>
      <c r="B1149" s="197" t="s">
        <v>904</v>
      </c>
      <c r="C1149" s="196" t="s">
        <v>2111</v>
      </c>
      <c r="D1149" s="196" t="s">
        <v>2145</v>
      </c>
      <c r="E1149" s="196" t="s">
        <v>1271</v>
      </c>
      <c r="F1149">
        <v>355.87</v>
      </c>
      <c r="G1149" s="197" t="s">
        <v>969</v>
      </c>
      <c r="H1149">
        <v>100</v>
      </c>
    </row>
    <row r="1150" spans="1:8" x14ac:dyDescent="0.3">
      <c r="A1150" s="31">
        <v>595</v>
      </c>
      <c r="B1150" s="197" t="s">
        <v>904</v>
      </c>
      <c r="C1150" s="196" t="s">
        <v>2111</v>
      </c>
      <c r="D1150" s="196" t="s">
        <v>2146</v>
      </c>
      <c r="E1150" s="196" t="s">
        <v>1271</v>
      </c>
      <c r="F1150">
        <v>19.13</v>
      </c>
      <c r="G1150" s="197" t="s">
        <v>969</v>
      </c>
      <c r="H1150">
        <v>100</v>
      </c>
    </row>
    <row r="1151" spans="1:8" x14ac:dyDescent="0.3">
      <c r="A1151" s="31">
        <v>595</v>
      </c>
      <c r="B1151" s="197" t="s">
        <v>904</v>
      </c>
      <c r="C1151" s="196" t="s">
        <v>2111</v>
      </c>
      <c r="D1151" s="196" t="s">
        <v>2147</v>
      </c>
      <c r="E1151" s="196" t="s">
        <v>1271</v>
      </c>
      <c r="F1151">
        <v>12.82</v>
      </c>
      <c r="G1151" s="197" t="s">
        <v>969</v>
      </c>
      <c r="H1151">
        <v>100</v>
      </c>
    </row>
    <row r="1152" spans="1:8" x14ac:dyDescent="0.3">
      <c r="A1152" s="31">
        <v>595</v>
      </c>
      <c r="B1152" s="197" t="s">
        <v>904</v>
      </c>
      <c r="C1152" s="196" t="s">
        <v>2111</v>
      </c>
      <c r="D1152" s="196" t="s">
        <v>2148</v>
      </c>
      <c r="E1152" s="196" t="s">
        <v>1271</v>
      </c>
      <c r="F1152">
        <v>51.46</v>
      </c>
      <c r="G1152" s="197" t="s">
        <v>969</v>
      </c>
      <c r="H1152">
        <v>100</v>
      </c>
    </row>
    <row r="1153" spans="1:8" x14ac:dyDescent="0.3">
      <c r="A1153" s="31">
        <v>595</v>
      </c>
      <c r="B1153" s="197" t="s">
        <v>904</v>
      </c>
      <c r="C1153" s="196" t="s">
        <v>2111</v>
      </c>
      <c r="D1153" s="196" t="s">
        <v>2149</v>
      </c>
      <c r="E1153" s="196" t="s">
        <v>32</v>
      </c>
      <c r="F1153">
        <v>1513.4</v>
      </c>
      <c r="G1153" s="197" t="s">
        <v>969</v>
      </c>
      <c r="H1153">
        <v>100</v>
      </c>
    </row>
    <row r="1154" spans="1:8" x14ac:dyDescent="0.3">
      <c r="A1154" s="31">
        <v>595</v>
      </c>
      <c r="B1154" s="197" t="s">
        <v>904</v>
      </c>
      <c r="C1154" s="196" t="s">
        <v>2111</v>
      </c>
      <c r="D1154" s="196" t="s">
        <v>2150</v>
      </c>
      <c r="E1154" s="196" t="s">
        <v>32</v>
      </c>
      <c r="F1154">
        <v>483.84</v>
      </c>
      <c r="G1154" s="197" t="s">
        <v>969</v>
      </c>
      <c r="H1154">
        <v>100</v>
      </c>
    </row>
    <row r="1155" spans="1:8" x14ac:dyDescent="0.3">
      <c r="A1155" s="31">
        <v>595</v>
      </c>
      <c r="B1155" s="197" t="s">
        <v>904</v>
      </c>
      <c r="C1155" s="196" t="s">
        <v>2111</v>
      </c>
      <c r="D1155" s="196" t="s">
        <v>2151</v>
      </c>
      <c r="E1155" s="196" t="s">
        <v>32</v>
      </c>
      <c r="F1155">
        <v>4296.7700000000004</v>
      </c>
      <c r="G1155" s="197" t="s">
        <v>969</v>
      </c>
      <c r="H1155">
        <v>100</v>
      </c>
    </row>
    <row r="1156" spans="1:8" x14ac:dyDescent="0.3">
      <c r="A1156" s="31">
        <v>595</v>
      </c>
      <c r="B1156" s="197" t="s">
        <v>904</v>
      </c>
      <c r="C1156" s="196" t="s">
        <v>2111</v>
      </c>
      <c r="D1156" s="196" t="s">
        <v>2152</v>
      </c>
      <c r="E1156" s="196" t="s">
        <v>32</v>
      </c>
      <c r="F1156">
        <v>6449.15</v>
      </c>
      <c r="G1156" s="197" t="s">
        <v>969</v>
      </c>
      <c r="H1156">
        <v>100</v>
      </c>
    </row>
    <row r="1157" spans="1:8" x14ac:dyDescent="0.3">
      <c r="A1157" s="31">
        <v>595</v>
      </c>
      <c r="B1157" s="197" t="s">
        <v>904</v>
      </c>
      <c r="C1157" s="196" t="s">
        <v>2111</v>
      </c>
      <c r="D1157" s="196" t="s">
        <v>2153</v>
      </c>
      <c r="E1157" s="196" t="s">
        <v>1271</v>
      </c>
      <c r="F1157">
        <v>33.049999999999997</v>
      </c>
      <c r="G1157" s="197" t="s">
        <v>969</v>
      </c>
      <c r="H1157">
        <v>100</v>
      </c>
    </row>
    <row r="1158" spans="1:8" x14ac:dyDescent="0.3">
      <c r="A1158" s="31">
        <v>595</v>
      </c>
      <c r="B1158" s="197" t="s">
        <v>904</v>
      </c>
      <c r="C1158" s="196" t="s">
        <v>2111</v>
      </c>
      <c r="D1158" s="196" t="s">
        <v>2154</v>
      </c>
      <c r="E1158" s="196" t="s">
        <v>32</v>
      </c>
      <c r="F1158">
        <v>965.25</v>
      </c>
      <c r="G1158" s="197" t="s">
        <v>969</v>
      </c>
      <c r="H1158">
        <v>100</v>
      </c>
    </row>
    <row r="1159" spans="1:8" x14ac:dyDescent="0.3">
      <c r="A1159" s="31">
        <v>595</v>
      </c>
      <c r="B1159" s="197" t="s">
        <v>904</v>
      </c>
      <c r="C1159" s="196" t="s">
        <v>2111</v>
      </c>
      <c r="D1159" s="196" t="s">
        <v>2155</v>
      </c>
      <c r="E1159" s="196" t="s">
        <v>1271</v>
      </c>
      <c r="F1159">
        <v>57.5</v>
      </c>
      <c r="G1159" s="197" t="s">
        <v>969</v>
      </c>
      <c r="H1159">
        <v>100</v>
      </c>
    </row>
    <row r="1160" spans="1:8" x14ac:dyDescent="0.3">
      <c r="A1160" s="31">
        <v>595</v>
      </c>
      <c r="B1160" s="197" t="s">
        <v>904</v>
      </c>
      <c r="C1160" s="196" t="s">
        <v>2111</v>
      </c>
      <c r="D1160" s="196" t="s">
        <v>2156</v>
      </c>
      <c r="E1160" s="196" t="s">
        <v>32</v>
      </c>
      <c r="F1160">
        <v>1605.46</v>
      </c>
      <c r="G1160" s="197" t="s">
        <v>969</v>
      </c>
      <c r="H1160">
        <v>100</v>
      </c>
    </row>
    <row r="1161" spans="1:8" x14ac:dyDescent="0.3">
      <c r="A1161" s="31">
        <v>604</v>
      </c>
      <c r="B1161" s="197" t="s">
        <v>904</v>
      </c>
      <c r="C1161" s="196" t="s">
        <v>2157</v>
      </c>
      <c r="D1161" s="196" t="s">
        <v>2158</v>
      </c>
      <c r="E1161" s="196" t="s">
        <v>850</v>
      </c>
      <c r="F1161">
        <v>6.21</v>
      </c>
      <c r="G1161" s="197" t="s">
        <v>969</v>
      </c>
      <c r="H1161">
        <v>100</v>
      </c>
    </row>
    <row r="1162" spans="1:8" x14ac:dyDescent="0.3">
      <c r="A1162" s="31">
        <v>604</v>
      </c>
      <c r="B1162" s="197" t="s">
        <v>904</v>
      </c>
      <c r="C1162" s="196" t="s">
        <v>2157</v>
      </c>
      <c r="D1162" s="196" t="s">
        <v>2157</v>
      </c>
      <c r="E1162" s="196" t="s">
        <v>850</v>
      </c>
      <c r="F1162">
        <v>5.18</v>
      </c>
      <c r="G1162" s="197" t="s">
        <v>969</v>
      </c>
      <c r="H1162">
        <v>100</v>
      </c>
    </row>
    <row r="1163" spans="1:8" x14ac:dyDescent="0.3">
      <c r="A1163" s="31">
        <v>606</v>
      </c>
      <c r="B1163" s="197" t="s">
        <v>904</v>
      </c>
      <c r="C1163" s="196" t="s">
        <v>788</v>
      </c>
      <c r="D1163" s="196" t="s">
        <v>2159</v>
      </c>
      <c r="E1163" s="196" t="s">
        <v>850</v>
      </c>
      <c r="F1163">
        <v>5.5</v>
      </c>
      <c r="G1163" s="197" t="s">
        <v>969</v>
      </c>
      <c r="H1163">
        <v>100</v>
      </c>
    </row>
    <row r="1164" spans="1:8" x14ac:dyDescent="0.3">
      <c r="A1164" s="31">
        <v>606</v>
      </c>
      <c r="B1164" s="197" t="s">
        <v>904</v>
      </c>
      <c r="C1164" s="196" t="s">
        <v>788</v>
      </c>
      <c r="D1164" s="196" t="s">
        <v>2160</v>
      </c>
      <c r="E1164" s="196" t="s">
        <v>850</v>
      </c>
      <c r="F1164">
        <v>2.96</v>
      </c>
      <c r="G1164" s="197" t="s">
        <v>969</v>
      </c>
      <c r="H1164">
        <v>100</v>
      </c>
    </row>
    <row r="1165" spans="1:8" x14ac:dyDescent="0.3">
      <c r="A1165" s="31">
        <v>606</v>
      </c>
      <c r="B1165" s="197" t="s">
        <v>904</v>
      </c>
      <c r="C1165" s="196" t="s">
        <v>788</v>
      </c>
      <c r="D1165" s="196" t="s">
        <v>2161</v>
      </c>
      <c r="E1165" s="196" t="s">
        <v>850</v>
      </c>
      <c r="F1165">
        <v>5.14</v>
      </c>
      <c r="G1165" s="197" t="s">
        <v>969</v>
      </c>
      <c r="H1165">
        <v>100</v>
      </c>
    </row>
    <row r="1166" spans="1:8" x14ac:dyDescent="0.3">
      <c r="A1166" s="31">
        <v>606</v>
      </c>
      <c r="B1166" s="197" t="s">
        <v>904</v>
      </c>
      <c r="C1166" s="196" t="s">
        <v>788</v>
      </c>
      <c r="D1166" s="196" t="s">
        <v>2162</v>
      </c>
      <c r="E1166" s="196" t="s">
        <v>850</v>
      </c>
      <c r="F1166">
        <v>8.7799999999999994</v>
      </c>
      <c r="G1166" s="197" t="s">
        <v>969</v>
      </c>
      <c r="H1166">
        <v>100</v>
      </c>
    </row>
    <row r="1167" spans="1:8" x14ac:dyDescent="0.3">
      <c r="A1167" s="31">
        <v>606</v>
      </c>
      <c r="B1167" s="197" t="s">
        <v>904</v>
      </c>
      <c r="C1167" s="196" t="s">
        <v>788</v>
      </c>
      <c r="D1167" s="196" t="s">
        <v>2163</v>
      </c>
      <c r="E1167" s="196" t="s">
        <v>850</v>
      </c>
      <c r="F1167">
        <v>7.81</v>
      </c>
      <c r="G1167" s="197" t="s">
        <v>969</v>
      </c>
      <c r="H1167">
        <v>100</v>
      </c>
    </row>
    <row r="1168" spans="1:8" x14ac:dyDescent="0.3">
      <c r="A1168" s="31">
        <v>606</v>
      </c>
      <c r="B1168" s="197" t="s">
        <v>904</v>
      </c>
      <c r="C1168" s="196" t="s">
        <v>788</v>
      </c>
      <c r="D1168" s="196" t="s">
        <v>2164</v>
      </c>
      <c r="E1168" s="196" t="s">
        <v>850</v>
      </c>
      <c r="F1168">
        <v>12.46</v>
      </c>
      <c r="G1168" s="197" t="s">
        <v>969</v>
      </c>
      <c r="H1168">
        <v>100</v>
      </c>
    </row>
    <row r="1169" spans="1:8" x14ac:dyDescent="0.3">
      <c r="A1169" s="31">
        <v>606</v>
      </c>
      <c r="B1169" s="197" t="s">
        <v>904</v>
      </c>
      <c r="C1169" s="196" t="s">
        <v>788</v>
      </c>
      <c r="D1169" s="196" t="s">
        <v>2165</v>
      </c>
      <c r="E1169" s="196" t="s">
        <v>1891</v>
      </c>
      <c r="F1169">
        <v>17.170000000000002</v>
      </c>
      <c r="G1169" s="197" t="s">
        <v>969</v>
      </c>
      <c r="H1169">
        <v>100</v>
      </c>
    </row>
    <row r="1170" spans="1:8" x14ac:dyDescent="0.3">
      <c r="A1170" s="31">
        <v>606</v>
      </c>
      <c r="B1170" s="197" t="s">
        <v>904</v>
      </c>
      <c r="C1170" s="196" t="s">
        <v>788</v>
      </c>
      <c r="D1170" s="196" t="s">
        <v>2166</v>
      </c>
      <c r="E1170" s="196" t="s">
        <v>1891</v>
      </c>
      <c r="F1170">
        <v>32.81</v>
      </c>
      <c r="G1170" s="197" t="s">
        <v>969</v>
      </c>
      <c r="H1170">
        <v>100</v>
      </c>
    </row>
    <row r="1171" spans="1:8" x14ac:dyDescent="0.3">
      <c r="A1171" s="31">
        <v>606</v>
      </c>
      <c r="B1171" s="197" t="s">
        <v>904</v>
      </c>
      <c r="C1171" s="196" t="s">
        <v>788</v>
      </c>
      <c r="D1171" s="196" t="s">
        <v>2167</v>
      </c>
      <c r="E1171" s="196" t="s">
        <v>850</v>
      </c>
      <c r="F1171">
        <v>6.6</v>
      </c>
      <c r="G1171" s="197" t="s">
        <v>969</v>
      </c>
      <c r="H1171">
        <v>100</v>
      </c>
    </row>
    <row r="1172" spans="1:8" x14ac:dyDescent="0.3">
      <c r="A1172" s="31">
        <v>606</v>
      </c>
      <c r="B1172" s="197" t="s">
        <v>904</v>
      </c>
      <c r="C1172" s="196" t="s">
        <v>788</v>
      </c>
      <c r="D1172" s="196" t="s">
        <v>2168</v>
      </c>
      <c r="E1172" s="196" t="s">
        <v>850</v>
      </c>
      <c r="F1172">
        <v>3.56</v>
      </c>
      <c r="G1172" s="197" t="s">
        <v>969</v>
      </c>
      <c r="H1172">
        <v>100</v>
      </c>
    </row>
    <row r="1173" spans="1:8" x14ac:dyDescent="0.3">
      <c r="A1173" s="31">
        <v>606</v>
      </c>
      <c r="B1173" s="197" t="s">
        <v>904</v>
      </c>
      <c r="C1173" s="196" t="s">
        <v>788</v>
      </c>
      <c r="D1173" s="196" t="s">
        <v>2169</v>
      </c>
      <c r="E1173" s="196" t="s">
        <v>850</v>
      </c>
      <c r="F1173">
        <v>6.17</v>
      </c>
      <c r="G1173" s="197" t="s">
        <v>969</v>
      </c>
      <c r="H1173">
        <v>100</v>
      </c>
    </row>
    <row r="1174" spans="1:8" x14ac:dyDescent="0.3">
      <c r="A1174" s="31">
        <v>606</v>
      </c>
      <c r="B1174" s="197" t="s">
        <v>904</v>
      </c>
      <c r="C1174" s="196" t="s">
        <v>788</v>
      </c>
      <c r="D1174" s="196" t="s">
        <v>2170</v>
      </c>
      <c r="E1174" s="196" t="s">
        <v>850</v>
      </c>
      <c r="F1174">
        <v>10.54</v>
      </c>
      <c r="G1174" s="197" t="s">
        <v>969</v>
      </c>
      <c r="H1174">
        <v>100</v>
      </c>
    </row>
    <row r="1175" spans="1:8" x14ac:dyDescent="0.3">
      <c r="A1175" s="31">
        <v>606</v>
      </c>
      <c r="B1175" s="197" t="s">
        <v>904</v>
      </c>
      <c r="C1175" s="196" t="s">
        <v>788</v>
      </c>
      <c r="D1175" s="196" t="s">
        <v>2171</v>
      </c>
      <c r="E1175" s="196" t="s">
        <v>850</v>
      </c>
      <c r="F1175">
        <v>9.3699999999999992</v>
      </c>
      <c r="G1175" s="197" t="s">
        <v>969</v>
      </c>
      <c r="H1175">
        <v>100</v>
      </c>
    </row>
    <row r="1176" spans="1:8" x14ac:dyDescent="0.3">
      <c r="A1176" s="31">
        <v>606</v>
      </c>
      <c r="B1176" s="197" t="s">
        <v>904</v>
      </c>
      <c r="C1176" s="196" t="s">
        <v>788</v>
      </c>
      <c r="D1176" s="196" t="s">
        <v>2172</v>
      </c>
      <c r="E1176" s="196" t="s">
        <v>850</v>
      </c>
      <c r="F1176">
        <v>14.95</v>
      </c>
      <c r="G1176" s="197" t="s">
        <v>969</v>
      </c>
      <c r="H1176">
        <v>100</v>
      </c>
    </row>
    <row r="1177" spans="1:8" x14ac:dyDescent="0.3">
      <c r="A1177" s="31">
        <v>606</v>
      </c>
      <c r="B1177" s="197" t="s">
        <v>904</v>
      </c>
      <c r="C1177" s="196" t="s">
        <v>788</v>
      </c>
      <c r="D1177" s="196" t="s">
        <v>2173</v>
      </c>
      <c r="E1177" s="196" t="s">
        <v>1891</v>
      </c>
      <c r="F1177">
        <v>20.61</v>
      </c>
      <c r="G1177" s="197" t="s">
        <v>969</v>
      </c>
      <c r="H1177">
        <v>100</v>
      </c>
    </row>
    <row r="1178" spans="1:8" x14ac:dyDescent="0.3">
      <c r="A1178" s="31">
        <v>606</v>
      </c>
      <c r="B1178" s="197" t="s">
        <v>904</v>
      </c>
      <c r="C1178" s="196" t="s">
        <v>788</v>
      </c>
      <c r="D1178" s="196" t="s">
        <v>2174</v>
      </c>
      <c r="E1178" s="196" t="s">
        <v>1891</v>
      </c>
      <c r="F1178">
        <v>39.380000000000003</v>
      </c>
      <c r="G1178" s="197" t="s">
        <v>969</v>
      </c>
      <c r="H1178">
        <v>100</v>
      </c>
    </row>
    <row r="1179" spans="1:8" x14ac:dyDescent="0.3">
      <c r="A1179" s="31">
        <v>607</v>
      </c>
      <c r="B1179" s="197" t="s">
        <v>904</v>
      </c>
      <c r="C1179" s="196" t="s">
        <v>2175</v>
      </c>
      <c r="D1179" s="196" t="s">
        <v>2176</v>
      </c>
      <c r="E1179" s="196" t="s">
        <v>1411</v>
      </c>
      <c r="F1179">
        <v>1.86</v>
      </c>
      <c r="G1179" s="197" t="s">
        <v>969</v>
      </c>
      <c r="H1179">
        <v>100</v>
      </c>
    </row>
    <row r="1180" spans="1:8" x14ac:dyDescent="0.3">
      <c r="A1180" s="31">
        <v>607</v>
      </c>
      <c r="B1180" s="197" t="s">
        <v>904</v>
      </c>
      <c r="C1180" s="196" t="s">
        <v>2175</v>
      </c>
      <c r="D1180" s="196" t="s">
        <v>2177</v>
      </c>
      <c r="E1180" s="196" t="s">
        <v>1411</v>
      </c>
      <c r="F1180">
        <v>2.23</v>
      </c>
      <c r="G1180" s="197" t="s">
        <v>969</v>
      </c>
      <c r="H1180">
        <v>100</v>
      </c>
    </row>
    <row r="1181" spans="1:8" x14ac:dyDescent="0.3">
      <c r="A1181" s="31">
        <v>612</v>
      </c>
      <c r="B1181" s="197" t="s">
        <v>904</v>
      </c>
      <c r="C1181" s="196" t="s">
        <v>72</v>
      </c>
      <c r="D1181" s="196" t="s">
        <v>2178</v>
      </c>
      <c r="E1181" s="196" t="s">
        <v>1271</v>
      </c>
      <c r="F1181">
        <v>577.66999999999996</v>
      </c>
      <c r="G1181" s="197" t="s">
        <v>969</v>
      </c>
      <c r="H1181">
        <v>100</v>
      </c>
    </row>
    <row r="1182" spans="1:8" x14ac:dyDescent="0.3">
      <c r="A1182" s="31">
        <v>612</v>
      </c>
      <c r="B1182" s="197" t="s">
        <v>904</v>
      </c>
      <c r="C1182" s="196" t="s">
        <v>72</v>
      </c>
      <c r="D1182" s="196" t="s">
        <v>2179</v>
      </c>
      <c r="E1182" s="196" t="s">
        <v>1271</v>
      </c>
      <c r="F1182">
        <v>455</v>
      </c>
      <c r="G1182" s="197" t="s">
        <v>969</v>
      </c>
      <c r="H1182">
        <v>100</v>
      </c>
    </row>
    <row r="1183" spans="1:8" x14ac:dyDescent="0.3">
      <c r="A1183" s="31">
        <v>612</v>
      </c>
      <c r="B1183" s="197" t="s">
        <v>904</v>
      </c>
      <c r="C1183" s="196" t="s">
        <v>72</v>
      </c>
      <c r="D1183" s="196" t="s">
        <v>2180</v>
      </c>
      <c r="E1183" s="196" t="s">
        <v>1271</v>
      </c>
      <c r="F1183">
        <v>693.2</v>
      </c>
      <c r="G1183" s="197" t="s">
        <v>969</v>
      </c>
      <c r="H1183">
        <v>100</v>
      </c>
    </row>
    <row r="1184" spans="1:8" x14ac:dyDescent="0.3">
      <c r="A1184" s="31">
        <v>612</v>
      </c>
      <c r="B1184" s="197" t="s">
        <v>904</v>
      </c>
      <c r="C1184" s="196" t="s">
        <v>72</v>
      </c>
      <c r="D1184" s="196" t="s">
        <v>2181</v>
      </c>
      <c r="E1184" s="196" t="s">
        <v>1271</v>
      </c>
      <c r="F1184">
        <v>546</v>
      </c>
      <c r="G1184" s="197" t="s">
        <v>969</v>
      </c>
      <c r="H1184">
        <v>100</v>
      </c>
    </row>
    <row r="1185" spans="1:8" x14ac:dyDescent="0.3">
      <c r="A1185" s="31">
        <v>612</v>
      </c>
      <c r="B1185" s="197" t="s">
        <v>904</v>
      </c>
      <c r="C1185" s="196" t="s">
        <v>72</v>
      </c>
      <c r="D1185" s="196" t="s">
        <v>2182</v>
      </c>
      <c r="E1185" s="196" t="s">
        <v>1271</v>
      </c>
      <c r="F1185">
        <v>1780.71</v>
      </c>
      <c r="G1185" s="197" t="s">
        <v>969</v>
      </c>
      <c r="H1185">
        <v>100</v>
      </c>
    </row>
    <row r="1186" spans="1:8" x14ac:dyDescent="0.3">
      <c r="A1186" s="31">
        <v>612</v>
      </c>
      <c r="B1186" s="197" t="s">
        <v>904</v>
      </c>
      <c r="C1186" s="196" t="s">
        <v>72</v>
      </c>
      <c r="D1186" s="196" t="s">
        <v>2183</v>
      </c>
      <c r="E1186" s="196" t="s">
        <v>1271</v>
      </c>
      <c r="F1186">
        <v>2346.17</v>
      </c>
      <c r="G1186" s="197" t="s">
        <v>969</v>
      </c>
      <c r="H1186">
        <v>100</v>
      </c>
    </row>
    <row r="1187" spans="1:8" x14ac:dyDescent="0.3">
      <c r="A1187" s="31">
        <v>612</v>
      </c>
      <c r="B1187" s="197" t="s">
        <v>904</v>
      </c>
      <c r="C1187" s="196" t="s">
        <v>72</v>
      </c>
      <c r="D1187" s="196" t="s">
        <v>2184</v>
      </c>
      <c r="E1187" s="196" t="s">
        <v>32</v>
      </c>
      <c r="F1187">
        <v>5.72</v>
      </c>
      <c r="G1187" s="197" t="s">
        <v>969</v>
      </c>
      <c r="H1187">
        <v>100</v>
      </c>
    </row>
    <row r="1188" spans="1:8" x14ac:dyDescent="0.3">
      <c r="A1188" s="31">
        <v>612</v>
      </c>
      <c r="B1188" s="197" t="s">
        <v>904</v>
      </c>
      <c r="C1188" s="196" t="s">
        <v>72</v>
      </c>
      <c r="D1188" s="196" t="s">
        <v>2185</v>
      </c>
      <c r="E1188" s="196" t="s">
        <v>1271</v>
      </c>
      <c r="F1188">
        <v>760.65</v>
      </c>
      <c r="G1188" s="197" t="s">
        <v>969</v>
      </c>
      <c r="H1188">
        <v>100</v>
      </c>
    </row>
    <row r="1189" spans="1:8" x14ac:dyDescent="0.3">
      <c r="A1189" s="31">
        <v>612</v>
      </c>
      <c r="B1189" s="197" t="s">
        <v>904</v>
      </c>
      <c r="C1189" s="196" t="s">
        <v>72</v>
      </c>
      <c r="D1189" s="196" t="s">
        <v>2186</v>
      </c>
      <c r="E1189" s="196" t="s">
        <v>1271</v>
      </c>
      <c r="F1189">
        <v>394.25</v>
      </c>
      <c r="G1189" s="197" t="s">
        <v>969</v>
      </c>
      <c r="H1189">
        <v>100</v>
      </c>
    </row>
    <row r="1190" spans="1:8" x14ac:dyDescent="0.3">
      <c r="A1190" s="31">
        <v>612</v>
      </c>
      <c r="B1190" s="197" t="s">
        <v>904</v>
      </c>
      <c r="C1190" s="196" t="s">
        <v>72</v>
      </c>
      <c r="D1190" s="196" t="s">
        <v>2187</v>
      </c>
      <c r="E1190" s="196" t="s">
        <v>1271</v>
      </c>
      <c r="F1190">
        <v>1483.92</v>
      </c>
      <c r="G1190" s="197" t="s">
        <v>969</v>
      </c>
      <c r="H1190">
        <v>100</v>
      </c>
    </row>
    <row r="1191" spans="1:8" x14ac:dyDescent="0.3">
      <c r="A1191" s="31">
        <v>612</v>
      </c>
      <c r="B1191" s="197" t="s">
        <v>904</v>
      </c>
      <c r="C1191" s="196" t="s">
        <v>72</v>
      </c>
      <c r="D1191" s="196" t="s">
        <v>2188</v>
      </c>
      <c r="E1191" s="196" t="s">
        <v>1271</v>
      </c>
      <c r="F1191">
        <v>1955.14</v>
      </c>
      <c r="G1191" s="197" t="s">
        <v>969</v>
      </c>
      <c r="H1191">
        <v>100</v>
      </c>
    </row>
    <row r="1192" spans="1:8" x14ac:dyDescent="0.3">
      <c r="A1192" s="31">
        <v>612</v>
      </c>
      <c r="B1192" s="197" t="s">
        <v>904</v>
      </c>
      <c r="C1192" s="196" t="s">
        <v>72</v>
      </c>
      <c r="D1192" s="196" t="s">
        <v>2189</v>
      </c>
      <c r="E1192" s="196" t="s">
        <v>1271</v>
      </c>
      <c r="F1192">
        <v>693.2</v>
      </c>
      <c r="G1192" s="197" t="s">
        <v>969</v>
      </c>
      <c r="H1192">
        <v>100</v>
      </c>
    </row>
    <row r="1193" spans="1:8" x14ac:dyDescent="0.3">
      <c r="A1193" s="31">
        <v>612</v>
      </c>
      <c r="B1193" s="197" t="s">
        <v>904</v>
      </c>
      <c r="C1193" s="196" t="s">
        <v>72</v>
      </c>
      <c r="D1193" s="196" t="s">
        <v>2190</v>
      </c>
      <c r="E1193" s="196" t="s">
        <v>1271</v>
      </c>
      <c r="F1193">
        <v>546</v>
      </c>
      <c r="G1193" s="197" t="s">
        <v>969</v>
      </c>
      <c r="H1193">
        <v>100</v>
      </c>
    </row>
    <row r="1194" spans="1:8" x14ac:dyDescent="0.3">
      <c r="A1194" s="31">
        <v>612</v>
      </c>
      <c r="B1194" s="197" t="s">
        <v>904</v>
      </c>
      <c r="C1194" s="196" t="s">
        <v>72</v>
      </c>
      <c r="D1194" s="196" t="s">
        <v>2191</v>
      </c>
      <c r="E1194" s="196" t="s">
        <v>1271</v>
      </c>
      <c r="F1194">
        <v>1780.71</v>
      </c>
      <c r="G1194" s="197" t="s">
        <v>969</v>
      </c>
      <c r="H1194">
        <v>100</v>
      </c>
    </row>
    <row r="1195" spans="1:8" x14ac:dyDescent="0.3">
      <c r="A1195" s="31">
        <v>612</v>
      </c>
      <c r="B1195" s="197" t="s">
        <v>904</v>
      </c>
      <c r="C1195" s="196" t="s">
        <v>72</v>
      </c>
      <c r="D1195" s="196" t="s">
        <v>2192</v>
      </c>
      <c r="E1195" s="196" t="s">
        <v>1271</v>
      </c>
      <c r="F1195">
        <v>2346.17</v>
      </c>
      <c r="G1195" s="197" t="s">
        <v>969</v>
      </c>
      <c r="H1195">
        <v>100</v>
      </c>
    </row>
    <row r="1196" spans="1:8" x14ac:dyDescent="0.3">
      <c r="A1196" s="31">
        <v>612</v>
      </c>
      <c r="B1196" s="197" t="s">
        <v>904</v>
      </c>
      <c r="C1196" s="196" t="s">
        <v>72</v>
      </c>
      <c r="D1196" s="196" t="s">
        <v>2193</v>
      </c>
      <c r="E1196" s="196" t="s">
        <v>32</v>
      </c>
      <c r="F1196">
        <v>5.72</v>
      </c>
      <c r="G1196" s="197" t="s">
        <v>969</v>
      </c>
      <c r="H1196">
        <v>100</v>
      </c>
    </row>
    <row r="1197" spans="1:8" x14ac:dyDescent="0.3">
      <c r="A1197" s="31">
        <v>612</v>
      </c>
      <c r="B1197" s="197" t="s">
        <v>904</v>
      </c>
      <c r="C1197" s="196" t="s">
        <v>72</v>
      </c>
      <c r="D1197" s="196" t="s">
        <v>2194</v>
      </c>
      <c r="E1197" s="196" t="s">
        <v>1271</v>
      </c>
      <c r="F1197">
        <v>760.65</v>
      </c>
      <c r="G1197" s="197" t="s">
        <v>969</v>
      </c>
      <c r="H1197">
        <v>100</v>
      </c>
    </row>
    <row r="1198" spans="1:8" x14ac:dyDescent="0.3">
      <c r="A1198" s="31">
        <v>612</v>
      </c>
      <c r="B1198" s="197" t="s">
        <v>904</v>
      </c>
      <c r="C1198" s="196" t="s">
        <v>72</v>
      </c>
      <c r="D1198" s="196" t="s">
        <v>2195</v>
      </c>
      <c r="E1198" s="196" t="s">
        <v>1271</v>
      </c>
      <c r="F1198">
        <v>394.25</v>
      </c>
      <c r="G1198" s="197" t="s">
        <v>969</v>
      </c>
      <c r="H1198">
        <v>100</v>
      </c>
    </row>
    <row r="1199" spans="1:8" x14ac:dyDescent="0.3">
      <c r="A1199" s="31">
        <v>612</v>
      </c>
      <c r="B1199" s="197" t="s">
        <v>904</v>
      </c>
      <c r="C1199" s="196" t="s">
        <v>72</v>
      </c>
      <c r="D1199" s="196" t="s">
        <v>2196</v>
      </c>
      <c r="E1199" s="196" t="s">
        <v>32</v>
      </c>
      <c r="F1199">
        <v>4.7699999999999996</v>
      </c>
      <c r="G1199" s="197" t="s">
        <v>969</v>
      </c>
      <c r="H1199">
        <v>100</v>
      </c>
    </row>
    <row r="1200" spans="1:8" x14ac:dyDescent="0.3">
      <c r="A1200" s="31">
        <v>612</v>
      </c>
      <c r="B1200" s="197" t="s">
        <v>904</v>
      </c>
      <c r="C1200" s="196" t="s">
        <v>72</v>
      </c>
      <c r="D1200" s="196" t="s">
        <v>2197</v>
      </c>
      <c r="E1200" s="196" t="s">
        <v>1271</v>
      </c>
      <c r="F1200">
        <v>633.88</v>
      </c>
      <c r="G1200" s="197" t="s">
        <v>969</v>
      </c>
      <c r="H1200">
        <v>100</v>
      </c>
    </row>
    <row r="1201" spans="1:8" x14ac:dyDescent="0.3">
      <c r="A1201" s="31">
        <v>612</v>
      </c>
      <c r="B1201" s="197" t="s">
        <v>904</v>
      </c>
      <c r="C1201" s="196" t="s">
        <v>72</v>
      </c>
      <c r="D1201" s="196" t="s">
        <v>2198</v>
      </c>
      <c r="E1201" s="196" t="s">
        <v>1271</v>
      </c>
      <c r="F1201">
        <v>328.54</v>
      </c>
      <c r="G1201" s="197" t="s">
        <v>969</v>
      </c>
      <c r="H1201">
        <v>100</v>
      </c>
    </row>
    <row r="1202" spans="1:8" x14ac:dyDescent="0.3">
      <c r="A1202" s="31">
        <v>614</v>
      </c>
      <c r="B1202" s="197" t="s">
        <v>904</v>
      </c>
      <c r="C1202" s="196" t="s">
        <v>829</v>
      </c>
      <c r="D1202" s="196" t="s">
        <v>2199</v>
      </c>
      <c r="E1202" s="196" t="s">
        <v>32</v>
      </c>
      <c r="F1202">
        <v>636.03</v>
      </c>
      <c r="G1202" s="197" t="s">
        <v>969</v>
      </c>
      <c r="H1202">
        <v>100</v>
      </c>
    </row>
    <row r="1203" spans="1:8" x14ac:dyDescent="0.3">
      <c r="A1203" s="31">
        <v>614</v>
      </c>
      <c r="B1203" s="197" t="s">
        <v>904</v>
      </c>
      <c r="C1203" s="196" t="s">
        <v>829</v>
      </c>
      <c r="D1203" s="196" t="s">
        <v>2200</v>
      </c>
      <c r="E1203" s="196" t="s">
        <v>32</v>
      </c>
      <c r="F1203">
        <v>763.24</v>
      </c>
      <c r="G1203" s="197" t="s">
        <v>969</v>
      </c>
      <c r="H1203">
        <v>100</v>
      </c>
    </row>
    <row r="1204" spans="1:8" x14ac:dyDescent="0.3">
      <c r="A1204" s="31">
        <v>614</v>
      </c>
      <c r="B1204" s="197" t="s">
        <v>904</v>
      </c>
      <c r="C1204" s="196" t="s">
        <v>829</v>
      </c>
      <c r="D1204" s="196" t="s">
        <v>2201</v>
      </c>
      <c r="E1204" s="196" t="s">
        <v>1311</v>
      </c>
      <c r="F1204">
        <v>1.87</v>
      </c>
      <c r="G1204" s="197" t="s">
        <v>969</v>
      </c>
      <c r="H1204">
        <v>100</v>
      </c>
    </row>
    <row r="1205" spans="1:8" x14ac:dyDescent="0.3">
      <c r="A1205" s="31">
        <v>614</v>
      </c>
      <c r="B1205" s="197" t="s">
        <v>904</v>
      </c>
      <c r="C1205" s="196" t="s">
        <v>829</v>
      </c>
      <c r="D1205" s="196" t="s">
        <v>2202</v>
      </c>
      <c r="E1205" s="196" t="s">
        <v>1311</v>
      </c>
      <c r="F1205">
        <v>3.4</v>
      </c>
      <c r="G1205" s="197" t="s">
        <v>969</v>
      </c>
      <c r="H1205">
        <v>100</v>
      </c>
    </row>
    <row r="1206" spans="1:8" x14ac:dyDescent="0.3">
      <c r="A1206" s="31">
        <v>614</v>
      </c>
      <c r="B1206" s="197" t="s">
        <v>904</v>
      </c>
      <c r="C1206" s="196" t="s">
        <v>829</v>
      </c>
      <c r="D1206" s="196" t="s">
        <v>2203</v>
      </c>
      <c r="E1206" s="196" t="s">
        <v>1311</v>
      </c>
      <c r="F1206">
        <v>0.72</v>
      </c>
      <c r="G1206" s="197" t="s">
        <v>969</v>
      </c>
      <c r="H1206">
        <v>100</v>
      </c>
    </row>
    <row r="1207" spans="1:8" x14ac:dyDescent="0.3">
      <c r="A1207" s="31">
        <v>614</v>
      </c>
      <c r="B1207" s="197" t="s">
        <v>904</v>
      </c>
      <c r="C1207" s="196" t="s">
        <v>829</v>
      </c>
      <c r="D1207" s="196" t="s">
        <v>2204</v>
      </c>
      <c r="E1207" s="196" t="s">
        <v>1311</v>
      </c>
      <c r="F1207">
        <v>1.86</v>
      </c>
      <c r="G1207" s="197" t="s">
        <v>969</v>
      </c>
      <c r="H1207">
        <v>100</v>
      </c>
    </row>
    <row r="1208" spans="1:8" x14ac:dyDescent="0.3">
      <c r="A1208" s="31">
        <v>614</v>
      </c>
      <c r="B1208" s="197" t="s">
        <v>904</v>
      </c>
      <c r="C1208" s="196" t="s">
        <v>829</v>
      </c>
      <c r="D1208" s="196" t="s">
        <v>2205</v>
      </c>
      <c r="E1208" s="196" t="s">
        <v>1311</v>
      </c>
      <c r="F1208">
        <v>1.56</v>
      </c>
      <c r="G1208" s="197" t="s">
        <v>969</v>
      </c>
      <c r="H1208">
        <v>100</v>
      </c>
    </row>
    <row r="1209" spans="1:8" x14ac:dyDescent="0.3">
      <c r="A1209" s="31">
        <v>614</v>
      </c>
      <c r="B1209" s="197" t="s">
        <v>904</v>
      </c>
      <c r="C1209" s="196" t="s">
        <v>829</v>
      </c>
      <c r="D1209" s="196" t="s">
        <v>2206</v>
      </c>
      <c r="E1209" s="196" t="s">
        <v>1311</v>
      </c>
      <c r="F1209">
        <v>2.84</v>
      </c>
      <c r="G1209" s="197" t="s">
        <v>969</v>
      </c>
      <c r="H1209">
        <v>100</v>
      </c>
    </row>
    <row r="1210" spans="1:8" x14ac:dyDescent="0.3">
      <c r="A1210" s="31">
        <v>614</v>
      </c>
      <c r="B1210" s="197" t="s">
        <v>904</v>
      </c>
      <c r="C1210" s="196" t="s">
        <v>829</v>
      </c>
      <c r="D1210" s="196" t="s">
        <v>2207</v>
      </c>
      <c r="E1210" s="196" t="s">
        <v>1311</v>
      </c>
      <c r="F1210">
        <v>0.6</v>
      </c>
      <c r="G1210" s="197" t="s">
        <v>969</v>
      </c>
      <c r="H1210">
        <v>100</v>
      </c>
    </row>
    <row r="1211" spans="1:8" x14ac:dyDescent="0.3">
      <c r="A1211" s="31">
        <v>614</v>
      </c>
      <c r="B1211" s="197" t="s">
        <v>904</v>
      </c>
      <c r="C1211" s="196" t="s">
        <v>829</v>
      </c>
      <c r="D1211" s="196" t="s">
        <v>2208</v>
      </c>
      <c r="E1211" s="196" t="s">
        <v>1311</v>
      </c>
      <c r="F1211">
        <v>1.55</v>
      </c>
      <c r="G1211" s="197" t="s">
        <v>969</v>
      </c>
      <c r="H1211">
        <v>100</v>
      </c>
    </row>
    <row r="1212" spans="1:8" x14ac:dyDescent="0.3">
      <c r="A1212" s="31">
        <v>620</v>
      </c>
      <c r="B1212" s="197" t="s">
        <v>904</v>
      </c>
      <c r="C1212" s="196" t="s">
        <v>804</v>
      </c>
      <c r="D1212" s="196" t="s">
        <v>2209</v>
      </c>
      <c r="E1212" s="196" t="s">
        <v>850</v>
      </c>
      <c r="F1212">
        <v>12.26</v>
      </c>
      <c r="G1212" s="197" t="s">
        <v>969</v>
      </c>
      <c r="H1212">
        <v>100</v>
      </c>
    </row>
    <row r="1213" spans="1:8" x14ac:dyDescent="0.3">
      <c r="A1213" s="31">
        <v>620</v>
      </c>
      <c r="B1213" s="197" t="s">
        <v>904</v>
      </c>
      <c r="C1213" s="196" t="s">
        <v>804</v>
      </c>
      <c r="D1213" s="196" t="s">
        <v>2210</v>
      </c>
      <c r="E1213" s="196" t="s">
        <v>850</v>
      </c>
      <c r="F1213">
        <v>26.67</v>
      </c>
      <c r="G1213" s="197" t="s">
        <v>969</v>
      </c>
      <c r="H1213">
        <v>100</v>
      </c>
    </row>
    <row r="1214" spans="1:8" x14ac:dyDescent="0.3">
      <c r="A1214" s="31">
        <v>620</v>
      </c>
      <c r="B1214" s="197" t="s">
        <v>904</v>
      </c>
      <c r="C1214" s="196" t="s">
        <v>804</v>
      </c>
      <c r="D1214" s="196" t="s">
        <v>2211</v>
      </c>
      <c r="E1214" s="196" t="s">
        <v>850</v>
      </c>
      <c r="F1214">
        <v>37.53</v>
      </c>
      <c r="G1214" s="197" t="s">
        <v>969</v>
      </c>
      <c r="H1214">
        <v>100</v>
      </c>
    </row>
    <row r="1215" spans="1:8" x14ac:dyDescent="0.3">
      <c r="A1215" s="31">
        <v>620</v>
      </c>
      <c r="B1215" s="197" t="s">
        <v>904</v>
      </c>
      <c r="C1215" s="196" t="s">
        <v>804</v>
      </c>
      <c r="D1215" s="196" t="s">
        <v>2212</v>
      </c>
      <c r="E1215" s="196" t="s">
        <v>850</v>
      </c>
      <c r="F1215">
        <v>43.55</v>
      </c>
      <c r="G1215" s="197" t="s">
        <v>969</v>
      </c>
      <c r="H1215">
        <v>100</v>
      </c>
    </row>
    <row r="1216" spans="1:8" x14ac:dyDescent="0.3">
      <c r="A1216" s="31">
        <v>620</v>
      </c>
      <c r="B1216" s="197" t="s">
        <v>904</v>
      </c>
      <c r="C1216" s="196" t="s">
        <v>804</v>
      </c>
      <c r="D1216" s="196" t="s">
        <v>2213</v>
      </c>
      <c r="E1216" s="196" t="s">
        <v>850</v>
      </c>
      <c r="F1216">
        <v>4.5199999999999996</v>
      </c>
      <c r="G1216" s="197" t="s">
        <v>969</v>
      </c>
      <c r="H1216">
        <v>100</v>
      </c>
    </row>
    <row r="1217" spans="1:8" x14ac:dyDescent="0.3">
      <c r="A1217" s="31">
        <v>620</v>
      </c>
      <c r="B1217" s="197" t="s">
        <v>904</v>
      </c>
      <c r="C1217" s="196" t="s">
        <v>804</v>
      </c>
      <c r="D1217" s="196" t="s">
        <v>2214</v>
      </c>
      <c r="E1217" s="196" t="s">
        <v>850</v>
      </c>
      <c r="F1217">
        <v>8.5399999999999991</v>
      </c>
      <c r="G1217" s="197" t="s">
        <v>969</v>
      </c>
      <c r="H1217">
        <v>100</v>
      </c>
    </row>
    <row r="1218" spans="1:8" x14ac:dyDescent="0.3">
      <c r="A1218" s="31">
        <v>620</v>
      </c>
      <c r="B1218" s="197" t="s">
        <v>904</v>
      </c>
      <c r="C1218" s="196" t="s">
        <v>804</v>
      </c>
      <c r="D1218" s="196" t="s">
        <v>2215</v>
      </c>
      <c r="E1218" s="196" t="s">
        <v>850</v>
      </c>
      <c r="F1218">
        <v>29.38</v>
      </c>
      <c r="G1218" s="197" t="s">
        <v>969</v>
      </c>
      <c r="H1218">
        <v>100</v>
      </c>
    </row>
    <row r="1219" spans="1:8" x14ac:dyDescent="0.3">
      <c r="A1219" s="31">
        <v>620</v>
      </c>
      <c r="B1219" s="197" t="s">
        <v>904</v>
      </c>
      <c r="C1219" s="196" t="s">
        <v>804</v>
      </c>
      <c r="D1219" s="196" t="s">
        <v>2216</v>
      </c>
      <c r="E1219" s="196" t="s">
        <v>850</v>
      </c>
      <c r="F1219">
        <v>46.09</v>
      </c>
      <c r="G1219" s="197" t="s">
        <v>969</v>
      </c>
      <c r="H1219">
        <v>100</v>
      </c>
    </row>
    <row r="1220" spans="1:8" x14ac:dyDescent="0.3">
      <c r="A1220" s="31">
        <v>620</v>
      </c>
      <c r="B1220" s="197" t="s">
        <v>904</v>
      </c>
      <c r="C1220" s="196" t="s">
        <v>804</v>
      </c>
      <c r="D1220" s="196" t="s">
        <v>2217</v>
      </c>
      <c r="E1220" s="196" t="s">
        <v>850</v>
      </c>
      <c r="F1220">
        <v>12.47</v>
      </c>
      <c r="G1220" s="197" t="s">
        <v>969</v>
      </c>
      <c r="H1220">
        <v>100</v>
      </c>
    </row>
    <row r="1221" spans="1:8" x14ac:dyDescent="0.3">
      <c r="A1221" s="31">
        <v>620</v>
      </c>
      <c r="B1221" s="197" t="s">
        <v>904</v>
      </c>
      <c r="C1221" s="196" t="s">
        <v>804</v>
      </c>
      <c r="D1221" s="196" t="s">
        <v>2218</v>
      </c>
      <c r="E1221" s="196" t="s">
        <v>850</v>
      </c>
      <c r="F1221">
        <v>7.39</v>
      </c>
      <c r="G1221" s="197" t="s">
        <v>969</v>
      </c>
      <c r="H1221">
        <v>100</v>
      </c>
    </row>
    <row r="1222" spans="1:8" x14ac:dyDescent="0.3">
      <c r="A1222" s="31">
        <v>620</v>
      </c>
      <c r="B1222" s="197" t="s">
        <v>904</v>
      </c>
      <c r="C1222" s="196" t="s">
        <v>804</v>
      </c>
      <c r="D1222" s="196" t="s">
        <v>2219</v>
      </c>
      <c r="E1222" s="196" t="s">
        <v>850</v>
      </c>
      <c r="F1222">
        <v>8.73</v>
      </c>
      <c r="G1222" s="197" t="s">
        <v>969</v>
      </c>
      <c r="H1222">
        <v>100</v>
      </c>
    </row>
    <row r="1223" spans="1:8" x14ac:dyDescent="0.3">
      <c r="A1223" s="31">
        <v>620</v>
      </c>
      <c r="B1223" s="197" t="s">
        <v>904</v>
      </c>
      <c r="C1223" s="196" t="s">
        <v>804</v>
      </c>
      <c r="D1223" s="196" t="s">
        <v>2220</v>
      </c>
      <c r="E1223" s="196" t="s">
        <v>850</v>
      </c>
      <c r="F1223">
        <v>19.03</v>
      </c>
      <c r="G1223" s="197" t="s">
        <v>969</v>
      </c>
      <c r="H1223">
        <v>100</v>
      </c>
    </row>
    <row r="1224" spans="1:8" x14ac:dyDescent="0.3">
      <c r="A1224" s="31">
        <v>620</v>
      </c>
      <c r="B1224" s="197" t="s">
        <v>904</v>
      </c>
      <c r="C1224" s="196" t="s">
        <v>804</v>
      </c>
      <c r="D1224" s="196" t="s">
        <v>2221</v>
      </c>
      <c r="E1224" s="196" t="s">
        <v>850</v>
      </c>
      <c r="F1224">
        <v>38.74</v>
      </c>
      <c r="G1224" s="197" t="s">
        <v>969</v>
      </c>
      <c r="H1224">
        <v>100</v>
      </c>
    </row>
    <row r="1225" spans="1:8" x14ac:dyDescent="0.3">
      <c r="A1225" s="31">
        <v>620</v>
      </c>
      <c r="B1225" s="197" t="s">
        <v>904</v>
      </c>
      <c r="C1225" s="196" t="s">
        <v>804</v>
      </c>
      <c r="D1225" s="196" t="s">
        <v>2222</v>
      </c>
      <c r="E1225" s="196" t="s">
        <v>850</v>
      </c>
      <c r="F1225">
        <v>49.08</v>
      </c>
      <c r="G1225" s="197" t="s">
        <v>969</v>
      </c>
      <c r="H1225">
        <v>100</v>
      </c>
    </row>
    <row r="1226" spans="1:8" x14ac:dyDescent="0.3">
      <c r="A1226" s="31">
        <v>620</v>
      </c>
      <c r="B1226" s="197" t="s">
        <v>904</v>
      </c>
      <c r="C1226" s="196" t="s">
        <v>804</v>
      </c>
      <c r="D1226" s="196" t="s">
        <v>2223</v>
      </c>
      <c r="E1226" s="196" t="s">
        <v>850</v>
      </c>
      <c r="F1226">
        <v>13.88</v>
      </c>
      <c r="G1226" s="197" t="s">
        <v>969</v>
      </c>
      <c r="H1226">
        <v>100</v>
      </c>
    </row>
    <row r="1227" spans="1:8" x14ac:dyDescent="0.3">
      <c r="A1227" s="31">
        <v>620</v>
      </c>
      <c r="B1227" s="197" t="s">
        <v>904</v>
      </c>
      <c r="C1227" s="196" t="s">
        <v>804</v>
      </c>
      <c r="D1227" s="196" t="s">
        <v>2224</v>
      </c>
      <c r="E1227" s="196" t="s">
        <v>850</v>
      </c>
      <c r="F1227">
        <v>14.71</v>
      </c>
      <c r="G1227" s="197" t="s">
        <v>969</v>
      </c>
      <c r="H1227">
        <v>100</v>
      </c>
    </row>
    <row r="1228" spans="1:8" x14ac:dyDescent="0.3">
      <c r="A1228" s="31">
        <v>620</v>
      </c>
      <c r="B1228" s="197" t="s">
        <v>904</v>
      </c>
      <c r="C1228" s="196" t="s">
        <v>804</v>
      </c>
      <c r="D1228" s="196" t="s">
        <v>2225</v>
      </c>
      <c r="E1228" s="196" t="s">
        <v>850</v>
      </c>
      <c r="F1228">
        <v>32</v>
      </c>
      <c r="G1228" s="197" t="s">
        <v>969</v>
      </c>
      <c r="H1228">
        <v>100</v>
      </c>
    </row>
    <row r="1229" spans="1:8" x14ac:dyDescent="0.3">
      <c r="A1229" s="31">
        <v>620</v>
      </c>
      <c r="B1229" s="197" t="s">
        <v>904</v>
      </c>
      <c r="C1229" s="196" t="s">
        <v>804</v>
      </c>
      <c r="D1229" s="196" t="s">
        <v>2226</v>
      </c>
      <c r="E1229" s="196" t="s">
        <v>850</v>
      </c>
      <c r="F1229">
        <v>45.04</v>
      </c>
      <c r="G1229" s="197" t="s">
        <v>969</v>
      </c>
      <c r="H1229">
        <v>100</v>
      </c>
    </row>
    <row r="1230" spans="1:8" x14ac:dyDescent="0.3">
      <c r="A1230" s="31">
        <v>620</v>
      </c>
      <c r="B1230" s="197" t="s">
        <v>904</v>
      </c>
      <c r="C1230" s="196" t="s">
        <v>804</v>
      </c>
      <c r="D1230" s="196" t="s">
        <v>2227</v>
      </c>
      <c r="E1230" s="196" t="s">
        <v>850</v>
      </c>
      <c r="F1230">
        <v>52.26</v>
      </c>
      <c r="G1230" s="197" t="s">
        <v>969</v>
      </c>
      <c r="H1230">
        <v>100</v>
      </c>
    </row>
    <row r="1231" spans="1:8" x14ac:dyDescent="0.3">
      <c r="A1231" s="31">
        <v>620</v>
      </c>
      <c r="B1231" s="197" t="s">
        <v>904</v>
      </c>
      <c r="C1231" s="196" t="s">
        <v>804</v>
      </c>
      <c r="D1231" s="196" t="s">
        <v>2228</v>
      </c>
      <c r="E1231" s="196" t="s">
        <v>850</v>
      </c>
      <c r="F1231">
        <v>5.43</v>
      </c>
      <c r="G1231" s="197" t="s">
        <v>969</v>
      </c>
      <c r="H1231">
        <v>100</v>
      </c>
    </row>
    <row r="1232" spans="1:8" x14ac:dyDescent="0.3">
      <c r="A1232" s="31">
        <v>620</v>
      </c>
      <c r="B1232" s="197" t="s">
        <v>904</v>
      </c>
      <c r="C1232" s="196" t="s">
        <v>804</v>
      </c>
      <c r="D1232" s="196" t="s">
        <v>2229</v>
      </c>
      <c r="E1232" s="196" t="s">
        <v>850</v>
      </c>
      <c r="F1232">
        <v>10.25</v>
      </c>
      <c r="G1232" s="197" t="s">
        <v>969</v>
      </c>
      <c r="H1232">
        <v>100</v>
      </c>
    </row>
    <row r="1233" spans="1:8" x14ac:dyDescent="0.3">
      <c r="A1233" s="31">
        <v>620</v>
      </c>
      <c r="B1233" s="197" t="s">
        <v>904</v>
      </c>
      <c r="C1233" s="196" t="s">
        <v>804</v>
      </c>
      <c r="D1233" s="196" t="s">
        <v>2230</v>
      </c>
      <c r="E1233" s="196" t="s">
        <v>850</v>
      </c>
      <c r="F1233">
        <v>35.25</v>
      </c>
      <c r="G1233" s="197" t="s">
        <v>969</v>
      </c>
      <c r="H1233">
        <v>100</v>
      </c>
    </row>
    <row r="1234" spans="1:8" x14ac:dyDescent="0.3">
      <c r="A1234" s="31">
        <v>620</v>
      </c>
      <c r="B1234" s="197" t="s">
        <v>904</v>
      </c>
      <c r="C1234" s="196" t="s">
        <v>804</v>
      </c>
      <c r="D1234" s="196" t="s">
        <v>2231</v>
      </c>
      <c r="E1234" s="196" t="s">
        <v>850</v>
      </c>
      <c r="F1234">
        <v>55.31</v>
      </c>
      <c r="G1234" s="197" t="s">
        <v>969</v>
      </c>
      <c r="H1234">
        <v>100</v>
      </c>
    </row>
    <row r="1235" spans="1:8" x14ac:dyDescent="0.3">
      <c r="A1235" s="31">
        <v>620</v>
      </c>
      <c r="B1235" s="197" t="s">
        <v>904</v>
      </c>
      <c r="C1235" s="196" t="s">
        <v>804</v>
      </c>
      <c r="D1235" s="196" t="s">
        <v>2232</v>
      </c>
      <c r="E1235" s="196" t="s">
        <v>850</v>
      </c>
      <c r="F1235">
        <v>14.96</v>
      </c>
      <c r="G1235" s="197" t="s">
        <v>969</v>
      </c>
      <c r="H1235">
        <v>100</v>
      </c>
    </row>
    <row r="1236" spans="1:8" x14ac:dyDescent="0.3">
      <c r="A1236" s="31">
        <v>620</v>
      </c>
      <c r="B1236" s="197" t="s">
        <v>904</v>
      </c>
      <c r="C1236" s="196" t="s">
        <v>804</v>
      </c>
      <c r="D1236" s="196" t="s">
        <v>2233</v>
      </c>
      <c r="E1236" s="196" t="s">
        <v>850</v>
      </c>
      <c r="F1236">
        <v>8.8699999999999992</v>
      </c>
      <c r="G1236" s="197" t="s">
        <v>969</v>
      </c>
      <c r="H1236">
        <v>100</v>
      </c>
    </row>
    <row r="1237" spans="1:8" x14ac:dyDescent="0.3">
      <c r="A1237" s="31">
        <v>620</v>
      </c>
      <c r="B1237" s="197" t="s">
        <v>904</v>
      </c>
      <c r="C1237" s="196" t="s">
        <v>804</v>
      </c>
      <c r="D1237" s="196" t="s">
        <v>2234</v>
      </c>
      <c r="E1237" s="196" t="s">
        <v>850</v>
      </c>
      <c r="F1237">
        <v>10.48</v>
      </c>
      <c r="G1237" s="197" t="s">
        <v>969</v>
      </c>
      <c r="H1237">
        <v>100</v>
      </c>
    </row>
    <row r="1238" spans="1:8" x14ac:dyDescent="0.3">
      <c r="A1238" s="31">
        <v>620</v>
      </c>
      <c r="B1238" s="197" t="s">
        <v>904</v>
      </c>
      <c r="C1238" s="196" t="s">
        <v>804</v>
      </c>
      <c r="D1238" s="196" t="s">
        <v>2235</v>
      </c>
      <c r="E1238" s="196" t="s">
        <v>850</v>
      </c>
      <c r="F1238">
        <v>22.83</v>
      </c>
      <c r="G1238" s="197" t="s">
        <v>969</v>
      </c>
      <c r="H1238">
        <v>100</v>
      </c>
    </row>
    <row r="1239" spans="1:8" x14ac:dyDescent="0.3">
      <c r="A1239" s="31">
        <v>620</v>
      </c>
      <c r="B1239" s="197" t="s">
        <v>904</v>
      </c>
      <c r="C1239" s="196" t="s">
        <v>804</v>
      </c>
      <c r="D1239" s="196" t="s">
        <v>2236</v>
      </c>
      <c r="E1239" s="196" t="s">
        <v>850</v>
      </c>
      <c r="F1239">
        <v>46.48</v>
      </c>
      <c r="G1239" s="197" t="s">
        <v>969</v>
      </c>
      <c r="H1239">
        <v>100</v>
      </c>
    </row>
    <row r="1240" spans="1:8" x14ac:dyDescent="0.3">
      <c r="A1240" s="31">
        <v>620</v>
      </c>
      <c r="B1240" s="197" t="s">
        <v>904</v>
      </c>
      <c r="C1240" s="196" t="s">
        <v>804</v>
      </c>
      <c r="D1240" s="196" t="s">
        <v>2237</v>
      </c>
      <c r="E1240" s="196" t="s">
        <v>850</v>
      </c>
      <c r="F1240">
        <v>58.9</v>
      </c>
      <c r="G1240" s="197" t="s">
        <v>969</v>
      </c>
      <c r="H1240">
        <v>100</v>
      </c>
    </row>
    <row r="1241" spans="1:8" x14ac:dyDescent="0.3">
      <c r="A1241" s="31">
        <v>620</v>
      </c>
      <c r="B1241" s="197" t="s">
        <v>904</v>
      </c>
      <c r="C1241" s="196" t="s">
        <v>804</v>
      </c>
      <c r="D1241" s="196" t="s">
        <v>2238</v>
      </c>
      <c r="E1241" s="196" t="s">
        <v>850</v>
      </c>
      <c r="F1241">
        <v>16.649999999999999</v>
      </c>
      <c r="G1241" s="197" t="s">
        <v>969</v>
      </c>
      <c r="H1241">
        <v>100</v>
      </c>
    </row>
    <row r="1242" spans="1:8" x14ac:dyDescent="0.3">
      <c r="A1242" s="31">
        <v>620</v>
      </c>
      <c r="B1242" s="197" t="s">
        <v>904</v>
      </c>
      <c r="C1242" s="196" t="s">
        <v>804</v>
      </c>
      <c r="D1242" s="196" t="s">
        <v>2239</v>
      </c>
      <c r="E1242" s="196" t="s">
        <v>850</v>
      </c>
      <c r="F1242">
        <v>69.98</v>
      </c>
      <c r="G1242" s="197" t="s">
        <v>969</v>
      </c>
      <c r="H1242">
        <v>100</v>
      </c>
    </row>
    <row r="1243" spans="1:8" x14ac:dyDescent="0.3">
      <c r="A1243" s="31">
        <v>620</v>
      </c>
      <c r="B1243" s="197" t="s">
        <v>904</v>
      </c>
      <c r="C1243" s="196" t="s">
        <v>804</v>
      </c>
      <c r="D1243" s="196" t="s">
        <v>2240</v>
      </c>
      <c r="E1243" s="196" t="s">
        <v>850</v>
      </c>
      <c r="F1243">
        <v>58.32</v>
      </c>
      <c r="G1243" s="197" t="s">
        <v>969</v>
      </c>
      <c r="H1243">
        <v>100</v>
      </c>
    </row>
    <row r="1244" spans="1:8" x14ac:dyDescent="0.3">
      <c r="A1244" s="31">
        <v>629</v>
      </c>
      <c r="B1244" s="197" t="s">
        <v>904</v>
      </c>
      <c r="C1244" s="196" t="s">
        <v>234</v>
      </c>
      <c r="D1244" s="196" t="s">
        <v>2241</v>
      </c>
      <c r="E1244" s="196" t="s">
        <v>1222</v>
      </c>
      <c r="F1244">
        <v>12.4</v>
      </c>
      <c r="G1244" s="197" t="s">
        <v>969</v>
      </c>
      <c r="H1244">
        <v>100</v>
      </c>
    </row>
    <row r="1245" spans="1:8" x14ac:dyDescent="0.3">
      <c r="A1245" s="31">
        <v>629</v>
      </c>
      <c r="B1245" s="197" t="s">
        <v>904</v>
      </c>
      <c r="C1245" s="196" t="s">
        <v>234</v>
      </c>
      <c r="D1245" s="196" t="s">
        <v>2242</v>
      </c>
      <c r="E1245" s="196" t="s">
        <v>1222</v>
      </c>
      <c r="F1245">
        <v>10.33</v>
      </c>
      <c r="G1245" s="197" t="s">
        <v>969</v>
      </c>
      <c r="H1245">
        <v>100</v>
      </c>
    </row>
    <row r="1246" spans="1:8" x14ac:dyDescent="0.3">
      <c r="A1246" s="31">
        <v>632</v>
      </c>
      <c r="B1246" s="197" t="s">
        <v>904</v>
      </c>
      <c r="C1246" s="196" t="s">
        <v>233</v>
      </c>
      <c r="D1246" s="196" t="s">
        <v>2243</v>
      </c>
      <c r="E1246" s="196" t="s">
        <v>1226</v>
      </c>
      <c r="F1246">
        <v>5.46</v>
      </c>
      <c r="G1246" s="197" t="s">
        <v>969</v>
      </c>
      <c r="H1246">
        <v>100</v>
      </c>
    </row>
    <row r="1247" spans="1:8" x14ac:dyDescent="0.3">
      <c r="A1247" s="31">
        <v>632</v>
      </c>
      <c r="B1247" s="197" t="s">
        <v>904</v>
      </c>
      <c r="C1247" s="196" t="s">
        <v>233</v>
      </c>
      <c r="D1247" s="196" t="s">
        <v>2244</v>
      </c>
      <c r="E1247" s="196" t="s">
        <v>1226</v>
      </c>
      <c r="F1247">
        <v>0.32</v>
      </c>
      <c r="G1247" s="197" t="s">
        <v>969</v>
      </c>
      <c r="H1247">
        <v>100</v>
      </c>
    </row>
    <row r="1248" spans="1:8" x14ac:dyDescent="0.3">
      <c r="A1248" s="31">
        <v>632</v>
      </c>
      <c r="B1248" s="197" t="s">
        <v>904</v>
      </c>
      <c r="C1248" s="196" t="s">
        <v>233</v>
      </c>
      <c r="D1248" s="196" t="s">
        <v>2245</v>
      </c>
      <c r="E1248" s="196" t="s">
        <v>1226</v>
      </c>
      <c r="F1248">
        <v>6.55</v>
      </c>
      <c r="G1248" s="197" t="s">
        <v>969</v>
      </c>
      <c r="H1248">
        <v>100</v>
      </c>
    </row>
    <row r="1249" spans="1:8" x14ac:dyDescent="0.3">
      <c r="A1249" s="31">
        <v>632</v>
      </c>
      <c r="B1249" s="197" t="s">
        <v>904</v>
      </c>
      <c r="C1249" s="196" t="s">
        <v>233</v>
      </c>
      <c r="D1249" s="196" t="s">
        <v>2246</v>
      </c>
      <c r="E1249" s="196" t="s">
        <v>1226</v>
      </c>
      <c r="F1249">
        <v>0.39</v>
      </c>
      <c r="G1249" s="197" t="s">
        <v>969</v>
      </c>
      <c r="H1249">
        <v>100</v>
      </c>
    </row>
    <row r="1250" spans="1:8" x14ac:dyDescent="0.3">
      <c r="A1250" s="31">
        <v>632</v>
      </c>
      <c r="B1250" s="197" t="s">
        <v>904</v>
      </c>
      <c r="C1250" s="196" t="s">
        <v>233</v>
      </c>
      <c r="D1250" s="196" t="s">
        <v>2247</v>
      </c>
      <c r="E1250" s="196" t="s">
        <v>32</v>
      </c>
      <c r="F1250">
        <v>38822.32</v>
      </c>
      <c r="G1250" s="197" t="s">
        <v>969</v>
      </c>
      <c r="H1250">
        <v>100</v>
      </c>
    </row>
    <row r="1251" spans="1:8" x14ac:dyDescent="0.3">
      <c r="A1251" s="31">
        <v>632</v>
      </c>
      <c r="B1251" s="197" t="s">
        <v>904</v>
      </c>
      <c r="C1251" s="196" t="s">
        <v>233</v>
      </c>
      <c r="D1251" s="196" t="s">
        <v>2248</v>
      </c>
      <c r="E1251" s="196" t="s">
        <v>32</v>
      </c>
      <c r="F1251">
        <v>62902.42</v>
      </c>
      <c r="G1251" s="197" t="s">
        <v>969</v>
      </c>
      <c r="H1251">
        <v>100</v>
      </c>
    </row>
    <row r="1252" spans="1:8" x14ac:dyDescent="0.3">
      <c r="A1252" s="31">
        <v>632</v>
      </c>
      <c r="B1252" s="197" t="s">
        <v>904</v>
      </c>
      <c r="C1252" s="196" t="s">
        <v>233</v>
      </c>
      <c r="D1252" s="196" t="s">
        <v>2249</v>
      </c>
      <c r="E1252" s="196" t="s">
        <v>32</v>
      </c>
      <c r="F1252">
        <v>32351.93</v>
      </c>
      <c r="G1252" s="197" t="s">
        <v>969</v>
      </c>
      <c r="H1252">
        <v>100</v>
      </c>
    </row>
    <row r="1253" spans="1:8" x14ac:dyDescent="0.3">
      <c r="A1253" s="31">
        <v>632</v>
      </c>
      <c r="B1253" s="197" t="s">
        <v>904</v>
      </c>
      <c r="C1253" s="196" t="s">
        <v>233</v>
      </c>
      <c r="D1253" s="196" t="s">
        <v>2250</v>
      </c>
      <c r="E1253" s="196" t="s">
        <v>32</v>
      </c>
      <c r="F1253">
        <v>52418.69</v>
      </c>
      <c r="G1253" s="197" t="s">
        <v>969</v>
      </c>
      <c r="H1253">
        <v>100</v>
      </c>
    </row>
    <row r="1254" spans="1:8" x14ac:dyDescent="0.3">
      <c r="A1254" s="31">
        <v>633</v>
      </c>
      <c r="B1254" s="197" t="s">
        <v>904</v>
      </c>
      <c r="C1254" s="196" t="s">
        <v>252</v>
      </c>
      <c r="D1254" s="196" t="s">
        <v>2251</v>
      </c>
      <c r="E1254" s="196" t="s">
        <v>1226</v>
      </c>
      <c r="F1254">
        <v>3.11</v>
      </c>
      <c r="G1254" s="197" t="s">
        <v>969</v>
      </c>
      <c r="H1254">
        <v>100</v>
      </c>
    </row>
    <row r="1255" spans="1:8" x14ac:dyDescent="0.3">
      <c r="A1255" s="31">
        <v>633</v>
      </c>
      <c r="B1255" s="197" t="s">
        <v>904</v>
      </c>
      <c r="C1255" s="196" t="s">
        <v>252</v>
      </c>
      <c r="D1255" s="196" t="s">
        <v>2252</v>
      </c>
      <c r="E1255" s="196" t="s">
        <v>2253</v>
      </c>
      <c r="F1255">
        <v>20.29</v>
      </c>
      <c r="G1255" s="197" t="s">
        <v>969</v>
      </c>
      <c r="H1255">
        <v>100</v>
      </c>
    </row>
    <row r="1256" spans="1:8" x14ac:dyDescent="0.3">
      <c r="A1256" s="31">
        <v>633</v>
      </c>
      <c r="B1256" s="197" t="s">
        <v>904</v>
      </c>
      <c r="C1256" s="196" t="s">
        <v>252</v>
      </c>
      <c r="D1256" s="196" t="s">
        <v>2254</v>
      </c>
      <c r="E1256" s="196" t="s">
        <v>1226</v>
      </c>
      <c r="F1256">
        <v>2.59</v>
      </c>
      <c r="G1256" s="197" t="s">
        <v>969</v>
      </c>
      <c r="H1256">
        <v>100</v>
      </c>
    </row>
    <row r="1257" spans="1:8" x14ac:dyDescent="0.3">
      <c r="A1257" s="31">
        <v>633</v>
      </c>
      <c r="B1257" s="197" t="s">
        <v>904</v>
      </c>
      <c r="C1257" s="196" t="s">
        <v>252</v>
      </c>
      <c r="D1257" s="196" t="s">
        <v>2255</v>
      </c>
      <c r="E1257" s="196" t="s">
        <v>2253</v>
      </c>
      <c r="F1257">
        <v>16.91</v>
      </c>
      <c r="G1257" s="197" t="s">
        <v>969</v>
      </c>
      <c r="H1257">
        <v>100</v>
      </c>
    </row>
    <row r="1258" spans="1:8" x14ac:dyDescent="0.3">
      <c r="A1258" s="31">
        <v>634</v>
      </c>
      <c r="B1258" s="197" t="s">
        <v>904</v>
      </c>
      <c r="C1258" s="196" t="s">
        <v>821</v>
      </c>
      <c r="D1258" s="196" t="s">
        <v>2256</v>
      </c>
      <c r="E1258" s="196" t="s">
        <v>850</v>
      </c>
      <c r="F1258">
        <v>13.86</v>
      </c>
      <c r="G1258" s="197" t="s">
        <v>969</v>
      </c>
      <c r="H1258">
        <v>100</v>
      </c>
    </row>
    <row r="1259" spans="1:8" x14ac:dyDescent="0.3">
      <c r="A1259" s="31">
        <v>634</v>
      </c>
      <c r="B1259" s="197" t="s">
        <v>904</v>
      </c>
      <c r="C1259" s="196" t="s">
        <v>821</v>
      </c>
      <c r="D1259" s="196" t="s">
        <v>2257</v>
      </c>
      <c r="E1259" s="196" t="s">
        <v>850</v>
      </c>
      <c r="F1259">
        <v>25.32</v>
      </c>
      <c r="G1259" s="197" t="s">
        <v>969</v>
      </c>
      <c r="H1259">
        <v>100</v>
      </c>
    </row>
    <row r="1260" spans="1:8" x14ac:dyDescent="0.3">
      <c r="A1260" s="31">
        <v>634</v>
      </c>
      <c r="B1260" s="197" t="s">
        <v>904</v>
      </c>
      <c r="C1260" s="196" t="s">
        <v>821</v>
      </c>
      <c r="D1260" s="196" t="s">
        <v>2258</v>
      </c>
      <c r="E1260" s="196" t="s">
        <v>850</v>
      </c>
      <c r="F1260">
        <v>29.02</v>
      </c>
      <c r="G1260" s="197" t="s">
        <v>969</v>
      </c>
      <c r="H1260">
        <v>100</v>
      </c>
    </row>
    <row r="1261" spans="1:8" x14ac:dyDescent="0.3">
      <c r="A1261" s="31">
        <v>634</v>
      </c>
      <c r="B1261" s="197" t="s">
        <v>904</v>
      </c>
      <c r="C1261" s="196" t="s">
        <v>821</v>
      </c>
      <c r="D1261" s="196" t="s">
        <v>2259</v>
      </c>
      <c r="E1261" s="196" t="s">
        <v>850</v>
      </c>
      <c r="F1261">
        <v>22.74</v>
      </c>
      <c r="G1261" s="197" t="s">
        <v>969</v>
      </c>
      <c r="H1261">
        <v>100</v>
      </c>
    </row>
    <row r="1262" spans="1:8" x14ac:dyDescent="0.3">
      <c r="A1262" s="31">
        <v>634</v>
      </c>
      <c r="B1262" s="197" t="s">
        <v>904</v>
      </c>
      <c r="C1262" s="196" t="s">
        <v>821</v>
      </c>
      <c r="D1262" s="196" t="s">
        <v>2260</v>
      </c>
      <c r="E1262" s="196" t="s">
        <v>850</v>
      </c>
      <c r="F1262">
        <v>30.59</v>
      </c>
      <c r="G1262" s="197" t="s">
        <v>969</v>
      </c>
      <c r="H1262">
        <v>100</v>
      </c>
    </row>
    <row r="1263" spans="1:8" x14ac:dyDescent="0.3">
      <c r="A1263" s="31">
        <v>634</v>
      </c>
      <c r="B1263" s="197" t="s">
        <v>904</v>
      </c>
      <c r="C1263" s="196" t="s">
        <v>821</v>
      </c>
      <c r="D1263" s="196" t="s">
        <v>2261</v>
      </c>
      <c r="E1263" s="196" t="s">
        <v>850</v>
      </c>
      <c r="F1263">
        <v>9.32</v>
      </c>
      <c r="G1263" s="197" t="s">
        <v>969</v>
      </c>
      <c r="H1263">
        <v>100</v>
      </c>
    </row>
    <row r="1264" spans="1:8" x14ac:dyDescent="0.3">
      <c r="A1264" s="31">
        <v>634</v>
      </c>
      <c r="B1264" s="197" t="s">
        <v>904</v>
      </c>
      <c r="C1264" s="196" t="s">
        <v>821</v>
      </c>
      <c r="D1264" s="196" t="s">
        <v>2262</v>
      </c>
      <c r="E1264" s="196" t="s">
        <v>850</v>
      </c>
      <c r="F1264">
        <v>40.4</v>
      </c>
      <c r="G1264" s="197" t="s">
        <v>969</v>
      </c>
      <c r="H1264">
        <v>100</v>
      </c>
    </row>
    <row r="1265" spans="1:8" x14ac:dyDescent="0.3">
      <c r="A1265" s="31">
        <v>634</v>
      </c>
      <c r="B1265" s="197" t="s">
        <v>904</v>
      </c>
      <c r="C1265" s="196" t="s">
        <v>821</v>
      </c>
      <c r="D1265" s="196" t="s">
        <v>2263</v>
      </c>
      <c r="E1265" s="196" t="s">
        <v>850</v>
      </c>
      <c r="F1265">
        <v>10.24</v>
      </c>
      <c r="G1265" s="197" t="s">
        <v>969</v>
      </c>
      <c r="H1265">
        <v>100</v>
      </c>
    </row>
    <row r="1266" spans="1:8" x14ac:dyDescent="0.3">
      <c r="A1266" s="31">
        <v>634</v>
      </c>
      <c r="B1266" s="197" t="s">
        <v>904</v>
      </c>
      <c r="C1266" s="196" t="s">
        <v>821</v>
      </c>
      <c r="D1266" s="196" t="s">
        <v>2264</v>
      </c>
      <c r="E1266" s="196" t="s">
        <v>850</v>
      </c>
      <c r="F1266">
        <v>10.58</v>
      </c>
      <c r="G1266" s="197" t="s">
        <v>969</v>
      </c>
      <c r="H1266">
        <v>100</v>
      </c>
    </row>
    <row r="1267" spans="1:8" x14ac:dyDescent="0.3">
      <c r="A1267" s="31">
        <v>634</v>
      </c>
      <c r="B1267" s="197" t="s">
        <v>904</v>
      </c>
      <c r="C1267" s="196" t="s">
        <v>821</v>
      </c>
      <c r="D1267" s="196" t="s">
        <v>2265</v>
      </c>
      <c r="E1267" s="196" t="s">
        <v>850</v>
      </c>
      <c r="F1267">
        <v>12.94</v>
      </c>
      <c r="G1267" s="197" t="s">
        <v>969</v>
      </c>
      <c r="H1267">
        <v>100</v>
      </c>
    </row>
    <row r="1268" spans="1:8" x14ac:dyDescent="0.3">
      <c r="A1268" s="31">
        <v>634</v>
      </c>
      <c r="B1268" s="197" t="s">
        <v>904</v>
      </c>
      <c r="C1268" s="196" t="s">
        <v>821</v>
      </c>
      <c r="D1268" s="196" t="s">
        <v>2266</v>
      </c>
      <c r="E1268" s="196" t="s">
        <v>850</v>
      </c>
      <c r="F1268">
        <v>18.399999999999999</v>
      </c>
      <c r="G1268" s="197" t="s">
        <v>969</v>
      </c>
      <c r="H1268">
        <v>100</v>
      </c>
    </row>
    <row r="1269" spans="1:8" x14ac:dyDescent="0.3">
      <c r="A1269" s="31">
        <v>634</v>
      </c>
      <c r="B1269" s="197" t="s">
        <v>904</v>
      </c>
      <c r="C1269" s="196" t="s">
        <v>821</v>
      </c>
      <c r="D1269" s="196" t="s">
        <v>2267</v>
      </c>
      <c r="E1269" s="196" t="s">
        <v>32</v>
      </c>
      <c r="F1269">
        <v>6350.36</v>
      </c>
      <c r="G1269" s="197" t="s">
        <v>969</v>
      </c>
      <c r="H1269">
        <v>100</v>
      </c>
    </row>
    <row r="1270" spans="1:8" x14ac:dyDescent="0.3">
      <c r="A1270" s="31">
        <v>634</v>
      </c>
      <c r="B1270" s="197" t="s">
        <v>904</v>
      </c>
      <c r="C1270" s="196" t="s">
        <v>821</v>
      </c>
      <c r="D1270" s="196" t="s">
        <v>2268</v>
      </c>
      <c r="E1270" s="196" t="s">
        <v>1222</v>
      </c>
      <c r="F1270">
        <v>6.17</v>
      </c>
      <c r="G1270" s="197" t="s">
        <v>969</v>
      </c>
      <c r="H1270">
        <v>100</v>
      </c>
    </row>
    <row r="1271" spans="1:8" x14ac:dyDescent="0.3">
      <c r="A1271" s="31">
        <v>634</v>
      </c>
      <c r="B1271" s="197" t="s">
        <v>904</v>
      </c>
      <c r="C1271" s="196" t="s">
        <v>821</v>
      </c>
      <c r="D1271" s="196" t="s">
        <v>2269</v>
      </c>
      <c r="E1271" s="196" t="s">
        <v>1222</v>
      </c>
      <c r="F1271">
        <v>10.83</v>
      </c>
      <c r="G1271" s="197" t="s">
        <v>969</v>
      </c>
      <c r="H1271">
        <v>100</v>
      </c>
    </row>
    <row r="1272" spans="1:8" x14ac:dyDescent="0.3">
      <c r="A1272" s="31">
        <v>634</v>
      </c>
      <c r="B1272" s="197" t="s">
        <v>904</v>
      </c>
      <c r="C1272" s="196" t="s">
        <v>821</v>
      </c>
      <c r="D1272" s="196" t="s">
        <v>1732</v>
      </c>
      <c r="E1272" s="196" t="s">
        <v>32</v>
      </c>
      <c r="F1272">
        <v>5881.06</v>
      </c>
      <c r="G1272" s="197" t="s">
        <v>969</v>
      </c>
      <c r="H1272">
        <v>100</v>
      </c>
    </row>
    <row r="1273" spans="1:8" x14ac:dyDescent="0.3">
      <c r="A1273" s="31">
        <v>634</v>
      </c>
      <c r="B1273" s="197" t="s">
        <v>904</v>
      </c>
      <c r="C1273" s="196" t="s">
        <v>821</v>
      </c>
      <c r="D1273" s="196" t="s">
        <v>2270</v>
      </c>
      <c r="E1273" s="196" t="s">
        <v>850</v>
      </c>
      <c r="F1273">
        <v>16.63</v>
      </c>
      <c r="G1273" s="197" t="s">
        <v>969</v>
      </c>
      <c r="H1273">
        <v>100</v>
      </c>
    </row>
    <row r="1274" spans="1:8" x14ac:dyDescent="0.3">
      <c r="A1274" s="31">
        <v>634</v>
      </c>
      <c r="B1274" s="197" t="s">
        <v>904</v>
      </c>
      <c r="C1274" s="196" t="s">
        <v>821</v>
      </c>
      <c r="D1274" s="196" t="s">
        <v>2271</v>
      </c>
      <c r="E1274" s="196" t="s">
        <v>850</v>
      </c>
      <c r="F1274">
        <v>30.39</v>
      </c>
      <c r="G1274" s="197" t="s">
        <v>969</v>
      </c>
      <c r="H1274">
        <v>100</v>
      </c>
    </row>
    <row r="1275" spans="1:8" x14ac:dyDescent="0.3">
      <c r="A1275" s="31">
        <v>634</v>
      </c>
      <c r="B1275" s="197" t="s">
        <v>904</v>
      </c>
      <c r="C1275" s="196" t="s">
        <v>821</v>
      </c>
      <c r="D1275" s="196" t="s">
        <v>2272</v>
      </c>
      <c r="E1275" s="196" t="s">
        <v>850</v>
      </c>
      <c r="F1275">
        <v>34.82</v>
      </c>
      <c r="G1275" s="197" t="s">
        <v>969</v>
      </c>
      <c r="H1275">
        <v>100</v>
      </c>
    </row>
    <row r="1276" spans="1:8" x14ac:dyDescent="0.3">
      <c r="A1276" s="31">
        <v>634</v>
      </c>
      <c r="B1276" s="197" t="s">
        <v>904</v>
      </c>
      <c r="C1276" s="196" t="s">
        <v>821</v>
      </c>
      <c r="D1276" s="196" t="s">
        <v>2273</v>
      </c>
      <c r="E1276" s="196" t="s">
        <v>850</v>
      </c>
      <c r="F1276">
        <v>27.29</v>
      </c>
      <c r="G1276" s="197" t="s">
        <v>969</v>
      </c>
      <c r="H1276">
        <v>100</v>
      </c>
    </row>
    <row r="1277" spans="1:8" x14ac:dyDescent="0.3">
      <c r="A1277" s="31">
        <v>634</v>
      </c>
      <c r="B1277" s="197" t="s">
        <v>904</v>
      </c>
      <c r="C1277" s="196" t="s">
        <v>821</v>
      </c>
      <c r="D1277" s="196" t="s">
        <v>2274</v>
      </c>
      <c r="E1277" s="196" t="s">
        <v>850</v>
      </c>
      <c r="F1277">
        <v>36.71</v>
      </c>
      <c r="G1277" s="197" t="s">
        <v>969</v>
      </c>
      <c r="H1277">
        <v>100</v>
      </c>
    </row>
    <row r="1278" spans="1:8" x14ac:dyDescent="0.3">
      <c r="A1278" s="31">
        <v>634</v>
      </c>
      <c r="B1278" s="197" t="s">
        <v>904</v>
      </c>
      <c r="C1278" s="196" t="s">
        <v>821</v>
      </c>
      <c r="D1278" s="196" t="s">
        <v>2275</v>
      </c>
      <c r="E1278" s="196" t="s">
        <v>850</v>
      </c>
      <c r="F1278">
        <v>11.19</v>
      </c>
      <c r="G1278" s="197" t="s">
        <v>969</v>
      </c>
      <c r="H1278">
        <v>100</v>
      </c>
    </row>
    <row r="1279" spans="1:8" x14ac:dyDescent="0.3">
      <c r="A1279" s="31">
        <v>634</v>
      </c>
      <c r="B1279" s="197" t="s">
        <v>904</v>
      </c>
      <c r="C1279" s="196" t="s">
        <v>821</v>
      </c>
      <c r="D1279" s="196" t="s">
        <v>2276</v>
      </c>
      <c r="E1279" s="196" t="s">
        <v>850</v>
      </c>
      <c r="F1279">
        <v>48.49</v>
      </c>
      <c r="G1279" s="197" t="s">
        <v>969</v>
      </c>
      <c r="H1279">
        <v>100</v>
      </c>
    </row>
    <row r="1280" spans="1:8" x14ac:dyDescent="0.3">
      <c r="A1280" s="31">
        <v>634</v>
      </c>
      <c r="B1280" s="197" t="s">
        <v>904</v>
      </c>
      <c r="C1280" s="196" t="s">
        <v>821</v>
      </c>
      <c r="D1280" s="196" t="s">
        <v>2277</v>
      </c>
      <c r="E1280" s="196" t="s">
        <v>850</v>
      </c>
      <c r="F1280">
        <v>12.28</v>
      </c>
      <c r="G1280" s="197" t="s">
        <v>969</v>
      </c>
      <c r="H1280">
        <v>100</v>
      </c>
    </row>
    <row r="1281" spans="1:8" x14ac:dyDescent="0.3">
      <c r="A1281" s="31">
        <v>634</v>
      </c>
      <c r="B1281" s="197" t="s">
        <v>904</v>
      </c>
      <c r="C1281" s="196" t="s">
        <v>821</v>
      </c>
      <c r="D1281" s="196" t="s">
        <v>2278</v>
      </c>
      <c r="E1281" s="196" t="s">
        <v>850</v>
      </c>
      <c r="F1281">
        <v>12.69</v>
      </c>
      <c r="G1281" s="197" t="s">
        <v>969</v>
      </c>
      <c r="H1281">
        <v>100</v>
      </c>
    </row>
    <row r="1282" spans="1:8" x14ac:dyDescent="0.3">
      <c r="A1282" s="31">
        <v>634</v>
      </c>
      <c r="B1282" s="197" t="s">
        <v>904</v>
      </c>
      <c r="C1282" s="196" t="s">
        <v>821</v>
      </c>
      <c r="D1282" s="196" t="s">
        <v>2279</v>
      </c>
      <c r="E1282" s="196" t="s">
        <v>850</v>
      </c>
      <c r="F1282">
        <v>15.53</v>
      </c>
      <c r="G1282" s="197" t="s">
        <v>969</v>
      </c>
      <c r="H1282">
        <v>100</v>
      </c>
    </row>
    <row r="1283" spans="1:8" x14ac:dyDescent="0.3">
      <c r="A1283" s="31">
        <v>634</v>
      </c>
      <c r="B1283" s="197" t="s">
        <v>904</v>
      </c>
      <c r="C1283" s="196" t="s">
        <v>821</v>
      </c>
      <c r="D1283" s="196" t="s">
        <v>2280</v>
      </c>
      <c r="E1283" s="196" t="s">
        <v>850</v>
      </c>
      <c r="F1283">
        <v>22.08</v>
      </c>
      <c r="G1283" s="197" t="s">
        <v>969</v>
      </c>
      <c r="H1283">
        <v>100</v>
      </c>
    </row>
    <row r="1284" spans="1:8" x14ac:dyDescent="0.3">
      <c r="A1284" s="31">
        <v>634</v>
      </c>
      <c r="B1284" s="197" t="s">
        <v>904</v>
      </c>
      <c r="C1284" s="196" t="s">
        <v>821</v>
      </c>
      <c r="D1284" s="196" t="s">
        <v>2281</v>
      </c>
      <c r="E1284" s="196" t="s">
        <v>32</v>
      </c>
      <c r="F1284">
        <v>7620.43</v>
      </c>
      <c r="G1284" s="197" t="s">
        <v>969</v>
      </c>
      <c r="H1284">
        <v>100</v>
      </c>
    </row>
    <row r="1285" spans="1:8" x14ac:dyDescent="0.3">
      <c r="A1285" s="31">
        <v>634</v>
      </c>
      <c r="B1285" s="197" t="s">
        <v>904</v>
      </c>
      <c r="C1285" s="196" t="s">
        <v>821</v>
      </c>
      <c r="D1285" s="196" t="s">
        <v>2282</v>
      </c>
      <c r="E1285" s="196" t="s">
        <v>1222</v>
      </c>
      <c r="F1285">
        <v>7.4</v>
      </c>
      <c r="G1285" s="197" t="s">
        <v>969</v>
      </c>
      <c r="H1285">
        <v>100</v>
      </c>
    </row>
    <row r="1286" spans="1:8" x14ac:dyDescent="0.3">
      <c r="A1286" s="31">
        <v>634</v>
      </c>
      <c r="B1286" s="197" t="s">
        <v>904</v>
      </c>
      <c r="C1286" s="196" t="s">
        <v>821</v>
      </c>
      <c r="D1286" s="196" t="s">
        <v>2283</v>
      </c>
      <c r="E1286" s="196" t="s">
        <v>1222</v>
      </c>
      <c r="F1286">
        <v>13</v>
      </c>
      <c r="G1286" s="197" t="s">
        <v>969</v>
      </c>
      <c r="H1286">
        <v>100</v>
      </c>
    </row>
    <row r="1287" spans="1:8" x14ac:dyDescent="0.3">
      <c r="A1287" s="31">
        <v>634</v>
      </c>
      <c r="B1287" s="197" t="s">
        <v>904</v>
      </c>
      <c r="C1287" s="196" t="s">
        <v>821</v>
      </c>
      <c r="D1287" s="196" t="s">
        <v>1736</v>
      </c>
      <c r="E1287" s="196" t="s">
        <v>32</v>
      </c>
      <c r="F1287">
        <v>7057.27</v>
      </c>
      <c r="G1287" s="197" t="s">
        <v>969</v>
      </c>
      <c r="H1287">
        <v>100</v>
      </c>
    </row>
    <row r="1288" spans="1:8" x14ac:dyDescent="0.3">
      <c r="A1288" s="31">
        <v>634</v>
      </c>
      <c r="B1288" s="197" t="s">
        <v>904</v>
      </c>
      <c r="C1288" s="196" t="s">
        <v>821</v>
      </c>
      <c r="D1288" s="196" t="s">
        <v>2284</v>
      </c>
      <c r="E1288" s="196" t="s">
        <v>32</v>
      </c>
      <c r="F1288">
        <v>22445.279999999999</v>
      </c>
      <c r="G1288" s="197" t="s">
        <v>969</v>
      </c>
      <c r="H1288">
        <v>100</v>
      </c>
    </row>
    <row r="1289" spans="1:8" x14ac:dyDescent="0.3">
      <c r="A1289" s="31">
        <v>634</v>
      </c>
      <c r="B1289" s="197" t="s">
        <v>904</v>
      </c>
      <c r="C1289" s="196" t="s">
        <v>821</v>
      </c>
      <c r="D1289" s="196" t="s">
        <v>2285</v>
      </c>
      <c r="E1289" s="196" t="s">
        <v>1311</v>
      </c>
      <c r="F1289">
        <v>2.59</v>
      </c>
      <c r="G1289" s="197" t="s">
        <v>969</v>
      </c>
      <c r="H1289">
        <v>100</v>
      </c>
    </row>
    <row r="1290" spans="1:8" x14ac:dyDescent="0.3">
      <c r="A1290" s="31">
        <v>634</v>
      </c>
      <c r="B1290" s="197" t="s">
        <v>904</v>
      </c>
      <c r="C1290" s="196" t="s">
        <v>821</v>
      </c>
      <c r="D1290" s="196" t="s">
        <v>2286</v>
      </c>
      <c r="E1290" s="196" t="s">
        <v>1311</v>
      </c>
      <c r="F1290">
        <v>7.12</v>
      </c>
      <c r="G1290" s="197" t="s">
        <v>969</v>
      </c>
      <c r="H1290">
        <v>100</v>
      </c>
    </row>
    <row r="1291" spans="1:8" x14ac:dyDescent="0.3">
      <c r="A1291" s="31">
        <v>634</v>
      </c>
      <c r="B1291" s="197" t="s">
        <v>904</v>
      </c>
      <c r="C1291" s="196" t="s">
        <v>821</v>
      </c>
      <c r="D1291" s="196" t="s">
        <v>2287</v>
      </c>
      <c r="E1291" s="196" t="s">
        <v>1311</v>
      </c>
      <c r="F1291">
        <v>3.36</v>
      </c>
      <c r="G1291" s="197" t="s">
        <v>969</v>
      </c>
      <c r="H1291">
        <v>100</v>
      </c>
    </row>
    <row r="1292" spans="1:8" x14ac:dyDescent="0.3">
      <c r="A1292" s="31">
        <v>634</v>
      </c>
      <c r="B1292" s="197" t="s">
        <v>904</v>
      </c>
      <c r="C1292" s="196" t="s">
        <v>821</v>
      </c>
      <c r="D1292" s="196" t="s">
        <v>2288</v>
      </c>
      <c r="E1292" s="196" t="s">
        <v>850</v>
      </c>
      <c r="F1292">
        <v>19.55</v>
      </c>
      <c r="G1292" s="197" t="s">
        <v>969</v>
      </c>
      <c r="H1292">
        <v>100</v>
      </c>
    </row>
    <row r="1293" spans="1:8" x14ac:dyDescent="0.3">
      <c r="A1293" s="31">
        <v>634</v>
      </c>
      <c r="B1293" s="197" t="s">
        <v>904</v>
      </c>
      <c r="C1293" s="196" t="s">
        <v>821</v>
      </c>
      <c r="D1293" s="196" t="s">
        <v>2289</v>
      </c>
      <c r="E1293" s="196" t="s">
        <v>32</v>
      </c>
      <c r="F1293">
        <v>18704.400000000001</v>
      </c>
      <c r="G1293" s="197" t="s">
        <v>969</v>
      </c>
      <c r="H1293">
        <v>100</v>
      </c>
    </row>
    <row r="1294" spans="1:8" x14ac:dyDescent="0.3">
      <c r="A1294" s="31">
        <v>634</v>
      </c>
      <c r="B1294" s="197" t="s">
        <v>904</v>
      </c>
      <c r="C1294" s="196" t="s">
        <v>821</v>
      </c>
      <c r="D1294" s="196" t="s">
        <v>2290</v>
      </c>
      <c r="E1294" s="196" t="s">
        <v>1311</v>
      </c>
      <c r="F1294">
        <v>2.16</v>
      </c>
      <c r="G1294" s="197" t="s">
        <v>969</v>
      </c>
      <c r="H1294">
        <v>100</v>
      </c>
    </row>
    <row r="1295" spans="1:8" x14ac:dyDescent="0.3">
      <c r="A1295" s="31">
        <v>634</v>
      </c>
      <c r="B1295" s="197" t="s">
        <v>904</v>
      </c>
      <c r="C1295" s="196" t="s">
        <v>821</v>
      </c>
      <c r="D1295" s="196" t="s">
        <v>2291</v>
      </c>
      <c r="E1295" s="196" t="s">
        <v>1311</v>
      </c>
      <c r="F1295">
        <v>5.93</v>
      </c>
      <c r="G1295" s="197" t="s">
        <v>969</v>
      </c>
      <c r="H1295">
        <v>100</v>
      </c>
    </row>
    <row r="1296" spans="1:8" x14ac:dyDescent="0.3">
      <c r="A1296" s="31">
        <v>634</v>
      </c>
      <c r="B1296" s="197" t="s">
        <v>904</v>
      </c>
      <c r="C1296" s="196" t="s">
        <v>821</v>
      </c>
      <c r="D1296" s="196" t="s">
        <v>2292</v>
      </c>
      <c r="E1296" s="196" t="s">
        <v>1311</v>
      </c>
      <c r="F1296">
        <v>2.8</v>
      </c>
      <c r="G1296" s="197" t="s">
        <v>969</v>
      </c>
      <c r="H1296">
        <v>100</v>
      </c>
    </row>
    <row r="1297" spans="1:8" x14ac:dyDescent="0.3">
      <c r="A1297" s="31">
        <v>634</v>
      </c>
      <c r="B1297" s="197" t="s">
        <v>904</v>
      </c>
      <c r="C1297" s="196" t="s">
        <v>821</v>
      </c>
      <c r="D1297" s="196" t="s">
        <v>2293</v>
      </c>
      <c r="E1297" s="196" t="s">
        <v>850</v>
      </c>
      <c r="F1297">
        <v>16.29</v>
      </c>
      <c r="G1297" s="197" t="s">
        <v>969</v>
      </c>
      <c r="H1297">
        <v>100</v>
      </c>
    </row>
    <row r="1298" spans="1:8" x14ac:dyDescent="0.3">
      <c r="A1298" s="31">
        <v>635</v>
      </c>
      <c r="B1298" s="197" t="s">
        <v>904</v>
      </c>
      <c r="C1298" s="196" t="s">
        <v>264</v>
      </c>
      <c r="D1298" s="196" t="s">
        <v>2294</v>
      </c>
      <c r="E1298" s="196" t="s">
        <v>1222</v>
      </c>
      <c r="F1298">
        <v>1.27</v>
      </c>
      <c r="G1298" s="197" t="s">
        <v>969</v>
      </c>
      <c r="H1298">
        <v>100</v>
      </c>
    </row>
    <row r="1299" spans="1:8" x14ac:dyDescent="0.3">
      <c r="A1299" s="31">
        <v>635</v>
      </c>
      <c r="B1299" s="197" t="s">
        <v>904</v>
      </c>
      <c r="C1299" s="196" t="s">
        <v>264</v>
      </c>
      <c r="D1299" s="196" t="s">
        <v>2295</v>
      </c>
      <c r="E1299" s="196" t="s">
        <v>1222</v>
      </c>
      <c r="F1299">
        <v>0.57999999999999996</v>
      </c>
      <c r="G1299" s="197" t="s">
        <v>969</v>
      </c>
      <c r="H1299">
        <v>100</v>
      </c>
    </row>
    <row r="1300" spans="1:8" x14ac:dyDescent="0.3">
      <c r="A1300" s="31">
        <v>635</v>
      </c>
      <c r="B1300" s="197" t="s">
        <v>904</v>
      </c>
      <c r="C1300" s="196" t="s">
        <v>264</v>
      </c>
      <c r="D1300" s="196" t="s">
        <v>2296</v>
      </c>
      <c r="E1300" s="196" t="s">
        <v>1222</v>
      </c>
      <c r="F1300">
        <v>1.06</v>
      </c>
      <c r="G1300" s="197" t="s">
        <v>969</v>
      </c>
      <c r="H1300">
        <v>100</v>
      </c>
    </row>
    <row r="1301" spans="1:8" x14ac:dyDescent="0.3">
      <c r="A1301" s="31">
        <v>635</v>
      </c>
      <c r="B1301" s="197" t="s">
        <v>904</v>
      </c>
      <c r="C1301" s="196" t="s">
        <v>264</v>
      </c>
      <c r="D1301" s="196" t="s">
        <v>2297</v>
      </c>
      <c r="E1301" s="196" t="s">
        <v>1222</v>
      </c>
      <c r="F1301">
        <v>0.48</v>
      </c>
      <c r="G1301" s="197" t="s">
        <v>969</v>
      </c>
      <c r="H1301">
        <v>100</v>
      </c>
    </row>
    <row r="1302" spans="1:8" x14ac:dyDescent="0.3">
      <c r="A1302" s="31">
        <v>638</v>
      </c>
      <c r="B1302" s="197" t="s">
        <v>904</v>
      </c>
      <c r="C1302" s="196" t="s">
        <v>825</v>
      </c>
      <c r="D1302" s="196" t="s">
        <v>2298</v>
      </c>
      <c r="E1302" s="196" t="s">
        <v>1411</v>
      </c>
      <c r="F1302">
        <v>4.84</v>
      </c>
      <c r="G1302" s="197" t="s">
        <v>969</v>
      </c>
      <c r="H1302">
        <v>100</v>
      </c>
    </row>
    <row r="1303" spans="1:8" x14ac:dyDescent="0.3">
      <c r="A1303" s="31">
        <v>638</v>
      </c>
      <c r="B1303" s="197" t="s">
        <v>904</v>
      </c>
      <c r="C1303" s="196" t="s">
        <v>825</v>
      </c>
      <c r="D1303" s="196" t="s">
        <v>2299</v>
      </c>
      <c r="E1303" s="196" t="s">
        <v>1411</v>
      </c>
      <c r="F1303">
        <v>7.45</v>
      </c>
      <c r="G1303" s="197" t="s">
        <v>969</v>
      </c>
      <c r="H1303">
        <v>100</v>
      </c>
    </row>
    <row r="1304" spans="1:8" x14ac:dyDescent="0.3">
      <c r="A1304" s="31">
        <v>638</v>
      </c>
      <c r="B1304" s="197" t="s">
        <v>904</v>
      </c>
      <c r="C1304" s="196" t="s">
        <v>825</v>
      </c>
      <c r="D1304" s="196" t="s">
        <v>2300</v>
      </c>
      <c r="E1304" s="196" t="s">
        <v>1411</v>
      </c>
      <c r="F1304">
        <v>8.56</v>
      </c>
      <c r="G1304" s="197" t="s">
        <v>969</v>
      </c>
      <c r="H1304">
        <v>100</v>
      </c>
    </row>
    <row r="1305" spans="1:8" x14ac:dyDescent="0.3">
      <c r="A1305" s="31">
        <v>638</v>
      </c>
      <c r="B1305" s="197" t="s">
        <v>904</v>
      </c>
      <c r="C1305" s="196" t="s">
        <v>825</v>
      </c>
      <c r="D1305" s="196" t="s">
        <v>2301</v>
      </c>
      <c r="E1305" s="196" t="s">
        <v>1411</v>
      </c>
      <c r="F1305">
        <v>4.03</v>
      </c>
      <c r="G1305" s="197" t="s">
        <v>969</v>
      </c>
      <c r="H1305">
        <v>100</v>
      </c>
    </row>
    <row r="1306" spans="1:8" x14ac:dyDescent="0.3">
      <c r="A1306" s="31">
        <v>638</v>
      </c>
      <c r="B1306" s="197" t="s">
        <v>904</v>
      </c>
      <c r="C1306" s="196" t="s">
        <v>825</v>
      </c>
      <c r="D1306" s="196" t="s">
        <v>2302</v>
      </c>
      <c r="E1306" s="196" t="s">
        <v>1411</v>
      </c>
      <c r="F1306">
        <v>6.21</v>
      </c>
      <c r="G1306" s="197" t="s">
        <v>969</v>
      </c>
      <c r="H1306">
        <v>100</v>
      </c>
    </row>
    <row r="1307" spans="1:8" x14ac:dyDescent="0.3">
      <c r="A1307" s="31">
        <v>638</v>
      </c>
      <c r="B1307" s="197" t="s">
        <v>904</v>
      </c>
      <c r="C1307" s="196" t="s">
        <v>825</v>
      </c>
      <c r="D1307" s="196" t="s">
        <v>2303</v>
      </c>
      <c r="E1307" s="196" t="s">
        <v>1411</v>
      </c>
      <c r="F1307">
        <v>7.13</v>
      </c>
      <c r="G1307" s="197" t="s">
        <v>969</v>
      </c>
      <c r="H1307">
        <v>100</v>
      </c>
    </row>
    <row r="1308" spans="1:8" x14ac:dyDescent="0.3">
      <c r="A1308" s="31">
        <v>642</v>
      </c>
      <c r="B1308" s="197" t="s">
        <v>904</v>
      </c>
      <c r="C1308" s="196" t="s">
        <v>833</v>
      </c>
      <c r="D1308" s="196" t="s">
        <v>2304</v>
      </c>
      <c r="E1308" s="196" t="s">
        <v>1891</v>
      </c>
      <c r="F1308">
        <v>19.66</v>
      </c>
      <c r="G1308" s="197" t="s">
        <v>969</v>
      </c>
      <c r="H1308">
        <v>100</v>
      </c>
    </row>
    <row r="1309" spans="1:8" x14ac:dyDescent="0.3">
      <c r="A1309" s="31">
        <v>642</v>
      </c>
      <c r="B1309" s="197" t="s">
        <v>904</v>
      </c>
      <c r="C1309" s="196" t="s">
        <v>833</v>
      </c>
      <c r="D1309" s="196" t="s">
        <v>2305</v>
      </c>
      <c r="E1309" s="196" t="s">
        <v>1891</v>
      </c>
      <c r="F1309">
        <v>16.39</v>
      </c>
      <c r="G1309" s="197" t="s">
        <v>969</v>
      </c>
      <c r="H1309">
        <v>100</v>
      </c>
    </row>
    <row r="1310" spans="1:8" x14ac:dyDescent="0.3">
      <c r="A1310" s="31">
        <v>643</v>
      </c>
      <c r="B1310" s="197" t="s">
        <v>904</v>
      </c>
      <c r="C1310" s="196" t="s">
        <v>2306</v>
      </c>
      <c r="D1310" s="196" t="s">
        <v>2307</v>
      </c>
      <c r="E1310" s="196" t="s">
        <v>1891</v>
      </c>
      <c r="F1310">
        <v>4.3600000000000003</v>
      </c>
      <c r="G1310" s="197" t="s">
        <v>969</v>
      </c>
      <c r="H1310">
        <v>100</v>
      </c>
    </row>
    <row r="1311" spans="1:8" x14ac:dyDescent="0.3">
      <c r="A1311" s="31">
        <v>643</v>
      </c>
      <c r="B1311" s="197" t="s">
        <v>904</v>
      </c>
      <c r="C1311" s="196" t="s">
        <v>2306</v>
      </c>
      <c r="D1311" s="196" t="s">
        <v>2308</v>
      </c>
      <c r="E1311" s="196" t="s">
        <v>1271</v>
      </c>
      <c r="F1311">
        <v>83.66</v>
      </c>
      <c r="G1311" s="197" t="s">
        <v>969</v>
      </c>
      <c r="H1311">
        <v>100</v>
      </c>
    </row>
    <row r="1312" spans="1:8" x14ac:dyDescent="0.3">
      <c r="A1312" s="31">
        <v>643</v>
      </c>
      <c r="B1312" s="197" t="s">
        <v>904</v>
      </c>
      <c r="C1312" s="196" t="s">
        <v>2306</v>
      </c>
      <c r="D1312" s="196" t="s">
        <v>2309</v>
      </c>
      <c r="E1312" s="196" t="s">
        <v>1271</v>
      </c>
      <c r="F1312">
        <v>28.84</v>
      </c>
      <c r="G1312" s="197" t="s">
        <v>969</v>
      </c>
      <c r="H1312">
        <v>100</v>
      </c>
    </row>
    <row r="1313" spans="1:8" x14ac:dyDescent="0.3">
      <c r="A1313" s="31">
        <v>643</v>
      </c>
      <c r="B1313" s="197" t="s">
        <v>904</v>
      </c>
      <c r="C1313" s="196" t="s">
        <v>2306</v>
      </c>
      <c r="D1313" s="196" t="s">
        <v>2310</v>
      </c>
      <c r="E1313" s="196" t="s">
        <v>1891</v>
      </c>
      <c r="F1313">
        <v>5.19</v>
      </c>
      <c r="G1313" s="197" t="s">
        <v>969</v>
      </c>
      <c r="H1313">
        <v>100</v>
      </c>
    </row>
    <row r="1314" spans="1:8" x14ac:dyDescent="0.3">
      <c r="A1314" s="31">
        <v>643</v>
      </c>
      <c r="B1314" s="197" t="s">
        <v>904</v>
      </c>
      <c r="C1314" s="196" t="s">
        <v>2306</v>
      </c>
      <c r="D1314" s="196" t="s">
        <v>2311</v>
      </c>
      <c r="E1314" s="196" t="s">
        <v>1271</v>
      </c>
      <c r="F1314">
        <v>100.39</v>
      </c>
      <c r="G1314" s="197" t="s">
        <v>969</v>
      </c>
      <c r="H1314">
        <v>100</v>
      </c>
    </row>
    <row r="1315" spans="1:8" x14ac:dyDescent="0.3">
      <c r="A1315" s="31">
        <v>643</v>
      </c>
      <c r="B1315" s="197" t="s">
        <v>904</v>
      </c>
      <c r="C1315" s="196" t="s">
        <v>2306</v>
      </c>
      <c r="D1315" s="196" t="s">
        <v>2312</v>
      </c>
      <c r="E1315" s="196" t="s">
        <v>1271</v>
      </c>
      <c r="F1315">
        <v>34.61</v>
      </c>
      <c r="G1315" s="197" t="s">
        <v>969</v>
      </c>
      <c r="H1315">
        <v>100</v>
      </c>
    </row>
    <row r="1316" spans="1:8" x14ac:dyDescent="0.3">
      <c r="A1316" s="31">
        <v>644</v>
      </c>
      <c r="B1316" s="197" t="s">
        <v>904</v>
      </c>
      <c r="C1316" s="196" t="s">
        <v>239</v>
      </c>
      <c r="D1316" s="196" t="s">
        <v>2313</v>
      </c>
      <c r="E1316" s="196" t="s">
        <v>1271</v>
      </c>
      <c r="F1316">
        <v>3463.9</v>
      </c>
      <c r="G1316" s="197" t="s">
        <v>969</v>
      </c>
      <c r="H1316">
        <v>100</v>
      </c>
    </row>
    <row r="1317" spans="1:8" x14ac:dyDescent="0.3">
      <c r="A1317" s="31">
        <v>644</v>
      </c>
      <c r="B1317" s="197" t="s">
        <v>904</v>
      </c>
      <c r="C1317" s="196" t="s">
        <v>239</v>
      </c>
      <c r="D1317" s="196" t="s">
        <v>2314</v>
      </c>
      <c r="E1317" s="196" t="s">
        <v>1271</v>
      </c>
      <c r="F1317">
        <v>4156.68</v>
      </c>
      <c r="G1317" s="197" t="s">
        <v>969</v>
      </c>
      <c r="H1317">
        <v>100</v>
      </c>
    </row>
    <row r="1318" spans="1:8" x14ac:dyDescent="0.3">
      <c r="A1318" s="31">
        <v>645</v>
      </c>
      <c r="B1318" s="197" t="s">
        <v>904</v>
      </c>
      <c r="C1318" s="196" t="s">
        <v>240</v>
      </c>
      <c r="D1318" s="196" t="s">
        <v>2315</v>
      </c>
      <c r="E1318" s="196" t="s">
        <v>32</v>
      </c>
      <c r="F1318">
        <v>7.94</v>
      </c>
      <c r="G1318" s="197" t="s">
        <v>969</v>
      </c>
      <c r="H1318">
        <v>100</v>
      </c>
    </row>
    <row r="1319" spans="1:8" x14ac:dyDescent="0.3">
      <c r="A1319" s="31">
        <v>645</v>
      </c>
      <c r="B1319" s="197" t="s">
        <v>904</v>
      </c>
      <c r="C1319" s="196" t="s">
        <v>240</v>
      </c>
      <c r="D1319" s="196" t="s">
        <v>2316</v>
      </c>
      <c r="E1319" s="196" t="s">
        <v>1271</v>
      </c>
      <c r="F1319">
        <v>120.45</v>
      </c>
      <c r="G1319" s="197" t="s">
        <v>969</v>
      </c>
      <c r="H1319">
        <v>100</v>
      </c>
    </row>
    <row r="1320" spans="1:8" x14ac:dyDescent="0.3">
      <c r="A1320" s="31">
        <v>645</v>
      </c>
      <c r="B1320" s="197" t="s">
        <v>904</v>
      </c>
      <c r="C1320" s="196" t="s">
        <v>240</v>
      </c>
      <c r="D1320" s="196" t="s">
        <v>2317</v>
      </c>
      <c r="E1320" s="196" t="s">
        <v>32</v>
      </c>
      <c r="F1320">
        <v>9.52</v>
      </c>
      <c r="G1320" s="197" t="s">
        <v>969</v>
      </c>
      <c r="H1320">
        <v>100</v>
      </c>
    </row>
    <row r="1321" spans="1:8" x14ac:dyDescent="0.3">
      <c r="A1321" s="31">
        <v>645</v>
      </c>
      <c r="B1321" s="197" t="s">
        <v>904</v>
      </c>
      <c r="C1321" s="196" t="s">
        <v>240</v>
      </c>
      <c r="D1321" s="196" t="s">
        <v>2318</v>
      </c>
      <c r="E1321" s="196" t="s">
        <v>1271</v>
      </c>
      <c r="F1321">
        <v>126.24</v>
      </c>
      <c r="G1321" s="197" t="s">
        <v>969</v>
      </c>
      <c r="H1321">
        <v>100</v>
      </c>
    </row>
    <row r="1322" spans="1:8" x14ac:dyDescent="0.3">
      <c r="A1322" s="31">
        <v>645</v>
      </c>
      <c r="B1322" s="197" t="s">
        <v>904</v>
      </c>
      <c r="C1322" s="196" t="s">
        <v>240</v>
      </c>
      <c r="D1322" s="196" t="s">
        <v>2319</v>
      </c>
      <c r="E1322" s="196" t="s">
        <v>32</v>
      </c>
      <c r="F1322">
        <v>19.04</v>
      </c>
      <c r="G1322" s="197" t="s">
        <v>969</v>
      </c>
      <c r="H1322">
        <v>100</v>
      </c>
    </row>
    <row r="1323" spans="1:8" x14ac:dyDescent="0.3">
      <c r="A1323" s="31">
        <v>645</v>
      </c>
      <c r="B1323" s="197" t="s">
        <v>904</v>
      </c>
      <c r="C1323" s="196" t="s">
        <v>240</v>
      </c>
      <c r="D1323" s="196" t="s">
        <v>2320</v>
      </c>
      <c r="E1323" s="196" t="s">
        <v>32</v>
      </c>
      <c r="F1323">
        <v>15.87</v>
      </c>
      <c r="G1323" s="197" t="s">
        <v>969</v>
      </c>
      <c r="H1323">
        <v>100</v>
      </c>
    </row>
    <row r="1324" spans="1:8" x14ac:dyDescent="0.3">
      <c r="A1324" s="31">
        <v>647</v>
      </c>
      <c r="B1324" s="197" t="s">
        <v>904</v>
      </c>
      <c r="C1324" s="196" t="s">
        <v>2321</v>
      </c>
      <c r="D1324" s="196" t="s">
        <v>2322</v>
      </c>
      <c r="E1324" s="196" t="s">
        <v>1271</v>
      </c>
      <c r="F1324">
        <v>644.35</v>
      </c>
      <c r="G1324" s="197" t="s">
        <v>969</v>
      </c>
      <c r="H1324">
        <v>100</v>
      </c>
    </row>
    <row r="1325" spans="1:8" x14ac:dyDescent="0.3">
      <c r="A1325" s="31">
        <v>647</v>
      </c>
      <c r="B1325" s="197" t="s">
        <v>904</v>
      </c>
      <c r="C1325" s="196" t="s">
        <v>2321</v>
      </c>
      <c r="D1325" s="196" t="s">
        <v>2323</v>
      </c>
      <c r="E1325" s="196" t="s">
        <v>1271</v>
      </c>
      <c r="F1325">
        <v>1201.2</v>
      </c>
      <c r="G1325" s="197" t="s">
        <v>969</v>
      </c>
      <c r="H1325">
        <v>100</v>
      </c>
    </row>
    <row r="1326" spans="1:8" x14ac:dyDescent="0.3">
      <c r="A1326" s="31">
        <v>647</v>
      </c>
      <c r="B1326" s="197" t="s">
        <v>904</v>
      </c>
      <c r="C1326" s="196" t="s">
        <v>2321</v>
      </c>
      <c r="D1326" s="196" t="s">
        <v>2324</v>
      </c>
      <c r="E1326" s="196" t="s">
        <v>1271</v>
      </c>
      <c r="F1326">
        <v>697.57</v>
      </c>
      <c r="G1326" s="197" t="s">
        <v>969</v>
      </c>
      <c r="H1326">
        <v>100</v>
      </c>
    </row>
    <row r="1327" spans="1:8" x14ac:dyDescent="0.3">
      <c r="A1327" s="31">
        <v>647</v>
      </c>
      <c r="B1327" s="197" t="s">
        <v>904</v>
      </c>
      <c r="C1327" s="196" t="s">
        <v>2321</v>
      </c>
      <c r="D1327" s="196" t="s">
        <v>2325</v>
      </c>
      <c r="E1327" s="196" t="s">
        <v>1271</v>
      </c>
      <c r="F1327">
        <v>828.45</v>
      </c>
      <c r="G1327" s="197" t="s">
        <v>969</v>
      </c>
      <c r="H1327">
        <v>100</v>
      </c>
    </row>
    <row r="1328" spans="1:8" x14ac:dyDescent="0.3">
      <c r="A1328" s="31">
        <v>647</v>
      </c>
      <c r="B1328" s="197" t="s">
        <v>904</v>
      </c>
      <c r="C1328" s="196" t="s">
        <v>2321</v>
      </c>
      <c r="D1328" s="196" t="s">
        <v>2326</v>
      </c>
      <c r="E1328" s="196" t="s">
        <v>1271</v>
      </c>
      <c r="F1328">
        <v>1441.44</v>
      </c>
      <c r="G1328" s="197" t="s">
        <v>969</v>
      </c>
      <c r="H1328">
        <v>100</v>
      </c>
    </row>
    <row r="1329" spans="1:8" x14ac:dyDescent="0.3">
      <c r="A1329" s="31">
        <v>647</v>
      </c>
      <c r="B1329" s="197" t="s">
        <v>904</v>
      </c>
      <c r="C1329" s="196" t="s">
        <v>2321</v>
      </c>
      <c r="D1329" s="196" t="s">
        <v>2327</v>
      </c>
      <c r="E1329" s="196" t="s">
        <v>1271</v>
      </c>
      <c r="F1329">
        <v>837.08</v>
      </c>
      <c r="G1329" s="197" t="s">
        <v>969</v>
      </c>
      <c r="H1329">
        <v>100</v>
      </c>
    </row>
    <row r="1330" spans="1:8" x14ac:dyDescent="0.3">
      <c r="A1330" s="31">
        <v>647</v>
      </c>
      <c r="B1330" s="197" t="s">
        <v>904</v>
      </c>
      <c r="C1330" s="196" t="s">
        <v>2321</v>
      </c>
      <c r="D1330" s="196" t="s">
        <v>2328</v>
      </c>
      <c r="E1330" s="196" t="s">
        <v>1271</v>
      </c>
      <c r="F1330">
        <v>130.12</v>
      </c>
      <c r="G1330" s="197" t="s">
        <v>969</v>
      </c>
      <c r="H1330">
        <v>100</v>
      </c>
    </row>
    <row r="1331" spans="1:8" x14ac:dyDescent="0.3">
      <c r="A1331" s="31">
        <v>647</v>
      </c>
      <c r="B1331" s="197" t="s">
        <v>904</v>
      </c>
      <c r="C1331" s="196" t="s">
        <v>2321</v>
      </c>
      <c r="D1331" s="196" t="s">
        <v>1281</v>
      </c>
      <c r="E1331" s="196" t="s">
        <v>1271</v>
      </c>
      <c r="F1331">
        <v>346.85</v>
      </c>
      <c r="G1331" s="197" t="s">
        <v>969</v>
      </c>
      <c r="H1331">
        <v>100</v>
      </c>
    </row>
    <row r="1332" spans="1:8" x14ac:dyDescent="0.3">
      <c r="A1332" s="31">
        <v>647</v>
      </c>
      <c r="B1332" s="197" t="s">
        <v>904</v>
      </c>
      <c r="C1332" s="196" t="s">
        <v>2321</v>
      </c>
      <c r="D1332" s="196" t="s">
        <v>1284</v>
      </c>
      <c r="E1332" s="196" t="s">
        <v>1271</v>
      </c>
      <c r="F1332">
        <v>632.84</v>
      </c>
      <c r="G1332" s="197" t="s">
        <v>969</v>
      </c>
      <c r="H1332">
        <v>100</v>
      </c>
    </row>
    <row r="1333" spans="1:8" x14ac:dyDescent="0.3">
      <c r="A1333" s="31">
        <v>647</v>
      </c>
      <c r="B1333" s="197" t="s">
        <v>904</v>
      </c>
      <c r="C1333" s="196" t="s">
        <v>2321</v>
      </c>
      <c r="D1333" s="196" t="s">
        <v>2329</v>
      </c>
      <c r="E1333" s="196" t="s">
        <v>1271</v>
      </c>
      <c r="F1333">
        <v>96.71</v>
      </c>
      <c r="G1333" s="197" t="s">
        <v>969</v>
      </c>
      <c r="H1333">
        <v>100</v>
      </c>
    </row>
    <row r="1334" spans="1:8" x14ac:dyDescent="0.3">
      <c r="A1334" s="31">
        <v>647</v>
      </c>
      <c r="B1334" s="197" t="s">
        <v>904</v>
      </c>
      <c r="C1334" s="196" t="s">
        <v>2321</v>
      </c>
      <c r="D1334" s="196" t="s">
        <v>2330</v>
      </c>
      <c r="E1334" s="196" t="s">
        <v>1271</v>
      </c>
      <c r="F1334">
        <v>101.2</v>
      </c>
      <c r="G1334" s="197" t="s">
        <v>969</v>
      </c>
      <c r="H1334">
        <v>100</v>
      </c>
    </row>
    <row r="1335" spans="1:8" x14ac:dyDescent="0.3">
      <c r="A1335" s="31">
        <v>647</v>
      </c>
      <c r="B1335" s="197" t="s">
        <v>904</v>
      </c>
      <c r="C1335" s="196" t="s">
        <v>2321</v>
      </c>
      <c r="D1335" s="196" t="s">
        <v>1285</v>
      </c>
      <c r="E1335" s="196" t="s">
        <v>1271</v>
      </c>
      <c r="F1335">
        <v>289.04000000000002</v>
      </c>
      <c r="G1335" s="197" t="s">
        <v>969</v>
      </c>
      <c r="H1335">
        <v>100</v>
      </c>
    </row>
    <row r="1336" spans="1:8" x14ac:dyDescent="0.3">
      <c r="A1336" s="31">
        <v>647</v>
      </c>
      <c r="B1336" s="197" t="s">
        <v>904</v>
      </c>
      <c r="C1336" s="196" t="s">
        <v>2321</v>
      </c>
      <c r="D1336" s="196" t="s">
        <v>1288</v>
      </c>
      <c r="E1336" s="196" t="s">
        <v>1271</v>
      </c>
      <c r="F1336">
        <v>527.36</v>
      </c>
      <c r="G1336" s="197" t="s">
        <v>969</v>
      </c>
      <c r="H1336">
        <v>100</v>
      </c>
    </row>
    <row r="1337" spans="1:8" x14ac:dyDescent="0.3">
      <c r="A1337" s="31">
        <v>647</v>
      </c>
      <c r="B1337" s="197" t="s">
        <v>904</v>
      </c>
      <c r="C1337" s="196" t="s">
        <v>2321</v>
      </c>
      <c r="D1337" s="196" t="s">
        <v>2331</v>
      </c>
      <c r="E1337" s="196" t="s">
        <v>1271</v>
      </c>
      <c r="F1337">
        <v>80.59</v>
      </c>
      <c r="G1337" s="197" t="s">
        <v>969</v>
      </c>
      <c r="H1337">
        <v>100</v>
      </c>
    </row>
    <row r="1338" spans="1:8" x14ac:dyDescent="0.3">
      <c r="A1338" s="31">
        <v>649</v>
      </c>
      <c r="B1338" s="197" t="s">
        <v>904</v>
      </c>
      <c r="C1338" s="196" t="s">
        <v>467</v>
      </c>
      <c r="D1338" s="196" t="s">
        <v>2332</v>
      </c>
      <c r="E1338" s="196" t="s">
        <v>32</v>
      </c>
      <c r="F1338">
        <v>151.63999999999999</v>
      </c>
      <c r="G1338" s="197" t="s">
        <v>969</v>
      </c>
      <c r="H1338">
        <v>100</v>
      </c>
    </row>
    <row r="1339" spans="1:8" x14ac:dyDescent="0.3">
      <c r="A1339" s="31">
        <v>649</v>
      </c>
      <c r="B1339" s="197" t="s">
        <v>904</v>
      </c>
      <c r="C1339" s="196" t="s">
        <v>467</v>
      </c>
      <c r="D1339" s="196" t="s">
        <v>2333</v>
      </c>
      <c r="E1339" s="196" t="s">
        <v>32</v>
      </c>
      <c r="F1339">
        <v>106.13</v>
      </c>
      <c r="G1339" s="197" t="s">
        <v>969</v>
      </c>
      <c r="H1339">
        <v>100</v>
      </c>
    </row>
    <row r="1340" spans="1:8" x14ac:dyDescent="0.3">
      <c r="A1340" s="31">
        <v>649</v>
      </c>
      <c r="B1340" s="197" t="s">
        <v>904</v>
      </c>
      <c r="C1340" s="196" t="s">
        <v>467</v>
      </c>
      <c r="D1340" s="196" t="s">
        <v>2334</v>
      </c>
      <c r="E1340" s="196" t="s">
        <v>32</v>
      </c>
      <c r="F1340">
        <v>117.3</v>
      </c>
      <c r="G1340" s="197" t="s">
        <v>969</v>
      </c>
      <c r="H1340">
        <v>100</v>
      </c>
    </row>
    <row r="1341" spans="1:8" x14ac:dyDescent="0.3">
      <c r="A1341" s="31">
        <v>649</v>
      </c>
      <c r="B1341" s="197" t="s">
        <v>904</v>
      </c>
      <c r="C1341" s="196" t="s">
        <v>467</v>
      </c>
      <c r="D1341" s="196" t="s">
        <v>2335</v>
      </c>
      <c r="E1341" s="196" t="s">
        <v>32</v>
      </c>
      <c r="F1341">
        <v>29.5</v>
      </c>
      <c r="G1341" s="197" t="s">
        <v>969</v>
      </c>
      <c r="H1341">
        <v>100</v>
      </c>
    </row>
    <row r="1342" spans="1:8" x14ac:dyDescent="0.3">
      <c r="A1342" s="31">
        <v>649</v>
      </c>
      <c r="B1342" s="197" t="s">
        <v>904</v>
      </c>
      <c r="C1342" s="196" t="s">
        <v>467</v>
      </c>
      <c r="D1342" s="196" t="s">
        <v>2336</v>
      </c>
      <c r="E1342" s="196" t="s">
        <v>32</v>
      </c>
      <c r="F1342">
        <v>181.96</v>
      </c>
      <c r="G1342" s="197" t="s">
        <v>969</v>
      </c>
      <c r="H1342">
        <v>100</v>
      </c>
    </row>
    <row r="1343" spans="1:8" x14ac:dyDescent="0.3">
      <c r="A1343" s="31">
        <v>649</v>
      </c>
      <c r="B1343" s="197" t="s">
        <v>904</v>
      </c>
      <c r="C1343" s="196" t="s">
        <v>467</v>
      </c>
      <c r="D1343" s="196" t="s">
        <v>2337</v>
      </c>
      <c r="E1343" s="196" t="s">
        <v>32</v>
      </c>
      <c r="F1343">
        <v>127.35</v>
      </c>
      <c r="G1343" s="197" t="s">
        <v>969</v>
      </c>
      <c r="H1343">
        <v>100</v>
      </c>
    </row>
    <row r="1344" spans="1:8" x14ac:dyDescent="0.3">
      <c r="A1344" s="31">
        <v>649</v>
      </c>
      <c r="B1344" s="197" t="s">
        <v>904</v>
      </c>
      <c r="C1344" s="196" t="s">
        <v>467</v>
      </c>
      <c r="D1344" s="196" t="s">
        <v>2338</v>
      </c>
      <c r="E1344" s="196" t="s">
        <v>32</v>
      </c>
      <c r="F1344">
        <v>140.76</v>
      </c>
      <c r="G1344" s="197" t="s">
        <v>969</v>
      </c>
      <c r="H1344">
        <v>100</v>
      </c>
    </row>
    <row r="1345" spans="1:8" x14ac:dyDescent="0.3">
      <c r="A1345" s="31">
        <v>649</v>
      </c>
      <c r="B1345" s="197" t="s">
        <v>904</v>
      </c>
      <c r="C1345" s="196" t="s">
        <v>467</v>
      </c>
      <c r="D1345" s="196" t="s">
        <v>2339</v>
      </c>
      <c r="E1345" s="196" t="s">
        <v>32</v>
      </c>
      <c r="F1345">
        <v>35.4</v>
      </c>
      <c r="G1345" s="197" t="s">
        <v>969</v>
      </c>
      <c r="H1345">
        <v>100</v>
      </c>
    </row>
    <row r="1346" spans="1:8" x14ac:dyDescent="0.3">
      <c r="A1346" s="31">
        <v>649</v>
      </c>
      <c r="B1346" s="197" t="s">
        <v>904</v>
      </c>
      <c r="C1346" s="196" t="s">
        <v>467</v>
      </c>
      <c r="D1346" s="196" t="s">
        <v>2340</v>
      </c>
      <c r="E1346" s="196" t="s">
        <v>32</v>
      </c>
      <c r="F1346">
        <v>355.83</v>
      </c>
      <c r="G1346" s="197" t="s">
        <v>969</v>
      </c>
      <c r="H1346">
        <v>100</v>
      </c>
    </row>
    <row r="1347" spans="1:8" x14ac:dyDescent="0.3">
      <c r="A1347" s="31">
        <v>649</v>
      </c>
      <c r="B1347" s="197" t="s">
        <v>904</v>
      </c>
      <c r="C1347" s="196" t="s">
        <v>467</v>
      </c>
      <c r="D1347" s="196" t="s">
        <v>2341</v>
      </c>
      <c r="E1347" s="196" t="s">
        <v>32</v>
      </c>
      <c r="F1347">
        <v>83.32</v>
      </c>
      <c r="G1347" s="197" t="s">
        <v>969</v>
      </c>
      <c r="H1347">
        <v>100</v>
      </c>
    </row>
    <row r="1348" spans="1:8" x14ac:dyDescent="0.3">
      <c r="A1348" s="31">
        <v>649</v>
      </c>
      <c r="B1348" s="197" t="s">
        <v>904</v>
      </c>
      <c r="C1348" s="196" t="s">
        <v>467</v>
      </c>
      <c r="D1348" s="196" t="s">
        <v>2342</v>
      </c>
      <c r="E1348" s="196" t="s">
        <v>32</v>
      </c>
      <c r="F1348">
        <v>37.49</v>
      </c>
      <c r="G1348" s="197" t="s">
        <v>969</v>
      </c>
      <c r="H1348">
        <v>100</v>
      </c>
    </row>
    <row r="1349" spans="1:8" x14ac:dyDescent="0.3">
      <c r="A1349" s="31">
        <v>649</v>
      </c>
      <c r="B1349" s="197" t="s">
        <v>904</v>
      </c>
      <c r="C1349" s="196" t="s">
        <v>467</v>
      </c>
      <c r="D1349" s="196" t="s">
        <v>2343</v>
      </c>
      <c r="E1349" s="196" t="s">
        <v>32</v>
      </c>
      <c r="F1349">
        <v>59.52</v>
      </c>
      <c r="G1349" s="197" t="s">
        <v>969</v>
      </c>
      <c r="H1349">
        <v>100</v>
      </c>
    </row>
    <row r="1350" spans="1:8" x14ac:dyDescent="0.3">
      <c r="A1350" s="31">
        <v>649</v>
      </c>
      <c r="B1350" s="197" t="s">
        <v>904</v>
      </c>
      <c r="C1350" s="196" t="s">
        <v>467</v>
      </c>
      <c r="D1350" s="196" t="s">
        <v>2344</v>
      </c>
      <c r="E1350" s="196" t="s">
        <v>32</v>
      </c>
      <c r="F1350">
        <v>968.22</v>
      </c>
      <c r="G1350" s="197" t="s">
        <v>969</v>
      </c>
      <c r="H1350">
        <v>100</v>
      </c>
    </row>
    <row r="1351" spans="1:8" x14ac:dyDescent="0.3">
      <c r="A1351" s="31">
        <v>649</v>
      </c>
      <c r="B1351" s="197" t="s">
        <v>904</v>
      </c>
      <c r="C1351" s="196" t="s">
        <v>467</v>
      </c>
      <c r="D1351" s="196" t="s">
        <v>2345</v>
      </c>
      <c r="E1351" s="196" t="s">
        <v>32</v>
      </c>
      <c r="F1351">
        <v>296.52999999999997</v>
      </c>
      <c r="G1351" s="197" t="s">
        <v>969</v>
      </c>
      <c r="H1351">
        <v>100</v>
      </c>
    </row>
    <row r="1352" spans="1:8" x14ac:dyDescent="0.3">
      <c r="A1352" s="31">
        <v>649</v>
      </c>
      <c r="B1352" s="197" t="s">
        <v>904</v>
      </c>
      <c r="C1352" s="196" t="s">
        <v>467</v>
      </c>
      <c r="D1352" s="196" t="s">
        <v>2346</v>
      </c>
      <c r="E1352" s="196" t="s">
        <v>32</v>
      </c>
      <c r="F1352">
        <v>69.430000000000007</v>
      </c>
      <c r="G1352" s="197" t="s">
        <v>969</v>
      </c>
      <c r="H1352">
        <v>100</v>
      </c>
    </row>
    <row r="1353" spans="1:8" x14ac:dyDescent="0.3">
      <c r="A1353" s="31">
        <v>649</v>
      </c>
      <c r="B1353" s="197" t="s">
        <v>904</v>
      </c>
      <c r="C1353" s="196" t="s">
        <v>467</v>
      </c>
      <c r="D1353" s="196" t="s">
        <v>2347</v>
      </c>
      <c r="E1353" s="196" t="s">
        <v>32</v>
      </c>
      <c r="F1353">
        <v>31.25</v>
      </c>
      <c r="G1353" s="197" t="s">
        <v>969</v>
      </c>
      <c r="H1353">
        <v>100</v>
      </c>
    </row>
    <row r="1354" spans="1:8" x14ac:dyDescent="0.3">
      <c r="A1354" s="31">
        <v>649</v>
      </c>
      <c r="B1354" s="197" t="s">
        <v>904</v>
      </c>
      <c r="C1354" s="196" t="s">
        <v>467</v>
      </c>
      <c r="D1354" s="196" t="s">
        <v>2348</v>
      </c>
      <c r="E1354" s="196" t="s">
        <v>32</v>
      </c>
      <c r="F1354">
        <v>49.6</v>
      </c>
      <c r="G1354" s="197" t="s">
        <v>969</v>
      </c>
      <c r="H1354">
        <v>100</v>
      </c>
    </row>
    <row r="1355" spans="1:8" x14ac:dyDescent="0.3">
      <c r="A1355" s="31">
        <v>649</v>
      </c>
      <c r="B1355" s="197" t="s">
        <v>904</v>
      </c>
      <c r="C1355" s="196" t="s">
        <v>467</v>
      </c>
      <c r="D1355" s="196" t="s">
        <v>2349</v>
      </c>
      <c r="E1355" s="196" t="s">
        <v>32</v>
      </c>
      <c r="F1355">
        <v>806.85</v>
      </c>
      <c r="G1355" s="197" t="s">
        <v>969</v>
      </c>
      <c r="H1355">
        <v>100</v>
      </c>
    </row>
    <row r="1356" spans="1:8" x14ac:dyDescent="0.3">
      <c r="A1356" s="31">
        <v>654</v>
      </c>
      <c r="B1356" s="197" t="s">
        <v>904</v>
      </c>
      <c r="C1356" s="196" t="s">
        <v>753</v>
      </c>
      <c r="D1356" s="196" t="s">
        <v>2350</v>
      </c>
      <c r="E1356" s="196" t="s">
        <v>850</v>
      </c>
      <c r="F1356">
        <v>1.89</v>
      </c>
      <c r="G1356" s="197" t="s">
        <v>969</v>
      </c>
      <c r="H1356">
        <v>100</v>
      </c>
    </row>
    <row r="1357" spans="1:8" x14ac:dyDescent="0.3">
      <c r="A1357" s="31">
        <v>654</v>
      </c>
      <c r="B1357" s="197" t="s">
        <v>904</v>
      </c>
      <c r="C1357" s="196" t="s">
        <v>753</v>
      </c>
      <c r="D1357" s="196" t="s">
        <v>2351</v>
      </c>
      <c r="E1357" s="196" t="s">
        <v>850</v>
      </c>
      <c r="F1357">
        <v>2.4</v>
      </c>
      <c r="G1357" s="197" t="s">
        <v>969</v>
      </c>
      <c r="H1357">
        <v>100</v>
      </c>
    </row>
    <row r="1358" spans="1:8" x14ac:dyDescent="0.3">
      <c r="A1358" s="31">
        <v>654</v>
      </c>
      <c r="B1358" s="197" t="s">
        <v>904</v>
      </c>
      <c r="C1358" s="196" t="s">
        <v>753</v>
      </c>
      <c r="D1358" s="196" t="s">
        <v>2352</v>
      </c>
      <c r="E1358" s="196" t="s">
        <v>850</v>
      </c>
      <c r="F1358">
        <v>5.09</v>
      </c>
      <c r="G1358" s="197" t="s">
        <v>969</v>
      </c>
      <c r="H1358">
        <v>100</v>
      </c>
    </row>
    <row r="1359" spans="1:8" x14ac:dyDescent="0.3">
      <c r="A1359" s="31">
        <v>654</v>
      </c>
      <c r="B1359" s="197" t="s">
        <v>904</v>
      </c>
      <c r="C1359" s="196" t="s">
        <v>753</v>
      </c>
      <c r="D1359" s="196" t="s">
        <v>2353</v>
      </c>
      <c r="E1359" s="196" t="s">
        <v>850</v>
      </c>
      <c r="F1359">
        <v>8.08</v>
      </c>
      <c r="G1359" s="197" t="s">
        <v>969</v>
      </c>
      <c r="H1359">
        <v>100</v>
      </c>
    </row>
    <row r="1360" spans="1:8" x14ac:dyDescent="0.3">
      <c r="A1360" s="31">
        <v>654</v>
      </c>
      <c r="B1360" s="197" t="s">
        <v>904</v>
      </c>
      <c r="C1360" s="196" t="s">
        <v>753</v>
      </c>
      <c r="D1360" s="196" t="s">
        <v>2354</v>
      </c>
      <c r="E1360" s="196" t="s">
        <v>850</v>
      </c>
      <c r="F1360">
        <v>1.58</v>
      </c>
      <c r="G1360" s="197" t="s">
        <v>969</v>
      </c>
      <c r="H1360">
        <v>100</v>
      </c>
    </row>
    <row r="1361" spans="1:8" x14ac:dyDescent="0.3">
      <c r="A1361" s="31">
        <v>654</v>
      </c>
      <c r="B1361" s="197" t="s">
        <v>904</v>
      </c>
      <c r="C1361" s="196" t="s">
        <v>753</v>
      </c>
      <c r="D1361" s="196" t="s">
        <v>2355</v>
      </c>
      <c r="E1361" s="196" t="s">
        <v>850</v>
      </c>
      <c r="F1361">
        <v>2</v>
      </c>
      <c r="G1361" s="197" t="s">
        <v>969</v>
      </c>
      <c r="H1361">
        <v>100</v>
      </c>
    </row>
    <row r="1362" spans="1:8" x14ac:dyDescent="0.3">
      <c r="A1362" s="31">
        <v>654</v>
      </c>
      <c r="B1362" s="197" t="s">
        <v>904</v>
      </c>
      <c r="C1362" s="196" t="s">
        <v>753</v>
      </c>
      <c r="D1362" s="196" t="s">
        <v>2356</v>
      </c>
      <c r="E1362" s="196" t="s">
        <v>850</v>
      </c>
      <c r="F1362">
        <v>4.24</v>
      </c>
      <c r="G1362" s="197" t="s">
        <v>969</v>
      </c>
      <c r="H1362">
        <v>100</v>
      </c>
    </row>
    <row r="1363" spans="1:8" x14ac:dyDescent="0.3">
      <c r="A1363" s="31">
        <v>654</v>
      </c>
      <c r="B1363" s="197" t="s">
        <v>904</v>
      </c>
      <c r="C1363" s="196" t="s">
        <v>753</v>
      </c>
      <c r="D1363" s="196" t="s">
        <v>2357</v>
      </c>
      <c r="E1363" s="196" t="s">
        <v>850</v>
      </c>
      <c r="F1363">
        <v>6.73</v>
      </c>
      <c r="G1363" s="197" t="s">
        <v>969</v>
      </c>
      <c r="H1363">
        <v>100</v>
      </c>
    </row>
    <row r="1364" spans="1:8" x14ac:dyDescent="0.3">
      <c r="A1364" s="31">
        <v>655</v>
      </c>
      <c r="B1364" s="197" t="s">
        <v>904</v>
      </c>
      <c r="C1364" s="196" t="s">
        <v>643</v>
      </c>
      <c r="D1364" s="196" t="s">
        <v>2358</v>
      </c>
      <c r="E1364" s="196" t="s">
        <v>850</v>
      </c>
      <c r="F1364">
        <v>2.87</v>
      </c>
      <c r="G1364" s="197" t="s">
        <v>969</v>
      </c>
      <c r="H1364">
        <v>100</v>
      </c>
    </row>
    <row r="1365" spans="1:8" x14ac:dyDescent="0.3">
      <c r="A1365" s="31">
        <v>655</v>
      </c>
      <c r="B1365" s="197" t="s">
        <v>904</v>
      </c>
      <c r="C1365" s="196" t="s">
        <v>643</v>
      </c>
      <c r="D1365" s="196" t="s">
        <v>2359</v>
      </c>
      <c r="E1365" s="196" t="s">
        <v>850</v>
      </c>
      <c r="F1365">
        <v>3.44</v>
      </c>
      <c r="G1365" s="197" t="s">
        <v>969</v>
      </c>
      <c r="H1365">
        <v>100</v>
      </c>
    </row>
    <row r="1366" spans="1:8" x14ac:dyDescent="0.3">
      <c r="A1366" s="31">
        <v>655</v>
      </c>
      <c r="B1366" s="197" t="s">
        <v>904</v>
      </c>
      <c r="C1366" s="196" t="s">
        <v>643</v>
      </c>
      <c r="D1366" s="196" t="s">
        <v>2360</v>
      </c>
      <c r="E1366" s="196" t="s">
        <v>850</v>
      </c>
      <c r="F1366">
        <v>7.08</v>
      </c>
      <c r="G1366" s="197" t="s">
        <v>969</v>
      </c>
      <c r="H1366">
        <v>100</v>
      </c>
    </row>
    <row r="1367" spans="1:8" x14ac:dyDescent="0.3">
      <c r="A1367" s="31">
        <v>655</v>
      </c>
      <c r="B1367" s="197" t="s">
        <v>904</v>
      </c>
      <c r="C1367" s="196" t="s">
        <v>643</v>
      </c>
      <c r="D1367" s="196" t="s">
        <v>2361</v>
      </c>
      <c r="E1367" s="196" t="s">
        <v>850</v>
      </c>
      <c r="F1367">
        <v>3.08</v>
      </c>
      <c r="G1367" s="197" t="s">
        <v>969</v>
      </c>
      <c r="H1367">
        <v>100</v>
      </c>
    </row>
    <row r="1368" spans="1:8" x14ac:dyDescent="0.3">
      <c r="A1368" s="31">
        <v>655</v>
      </c>
      <c r="B1368" s="197" t="s">
        <v>904</v>
      </c>
      <c r="C1368" s="196" t="s">
        <v>643</v>
      </c>
      <c r="D1368" s="196" t="s">
        <v>2362</v>
      </c>
      <c r="E1368" s="196" t="s">
        <v>850</v>
      </c>
      <c r="F1368">
        <v>5.9</v>
      </c>
      <c r="G1368" s="197" t="s">
        <v>969</v>
      </c>
      <c r="H1368">
        <v>100</v>
      </c>
    </row>
    <row r="1369" spans="1:8" x14ac:dyDescent="0.3">
      <c r="A1369" s="31">
        <v>655</v>
      </c>
      <c r="B1369" s="197" t="s">
        <v>904</v>
      </c>
      <c r="C1369" s="196" t="s">
        <v>643</v>
      </c>
      <c r="D1369" s="196" t="s">
        <v>2363</v>
      </c>
      <c r="E1369" s="196" t="s">
        <v>850</v>
      </c>
      <c r="F1369">
        <v>2.56</v>
      </c>
      <c r="G1369" s="197" t="s">
        <v>969</v>
      </c>
      <c r="H1369">
        <v>100</v>
      </c>
    </row>
    <row r="1370" spans="1:8" x14ac:dyDescent="0.3">
      <c r="A1370" s="31">
        <v>656</v>
      </c>
      <c r="B1370" s="197" t="s">
        <v>904</v>
      </c>
      <c r="C1370" s="196" t="s">
        <v>220</v>
      </c>
      <c r="D1370" s="196" t="s">
        <v>2364</v>
      </c>
      <c r="E1370" s="196" t="s">
        <v>1271</v>
      </c>
      <c r="F1370">
        <v>8930.14</v>
      </c>
      <c r="G1370" s="197" t="s">
        <v>969</v>
      </c>
      <c r="H1370">
        <v>100</v>
      </c>
    </row>
    <row r="1371" spans="1:8" x14ac:dyDescent="0.3">
      <c r="A1371" s="31">
        <v>656</v>
      </c>
      <c r="B1371" s="197" t="s">
        <v>904</v>
      </c>
      <c r="C1371" s="196" t="s">
        <v>220</v>
      </c>
      <c r="D1371" s="196" t="s">
        <v>2365</v>
      </c>
      <c r="E1371" s="196" t="s">
        <v>1271</v>
      </c>
      <c r="F1371">
        <v>10921.25</v>
      </c>
      <c r="G1371" s="197" t="s">
        <v>969</v>
      </c>
      <c r="H1371">
        <v>100</v>
      </c>
    </row>
    <row r="1372" spans="1:8" x14ac:dyDescent="0.3">
      <c r="A1372" s="31">
        <v>656</v>
      </c>
      <c r="B1372" s="197" t="s">
        <v>904</v>
      </c>
      <c r="C1372" s="196" t="s">
        <v>220</v>
      </c>
      <c r="D1372" s="196" t="s">
        <v>2366</v>
      </c>
      <c r="E1372" s="196" t="s">
        <v>1222</v>
      </c>
      <c r="F1372">
        <v>0.39</v>
      </c>
      <c r="G1372" s="197" t="s">
        <v>969</v>
      </c>
      <c r="H1372">
        <v>100</v>
      </c>
    </row>
    <row r="1373" spans="1:8" x14ac:dyDescent="0.3">
      <c r="A1373" s="31">
        <v>656</v>
      </c>
      <c r="B1373" s="197" t="s">
        <v>904</v>
      </c>
      <c r="C1373" s="196" t="s">
        <v>220</v>
      </c>
      <c r="D1373" s="196" t="s">
        <v>2367</v>
      </c>
      <c r="E1373" s="196" t="s">
        <v>1271</v>
      </c>
      <c r="F1373">
        <v>7441.78</v>
      </c>
      <c r="G1373" s="197" t="s">
        <v>969</v>
      </c>
      <c r="H1373">
        <v>100</v>
      </c>
    </row>
    <row r="1374" spans="1:8" x14ac:dyDescent="0.3">
      <c r="A1374" s="31">
        <v>656</v>
      </c>
      <c r="B1374" s="197" t="s">
        <v>904</v>
      </c>
      <c r="C1374" s="196" t="s">
        <v>220</v>
      </c>
      <c r="D1374" s="196" t="s">
        <v>2368</v>
      </c>
      <c r="E1374" s="196" t="s">
        <v>1271</v>
      </c>
      <c r="F1374">
        <v>9101.0400000000009</v>
      </c>
      <c r="G1374" s="197" t="s">
        <v>969</v>
      </c>
      <c r="H1374">
        <v>100</v>
      </c>
    </row>
    <row r="1375" spans="1:8" x14ac:dyDescent="0.3">
      <c r="A1375" s="31">
        <v>656</v>
      </c>
      <c r="B1375" s="197" t="s">
        <v>904</v>
      </c>
      <c r="C1375" s="196" t="s">
        <v>220</v>
      </c>
      <c r="D1375" s="196" t="s">
        <v>2369</v>
      </c>
      <c r="E1375" s="196" t="s">
        <v>1222</v>
      </c>
      <c r="F1375">
        <v>0.32</v>
      </c>
      <c r="G1375" s="197" t="s">
        <v>969</v>
      </c>
      <c r="H1375">
        <v>100</v>
      </c>
    </row>
    <row r="1376" spans="1:8" x14ac:dyDescent="0.3">
      <c r="A1376" s="31">
        <v>657</v>
      </c>
      <c r="B1376" s="197" t="s">
        <v>904</v>
      </c>
      <c r="C1376" s="196" t="s">
        <v>238</v>
      </c>
      <c r="D1376" s="196" t="s">
        <v>2370</v>
      </c>
      <c r="E1376" s="196" t="s">
        <v>1271</v>
      </c>
      <c r="F1376">
        <v>993.85</v>
      </c>
      <c r="G1376" s="197" t="s">
        <v>969</v>
      </c>
      <c r="H1376">
        <v>100</v>
      </c>
    </row>
    <row r="1377" spans="1:8" x14ac:dyDescent="0.3">
      <c r="A1377" s="31">
        <v>657</v>
      </c>
      <c r="B1377" s="197" t="s">
        <v>904</v>
      </c>
      <c r="C1377" s="196" t="s">
        <v>238</v>
      </c>
      <c r="D1377" s="196" t="s">
        <v>2371</v>
      </c>
      <c r="E1377" s="196" t="s">
        <v>1271</v>
      </c>
      <c r="F1377">
        <v>1192.6199999999999</v>
      </c>
      <c r="G1377" s="197" t="s">
        <v>969</v>
      </c>
      <c r="H1377">
        <v>100</v>
      </c>
    </row>
    <row r="1378" spans="1:8" x14ac:dyDescent="0.3">
      <c r="A1378" s="31">
        <v>657</v>
      </c>
      <c r="B1378" s="197" t="s">
        <v>904</v>
      </c>
      <c r="C1378" s="196" t="s">
        <v>238</v>
      </c>
      <c r="D1378" s="196" t="s">
        <v>2372</v>
      </c>
      <c r="E1378" s="196" t="s">
        <v>1271</v>
      </c>
      <c r="F1378">
        <v>464.42</v>
      </c>
      <c r="G1378" s="197" t="s">
        <v>969</v>
      </c>
      <c r="H1378">
        <v>100</v>
      </c>
    </row>
    <row r="1379" spans="1:8" x14ac:dyDescent="0.3">
      <c r="A1379" s="31">
        <v>657</v>
      </c>
      <c r="B1379" s="197" t="s">
        <v>904</v>
      </c>
      <c r="C1379" s="196" t="s">
        <v>238</v>
      </c>
      <c r="D1379" s="196" t="s">
        <v>2373</v>
      </c>
      <c r="E1379" s="196" t="s">
        <v>1271</v>
      </c>
      <c r="F1379">
        <v>346.82</v>
      </c>
      <c r="G1379" s="197" t="s">
        <v>969</v>
      </c>
      <c r="H1379">
        <v>100</v>
      </c>
    </row>
    <row r="1380" spans="1:8" x14ac:dyDescent="0.3">
      <c r="A1380" s="31">
        <v>657</v>
      </c>
      <c r="B1380" s="197" t="s">
        <v>904</v>
      </c>
      <c r="C1380" s="196" t="s">
        <v>238</v>
      </c>
      <c r="D1380" s="196" t="s">
        <v>2374</v>
      </c>
      <c r="E1380" s="196" t="s">
        <v>1271</v>
      </c>
      <c r="F1380">
        <v>12023.13</v>
      </c>
      <c r="G1380" s="197" t="s">
        <v>969</v>
      </c>
      <c r="H1380">
        <v>100</v>
      </c>
    </row>
    <row r="1381" spans="1:8" x14ac:dyDescent="0.3">
      <c r="A1381" s="31">
        <v>657</v>
      </c>
      <c r="B1381" s="197" t="s">
        <v>904</v>
      </c>
      <c r="C1381" s="196" t="s">
        <v>238</v>
      </c>
      <c r="D1381" s="196" t="s">
        <v>2375</v>
      </c>
      <c r="E1381" s="196" t="s">
        <v>1271</v>
      </c>
      <c r="F1381">
        <v>21604.74</v>
      </c>
      <c r="G1381" s="197" t="s">
        <v>969</v>
      </c>
      <c r="H1381">
        <v>100</v>
      </c>
    </row>
    <row r="1382" spans="1:8" x14ac:dyDescent="0.3">
      <c r="A1382" s="31">
        <v>657</v>
      </c>
      <c r="B1382" s="197" t="s">
        <v>904</v>
      </c>
      <c r="C1382" s="196" t="s">
        <v>238</v>
      </c>
      <c r="D1382" s="196" t="s">
        <v>2376</v>
      </c>
      <c r="E1382" s="196" t="s">
        <v>1271</v>
      </c>
      <c r="F1382">
        <v>387.02</v>
      </c>
      <c r="G1382" s="197" t="s">
        <v>969</v>
      </c>
      <c r="H1382">
        <v>100</v>
      </c>
    </row>
    <row r="1383" spans="1:8" x14ac:dyDescent="0.3">
      <c r="A1383" s="31">
        <v>657</v>
      </c>
      <c r="B1383" s="197" t="s">
        <v>904</v>
      </c>
      <c r="C1383" s="196" t="s">
        <v>238</v>
      </c>
      <c r="D1383" s="196" t="s">
        <v>2377</v>
      </c>
      <c r="E1383" s="196" t="s">
        <v>1271</v>
      </c>
      <c r="F1383">
        <v>289.02</v>
      </c>
      <c r="G1383" s="197" t="s">
        <v>969</v>
      </c>
      <c r="H1383">
        <v>100</v>
      </c>
    </row>
    <row r="1384" spans="1:8" x14ac:dyDescent="0.3">
      <c r="A1384" s="31">
        <v>657</v>
      </c>
      <c r="B1384" s="197" t="s">
        <v>904</v>
      </c>
      <c r="C1384" s="196" t="s">
        <v>238</v>
      </c>
      <c r="D1384" s="196" t="s">
        <v>2378</v>
      </c>
      <c r="E1384" s="196" t="s">
        <v>1271</v>
      </c>
      <c r="F1384">
        <v>10019.27</v>
      </c>
      <c r="G1384" s="197" t="s">
        <v>969</v>
      </c>
      <c r="H1384">
        <v>100</v>
      </c>
    </row>
    <row r="1385" spans="1:8" x14ac:dyDescent="0.3">
      <c r="A1385" s="31">
        <v>657</v>
      </c>
      <c r="B1385" s="197" t="s">
        <v>904</v>
      </c>
      <c r="C1385" s="196" t="s">
        <v>238</v>
      </c>
      <c r="D1385" s="196" t="s">
        <v>2379</v>
      </c>
      <c r="E1385" s="196" t="s">
        <v>1271</v>
      </c>
      <c r="F1385">
        <v>18003.95</v>
      </c>
      <c r="G1385" s="197" t="s">
        <v>969</v>
      </c>
      <c r="H1385">
        <v>100</v>
      </c>
    </row>
    <row r="1386" spans="1:8" x14ac:dyDescent="0.3">
      <c r="A1386" s="31">
        <v>659</v>
      </c>
      <c r="B1386" s="197" t="s">
        <v>904</v>
      </c>
      <c r="C1386" s="196" t="s">
        <v>237</v>
      </c>
      <c r="D1386" s="196" t="s">
        <v>2380</v>
      </c>
      <c r="E1386" s="196" t="s">
        <v>1271</v>
      </c>
      <c r="F1386">
        <v>14100.52</v>
      </c>
      <c r="G1386" s="197" t="s">
        <v>969</v>
      </c>
      <c r="H1386">
        <v>100</v>
      </c>
    </row>
    <row r="1387" spans="1:8" x14ac:dyDescent="0.3">
      <c r="A1387" s="31">
        <v>659</v>
      </c>
      <c r="B1387" s="197" t="s">
        <v>904</v>
      </c>
      <c r="C1387" s="196" t="s">
        <v>237</v>
      </c>
      <c r="D1387" s="196" t="s">
        <v>2381</v>
      </c>
      <c r="E1387" s="196" t="s">
        <v>1271</v>
      </c>
      <c r="F1387">
        <v>16920.62</v>
      </c>
      <c r="G1387" s="197" t="s">
        <v>969</v>
      </c>
      <c r="H1387">
        <v>100</v>
      </c>
    </row>
    <row r="1388" spans="1:8" x14ac:dyDescent="0.3">
      <c r="A1388" s="31">
        <v>659</v>
      </c>
      <c r="B1388" s="197" t="s">
        <v>904</v>
      </c>
      <c r="C1388" s="196" t="s">
        <v>237</v>
      </c>
      <c r="D1388" s="196" t="s">
        <v>2382</v>
      </c>
      <c r="E1388" s="196" t="s">
        <v>1271</v>
      </c>
      <c r="F1388">
        <v>7738.28</v>
      </c>
      <c r="G1388" s="197" t="s">
        <v>969</v>
      </c>
      <c r="H1388">
        <v>100</v>
      </c>
    </row>
    <row r="1389" spans="1:8" x14ac:dyDescent="0.3">
      <c r="A1389" s="31">
        <v>659</v>
      </c>
      <c r="B1389" s="197" t="s">
        <v>904</v>
      </c>
      <c r="C1389" s="196" t="s">
        <v>237</v>
      </c>
      <c r="D1389" s="196" t="s">
        <v>2383</v>
      </c>
      <c r="E1389" s="196" t="s">
        <v>1271</v>
      </c>
      <c r="F1389">
        <v>6448.57</v>
      </c>
      <c r="G1389" s="197" t="s">
        <v>969</v>
      </c>
      <c r="H1389">
        <v>100</v>
      </c>
    </row>
    <row r="1390" spans="1:8" x14ac:dyDescent="0.3">
      <c r="A1390" s="31">
        <v>660</v>
      </c>
      <c r="B1390" s="197" t="s">
        <v>904</v>
      </c>
      <c r="C1390" s="196" t="s">
        <v>802</v>
      </c>
      <c r="D1390" s="196" t="s">
        <v>2384</v>
      </c>
      <c r="E1390" s="196" t="s">
        <v>1271</v>
      </c>
      <c r="F1390">
        <v>34.619999999999997</v>
      </c>
      <c r="G1390" s="197" t="s">
        <v>969</v>
      </c>
      <c r="H1390">
        <v>100</v>
      </c>
    </row>
    <row r="1391" spans="1:8" x14ac:dyDescent="0.3">
      <c r="A1391" s="31">
        <v>660</v>
      </c>
      <c r="B1391" s="197" t="s">
        <v>904</v>
      </c>
      <c r="C1391" s="196" t="s">
        <v>802</v>
      </c>
      <c r="D1391" s="196" t="s">
        <v>2385</v>
      </c>
      <c r="E1391" s="196" t="s">
        <v>1271</v>
      </c>
      <c r="F1391">
        <v>41.54</v>
      </c>
      <c r="G1391" s="197" t="s">
        <v>969</v>
      </c>
      <c r="H1391">
        <v>100</v>
      </c>
    </row>
    <row r="1392" spans="1:8" x14ac:dyDescent="0.3">
      <c r="A1392" s="31">
        <v>660</v>
      </c>
      <c r="B1392" s="197" t="s">
        <v>904</v>
      </c>
      <c r="C1392" s="196" t="s">
        <v>802</v>
      </c>
      <c r="D1392" s="196" t="s">
        <v>2386</v>
      </c>
      <c r="E1392" s="196" t="s">
        <v>1271</v>
      </c>
      <c r="F1392">
        <v>252.77</v>
      </c>
      <c r="G1392" s="197" t="s">
        <v>969</v>
      </c>
      <c r="H1392">
        <v>100</v>
      </c>
    </row>
    <row r="1393" spans="1:8" x14ac:dyDescent="0.3">
      <c r="A1393" s="31">
        <v>660</v>
      </c>
      <c r="B1393" s="197" t="s">
        <v>904</v>
      </c>
      <c r="C1393" s="196" t="s">
        <v>802</v>
      </c>
      <c r="D1393" s="196" t="s">
        <v>2387</v>
      </c>
      <c r="E1393" s="196" t="s">
        <v>1271</v>
      </c>
      <c r="F1393">
        <v>168.48</v>
      </c>
      <c r="G1393" s="197" t="s">
        <v>969</v>
      </c>
      <c r="H1393">
        <v>100</v>
      </c>
    </row>
    <row r="1394" spans="1:8" x14ac:dyDescent="0.3">
      <c r="A1394" s="31">
        <v>660</v>
      </c>
      <c r="B1394" s="197" t="s">
        <v>904</v>
      </c>
      <c r="C1394" s="196" t="s">
        <v>802</v>
      </c>
      <c r="D1394" s="196" t="s">
        <v>2388</v>
      </c>
      <c r="E1394" s="196" t="s">
        <v>1271</v>
      </c>
      <c r="F1394">
        <v>250.34</v>
      </c>
      <c r="G1394" s="197" t="s">
        <v>969</v>
      </c>
      <c r="H1394">
        <v>100</v>
      </c>
    </row>
    <row r="1395" spans="1:8" x14ac:dyDescent="0.3">
      <c r="A1395" s="31">
        <v>660</v>
      </c>
      <c r="B1395" s="197" t="s">
        <v>904</v>
      </c>
      <c r="C1395" s="196" t="s">
        <v>802</v>
      </c>
      <c r="D1395" s="196" t="s">
        <v>2389</v>
      </c>
      <c r="E1395" s="196" t="s">
        <v>1271</v>
      </c>
      <c r="F1395">
        <v>259.89999999999998</v>
      </c>
      <c r="G1395" s="197" t="s">
        <v>969</v>
      </c>
      <c r="H1395">
        <v>100</v>
      </c>
    </row>
    <row r="1396" spans="1:8" x14ac:dyDescent="0.3">
      <c r="A1396" s="31">
        <v>660</v>
      </c>
      <c r="B1396" s="197" t="s">
        <v>904</v>
      </c>
      <c r="C1396" s="196" t="s">
        <v>802</v>
      </c>
      <c r="D1396" s="196" t="s">
        <v>2390</v>
      </c>
      <c r="E1396" s="196" t="s">
        <v>1271</v>
      </c>
      <c r="F1396">
        <v>210.64</v>
      </c>
      <c r="G1396" s="197" t="s">
        <v>969</v>
      </c>
      <c r="H1396">
        <v>100</v>
      </c>
    </row>
    <row r="1397" spans="1:8" x14ac:dyDescent="0.3">
      <c r="A1397" s="31">
        <v>660</v>
      </c>
      <c r="B1397" s="197" t="s">
        <v>904</v>
      </c>
      <c r="C1397" s="196" t="s">
        <v>802</v>
      </c>
      <c r="D1397" s="196" t="s">
        <v>2391</v>
      </c>
      <c r="E1397" s="196" t="s">
        <v>1271</v>
      </c>
      <c r="F1397">
        <v>140.4</v>
      </c>
      <c r="G1397" s="197" t="s">
        <v>969</v>
      </c>
      <c r="H1397">
        <v>100</v>
      </c>
    </row>
    <row r="1398" spans="1:8" x14ac:dyDescent="0.3">
      <c r="A1398" s="31">
        <v>660</v>
      </c>
      <c r="B1398" s="197" t="s">
        <v>904</v>
      </c>
      <c r="C1398" s="196" t="s">
        <v>802</v>
      </c>
      <c r="D1398" s="196" t="s">
        <v>2392</v>
      </c>
      <c r="E1398" s="196" t="s">
        <v>1271</v>
      </c>
      <c r="F1398">
        <v>208.62</v>
      </c>
      <c r="G1398" s="197" t="s">
        <v>969</v>
      </c>
      <c r="H1398">
        <v>100</v>
      </c>
    </row>
    <row r="1399" spans="1:8" x14ac:dyDescent="0.3">
      <c r="A1399" s="31">
        <v>660</v>
      </c>
      <c r="B1399" s="197" t="s">
        <v>904</v>
      </c>
      <c r="C1399" s="196" t="s">
        <v>802</v>
      </c>
      <c r="D1399" s="196" t="s">
        <v>2393</v>
      </c>
      <c r="E1399" s="196" t="s">
        <v>1271</v>
      </c>
      <c r="F1399">
        <v>216.58</v>
      </c>
      <c r="G1399" s="197" t="s">
        <v>969</v>
      </c>
      <c r="H1399">
        <v>100</v>
      </c>
    </row>
    <row r="1400" spans="1:8" x14ac:dyDescent="0.3">
      <c r="A1400" s="31">
        <v>666</v>
      </c>
      <c r="B1400" s="197" t="s">
        <v>904</v>
      </c>
      <c r="C1400" s="196" t="s">
        <v>214</v>
      </c>
      <c r="D1400" s="196" t="s">
        <v>2394</v>
      </c>
      <c r="E1400" s="196" t="s">
        <v>1271</v>
      </c>
      <c r="F1400">
        <v>468.17</v>
      </c>
      <c r="G1400" s="197" t="s">
        <v>969</v>
      </c>
      <c r="H1400">
        <v>100</v>
      </c>
    </row>
    <row r="1401" spans="1:8" x14ac:dyDescent="0.3">
      <c r="A1401" s="31">
        <v>666</v>
      </c>
      <c r="B1401" s="197" t="s">
        <v>904</v>
      </c>
      <c r="C1401" s="196" t="s">
        <v>214</v>
      </c>
      <c r="D1401" s="196" t="s">
        <v>2395</v>
      </c>
      <c r="E1401" s="196" t="s">
        <v>1271</v>
      </c>
      <c r="F1401">
        <v>409.42</v>
      </c>
      <c r="G1401" s="197" t="s">
        <v>969</v>
      </c>
      <c r="H1401">
        <v>100</v>
      </c>
    </row>
    <row r="1402" spans="1:8" x14ac:dyDescent="0.3">
      <c r="A1402" s="31">
        <v>666</v>
      </c>
      <c r="B1402" s="197" t="s">
        <v>904</v>
      </c>
      <c r="C1402" s="196" t="s">
        <v>214</v>
      </c>
      <c r="D1402" s="196" t="s">
        <v>2396</v>
      </c>
      <c r="E1402" s="196" t="s">
        <v>1271</v>
      </c>
      <c r="F1402">
        <v>179.98</v>
      </c>
      <c r="G1402" s="197" t="s">
        <v>969</v>
      </c>
      <c r="H1402">
        <v>100</v>
      </c>
    </row>
    <row r="1403" spans="1:8" x14ac:dyDescent="0.3">
      <c r="A1403" s="31">
        <v>666</v>
      </c>
      <c r="B1403" s="197" t="s">
        <v>904</v>
      </c>
      <c r="C1403" s="196" t="s">
        <v>214</v>
      </c>
      <c r="D1403" s="196" t="s">
        <v>2397</v>
      </c>
      <c r="E1403" s="196" t="s">
        <v>1271</v>
      </c>
      <c r="F1403">
        <v>561.80999999999995</v>
      </c>
      <c r="G1403" s="197" t="s">
        <v>969</v>
      </c>
      <c r="H1403">
        <v>100</v>
      </c>
    </row>
    <row r="1404" spans="1:8" x14ac:dyDescent="0.3">
      <c r="A1404" s="31">
        <v>666</v>
      </c>
      <c r="B1404" s="197" t="s">
        <v>904</v>
      </c>
      <c r="C1404" s="196" t="s">
        <v>214</v>
      </c>
      <c r="D1404" s="196" t="s">
        <v>2398</v>
      </c>
      <c r="E1404" s="196" t="s">
        <v>1271</v>
      </c>
      <c r="F1404">
        <v>491.3</v>
      </c>
      <c r="G1404" s="197" t="s">
        <v>969</v>
      </c>
      <c r="H1404">
        <v>100</v>
      </c>
    </row>
    <row r="1405" spans="1:8" x14ac:dyDescent="0.3">
      <c r="A1405" s="31">
        <v>666</v>
      </c>
      <c r="B1405" s="197" t="s">
        <v>904</v>
      </c>
      <c r="C1405" s="196" t="s">
        <v>214</v>
      </c>
      <c r="D1405" s="196" t="s">
        <v>2399</v>
      </c>
      <c r="E1405" s="196" t="s">
        <v>1271</v>
      </c>
      <c r="F1405">
        <v>215.98</v>
      </c>
      <c r="G1405" s="197" t="s">
        <v>969</v>
      </c>
      <c r="H1405">
        <v>100</v>
      </c>
    </row>
    <row r="1406" spans="1:8" x14ac:dyDescent="0.3">
      <c r="A1406" s="31">
        <v>666</v>
      </c>
      <c r="B1406" s="197" t="s">
        <v>904</v>
      </c>
      <c r="C1406" s="196" t="s">
        <v>214</v>
      </c>
      <c r="D1406" s="196" t="s">
        <v>2400</v>
      </c>
      <c r="E1406" s="196" t="s">
        <v>1271</v>
      </c>
      <c r="F1406">
        <v>448.33</v>
      </c>
      <c r="G1406" s="197" t="s">
        <v>969</v>
      </c>
      <c r="H1406">
        <v>100</v>
      </c>
    </row>
    <row r="1407" spans="1:8" x14ac:dyDescent="0.3">
      <c r="A1407" s="31">
        <v>666</v>
      </c>
      <c r="B1407" s="197" t="s">
        <v>904</v>
      </c>
      <c r="C1407" s="196" t="s">
        <v>214</v>
      </c>
      <c r="D1407" s="196" t="s">
        <v>2401</v>
      </c>
      <c r="E1407" s="196" t="s">
        <v>1271</v>
      </c>
      <c r="F1407">
        <v>373.61</v>
      </c>
      <c r="G1407" s="197" t="s">
        <v>969</v>
      </c>
      <c r="H1407">
        <v>100</v>
      </c>
    </row>
    <row r="1408" spans="1:8" x14ac:dyDescent="0.3">
      <c r="A1408" s="31">
        <v>670</v>
      </c>
      <c r="B1408" s="197" t="s">
        <v>904</v>
      </c>
      <c r="C1408" s="196" t="s">
        <v>2402</v>
      </c>
      <c r="D1408" s="196" t="s">
        <v>1500</v>
      </c>
      <c r="E1408" s="196" t="s">
        <v>32</v>
      </c>
      <c r="F1408">
        <v>358.81</v>
      </c>
      <c r="G1408" s="197" t="s">
        <v>969</v>
      </c>
      <c r="H1408">
        <v>100</v>
      </c>
    </row>
    <row r="1409" spans="1:8" x14ac:dyDescent="0.3">
      <c r="A1409" s="31">
        <v>670</v>
      </c>
      <c r="B1409" s="197" t="s">
        <v>904</v>
      </c>
      <c r="C1409" s="196" t="s">
        <v>2402</v>
      </c>
      <c r="D1409" s="196" t="s">
        <v>1505</v>
      </c>
      <c r="E1409" s="196" t="s">
        <v>32</v>
      </c>
      <c r="F1409">
        <v>430.57</v>
      </c>
      <c r="G1409" s="197" t="s">
        <v>969</v>
      </c>
      <c r="H1409">
        <v>100</v>
      </c>
    </row>
    <row r="1410" spans="1:8" x14ac:dyDescent="0.3">
      <c r="A1410" s="31">
        <v>670</v>
      </c>
      <c r="B1410" s="197" t="s">
        <v>904</v>
      </c>
      <c r="C1410" s="196" t="s">
        <v>2402</v>
      </c>
      <c r="D1410" s="196" t="s">
        <v>2403</v>
      </c>
      <c r="E1410" s="196" t="s">
        <v>32</v>
      </c>
      <c r="F1410">
        <v>47.88</v>
      </c>
      <c r="G1410" s="197" t="s">
        <v>969</v>
      </c>
      <c r="H1410">
        <v>100</v>
      </c>
    </row>
    <row r="1411" spans="1:8" x14ac:dyDescent="0.3">
      <c r="A1411" s="31">
        <v>670</v>
      </c>
      <c r="B1411" s="197" t="s">
        <v>904</v>
      </c>
      <c r="C1411" s="196" t="s">
        <v>2402</v>
      </c>
      <c r="D1411" s="196" t="s">
        <v>2404</v>
      </c>
      <c r="E1411" s="196" t="s">
        <v>32</v>
      </c>
      <c r="F1411">
        <v>168.08</v>
      </c>
      <c r="G1411" s="197" t="s">
        <v>969</v>
      </c>
      <c r="H1411">
        <v>100</v>
      </c>
    </row>
    <row r="1412" spans="1:8" x14ac:dyDescent="0.3">
      <c r="A1412" s="31">
        <v>670</v>
      </c>
      <c r="B1412" s="197" t="s">
        <v>904</v>
      </c>
      <c r="C1412" s="196" t="s">
        <v>2402</v>
      </c>
      <c r="D1412" s="196" t="s">
        <v>2405</v>
      </c>
      <c r="E1412" s="196" t="s">
        <v>32</v>
      </c>
      <c r="F1412">
        <v>11.04</v>
      </c>
      <c r="G1412" s="197" t="s">
        <v>969</v>
      </c>
      <c r="H1412">
        <v>100</v>
      </c>
    </row>
    <row r="1413" spans="1:8" x14ac:dyDescent="0.3">
      <c r="A1413" s="31">
        <v>670</v>
      </c>
      <c r="B1413" s="197" t="s">
        <v>904</v>
      </c>
      <c r="C1413" s="196" t="s">
        <v>2402</v>
      </c>
      <c r="D1413" s="196" t="s">
        <v>2406</v>
      </c>
      <c r="E1413" s="196" t="s">
        <v>32</v>
      </c>
      <c r="F1413">
        <v>66.44</v>
      </c>
      <c r="G1413" s="197" t="s">
        <v>969</v>
      </c>
      <c r="H1413">
        <v>100</v>
      </c>
    </row>
    <row r="1414" spans="1:8" x14ac:dyDescent="0.3">
      <c r="A1414" s="31">
        <v>670</v>
      </c>
      <c r="B1414" s="197" t="s">
        <v>904</v>
      </c>
      <c r="C1414" s="196" t="s">
        <v>2402</v>
      </c>
      <c r="D1414" s="196" t="s">
        <v>2407</v>
      </c>
      <c r="E1414" s="196" t="s">
        <v>32</v>
      </c>
      <c r="F1414">
        <v>39.9</v>
      </c>
      <c r="G1414" s="197" t="s">
        <v>969</v>
      </c>
      <c r="H1414">
        <v>100</v>
      </c>
    </row>
    <row r="1415" spans="1:8" x14ac:dyDescent="0.3">
      <c r="A1415" s="31">
        <v>670</v>
      </c>
      <c r="B1415" s="197" t="s">
        <v>904</v>
      </c>
      <c r="C1415" s="196" t="s">
        <v>2402</v>
      </c>
      <c r="D1415" s="196" t="s">
        <v>2408</v>
      </c>
      <c r="E1415" s="196" t="s">
        <v>32</v>
      </c>
      <c r="F1415">
        <v>140.07</v>
      </c>
      <c r="G1415" s="197" t="s">
        <v>969</v>
      </c>
      <c r="H1415">
        <v>100</v>
      </c>
    </row>
    <row r="1416" spans="1:8" x14ac:dyDescent="0.3">
      <c r="A1416" s="31">
        <v>670</v>
      </c>
      <c r="B1416" s="197" t="s">
        <v>904</v>
      </c>
      <c r="C1416" s="196" t="s">
        <v>2402</v>
      </c>
      <c r="D1416" s="196" t="s">
        <v>2409</v>
      </c>
      <c r="E1416" s="196" t="s">
        <v>32</v>
      </c>
      <c r="F1416">
        <v>9.1999999999999993</v>
      </c>
      <c r="G1416" s="197" t="s">
        <v>969</v>
      </c>
      <c r="H1416">
        <v>100</v>
      </c>
    </row>
    <row r="1417" spans="1:8" x14ac:dyDescent="0.3">
      <c r="A1417" s="31">
        <v>670</v>
      </c>
      <c r="B1417" s="197" t="s">
        <v>904</v>
      </c>
      <c r="C1417" s="196" t="s">
        <v>2402</v>
      </c>
      <c r="D1417" s="196" t="s">
        <v>2410</v>
      </c>
      <c r="E1417" s="196" t="s">
        <v>32</v>
      </c>
      <c r="F1417">
        <v>55.37</v>
      </c>
      <c r="G1417" s="197" t="s">
        <v>969</v>
      </c>
      <c r="H1417">
        <v>100</v>
      </c>
    </row>
    <row r="1418" spans="1:8" x14ac:dyDescent="0.3">
      <c r="A1418" s="31">
        <v>672</v>
      </c>
      <c r="B1418" s="197" t="s">
        <v>904</v>
      </c>
      <c r="C1418" s="196" t="s">
        <v>2411</v>
      </c>
      <c r="D1418" s="196" t="s">
        <v>2412</v>
      </c>
      <c r="E1418" s="196" t="s">
        <v>1222</v>
      </c>
      <c r="F1418">
        <v>0.59</v>
      </c>
      <c r="G1418" s="197" t="s">
        <v>969</v>
      </c>
      <c r="H1418">
        <v>100</v>
      </c>
    </row>
    <row r="1419" spans="1:8" x14ac:dyDescent="0.3">
      <c r="A1419" s="31">
        <v>672</v>
      </c>
      <c r="B1419" s="197" t="s">
        <v>904</v>
      </c>
      <c r="C1419" s="196" t="s">
        <v>2411</v>
      </c>
      <c r="D1419" s="196" t="s">
        <v>2413</v>
      </c>
      <c r="E1419" s="196" t="s">
        <v>1222</v>
      </c>
      <c r="F1419">
        <v>0.39</v>
      </c>
      <c r="G1419" s="197" t="s">
        <v>969</v>
      </c>
      <c r="H1419">
        <v>100</v>
      </c>
    </row>
    <row r="1420" spans="1:8" x14ac:dyDescent="0.3">
      <c r="A1420" s="31">
        <v>672</v>
      </c>
      <c r="B1420" s="197" t="s">
        <v>904</v>
      </c>
      <c r="C1420" s="196" t="s">
        <v>2411</v>
      </c>
      <c r="D1420" s="196" t="s">
        <v>2414</v>
      </c>
      <c r="E1420" s="196" t="s">
        <v>1222</v>
      </c>
      <c r="F1420">
        <v>2.64</v>
      </c>
      <c r="G1420" s="197" t="s">
        <v>969</v>
      </c>
      <c r="H1420">
        <v>100</v>
      </c>
    </row>
    <row r="1421" spans="1:8" x14ac:dyDescent="0.3">
      <c r="A1421" s="31">
        <v>672</v>
      </c>
      <c r="B1421" s="197" t="s">
        <v>904</v>
      </c>
      <c r="C1421" s="196" t="s">
        <v>2411</v>
      </c>
      <c r="D1421" s="196" t="s">
        <v>2415</v>
      </c>
      <c r="E1421" s="196" t="s">
        <v>1222</v>
      </c>
      <c r="F1421">
        <v>1.71</v>
      </c>
      <c r="G1421" s="197" t="s">
        <v>969</v>
      </c>
      <c r="H1421">
        <v>100</v>
      </c>
    </row>
    <row r="1422" spans="1:8" x14ac:dyDescent="0.3">
      <c r="A1422" s="31">
        <v>672</v>
      </c>
      <c r="B1422" s="197" t="s">
        <v>904</v>
      </c>
      <c r="C1422" s="196" t="s">
        <v>2411</v>
      </c>
      <c r="D1422" s="196" t="s">
        <v>2416</v>
      </c>
      <c r="E1422" s="196" t="s">
        <v>1222</v>
      </c>
      <c r="F1422">
        <v>0.86</v>
      </c>
      <c r="G1422" s="197" t="s">
        <v>969</v>
      </c>
      <c r="H1422">
        <v>100</v>
      </c>
    </row>
    <row r="1423" spans="1:8" x14ac:dyDescent="0.3">
      <c r="A1423" s="31">
        <v>672</v>
      </c>
      <c r="B1423" s="197" t="s">
        <v>904</v>
      </c>
      <c r="C1423" s="196" t="s">
        <v>2411</v>
      </c>
      <c r="D1423" s="196" t="s">
        <v>2417</v>
      </c>
      <c r="E1423" s="196" t="s">
        <v>1222</v>
      </c>
      <c r="F1423">
        <v>0.71</v>
      </c>
      <c r="G1423" s="197" t="s">
        <v>969</v>
      </c>
      <c r="H1423">
        <v>100</v>
      </c>
    </row>
    <row r="1424" spans="1:8" x14ac:dyDescent="0.3">
      <c r="A1424" s="31">
        <v>672</v>
      </c>
      <c r="B1424" s="197" t="s">
        <v>904</v>
      </c>
      <c r="C1424" s="196" t="s">
        <v>2411</v>
      </c>
      <c r="D1424" s="196" t="s">
        <v>2418</v>
      </c>
      <c r="E1424" s="196" t="s">
        <v>1222</v>
      </c>
      <c r="F1424">
        <v>0.47</v>
      </c>
      <c r="G1424" s="197" t="s">
        <v>969</v>
      </c>
      <c r="H1424">
        <v>100</v>
      </c>
    </row>
    <row r="1425" spans="1:8" x14ac:dyDescent="0.3">
      <c r="A1425" s="31">
        <v>672</v>
      </c>
      <c r="B1425" s="197" t="s">
        <v>904</v>
      </c>
      <c r="C1425" s="196" t="s">
        <v>2411</v>
      </c>
      <c r="D1425" s="196" t="s">
        <v>2419</v>
      </c>
      <c r="E1425" s="196" t="s">
        <v>1222</v>
      </c>
      <c r="F1425">
        <v>3.17</v>
      </c>
      <c r="G1425" s="197" t="s">
        <v>969</v>
      </c>
      <c r="H1425">
        <v>100</v>
      </c>
    </row>
    <row r="1426" spans="1:8" x14ac:dyDescent="0.3">
      <c r="A1426" s="31">
        <v>672</v>
      </c>
      <c r="B1426" s="197" t="s">
        <v>904</v>
      </c>
      <c r="C1426" s="196" t="s">
        <v>2411</v>
      </c>
      <c r="D1426" s="196" t="s">
        <v>2420</v>
      </c>
      <c r="E1426" s="196" t="s">
        <v>1222</v>
      </c>
      <c r="F1426">
        <v>2.0499999999999998</v>
      </c>
      <c r="G1426" s="197" t="s">
        <v>969</v>
      </c>
      <c r="H1426">
        <v>100</v>
      </c>
    </row>
    <row r="1427" spans="1:8" x14ac:dyDescent="0.3">
      <c r="A1427" s="31">
        <v>672</v>
      </c>
      <c r="B1427" s="197" t="s">
        <v>904</v>
      </c>
      <c r="C1427" s="196" t="s">
        <v>2411</v>
      </c>
      <c r="D1427" s="196" t="s">
        <v>2421</v>
      </c>
      <c r="E1427" s="196" t="s">
        <v>1222</v>
      </c>
      <c r="F1427">
        <v>1.04</v>
      </c>
      <c r="G1427" s="197" t="s">
        <v>969</v>
      </c>
      <c r="H1427">
        <v>100</v>
      </c>
    </row>
    <row r="1428" spans="1:8" x14ac:dyDescent="0.3">
      <c r="A1428" s="31">
        <v>672</v>
      </c>
      <c r="B1428" s="197" t="s">
        <v>904</v>
      </c>
      <c r="C1428" s="196" t="s">
        <v>2411</v>
      </c>
      <c r="D1428" s="196" t="s">
        <v>2422</v>
      </c>
      <c r="E1428" s="196" t="s">
        <v>850</v>
      </c>
      <c r="F1428">
        <v>1.58</v>
      </c>
      <c r="G1428" s="197" t="s">
        <v>969</v>
      </c>
      <c r="H1428">
        <v>100</v>
      </c>
    </row>
    <row r="1429" spans="1:8" x14ac:dyDescent="0.3">
      <c r="A1429" s="31">
        <v>672</v>
      </c>
      <c r="B1429" s="197" t="s">
        <v>904</v>
      </c>
      <c r="C1429" s="196" t="s">
        <v>2411</v>
      </c>
      <c r="D1429" s="196" t="s">
        <v>2423</v>
      </c>
      <c r="E1429" s="196" t="s">
        <v>1222</v>
      </c>
      <c r="F1429">
        <v>1.9</v>
      </c>
      <c r="G1429" s="197" t="s">
        <v>969</v>
      </c>
      <c r="H1429">
        <v>100</v>
      </c>
    </row>
    <row r="1430" spans="1:8" x14ac:dyDescent="0.3">
      <c r="A1430" s="31">
        <v>672</v>
      </c>
      <c r="B1430" s="197" t="s">
        <v>904</v>
      </c>
      <c r="C1430" s="196" t="s">
        <v>2411</v>
      </c>
      <c r="D1430" s="196" t="s">
        <v>2424</v>
      </c>
      <c r="E1430" s="196" t="s">
        <v>850</v>
      </c>
      <c r="F1430">
        <v>1.31</v>
      </c>
      <c r="G1430" s="197" t="s">
        <v>969</v>
      </c>
      <c r="H1430">
        <v>100</v>
      </c>
    </row>
    <row r="1431" spans="1:8" x14ac:dyDescent="0.3">
      <c r="A1431" s="31">
        <v>672</v>
      </c>
      <c r="B1431" s="197" t="s">
        <v>904</v>
      </c>
      <c r="C1431" s="196" t="s">
        <v>2411</v>
      </c>
      <c r="D1431" s="196" t="s">
        <v>2425</v>
      </c>
      <c r="E1431" s="196" t="s">
        <v>1222</v>
      </c>
      <c r="F1431">
        <v>1.58</v>
      </c>
      <c r="G1431" s="197" t="s">
        <v>969</v>
      </c>
      <c r="H1431">
        <v>100</v>
      </c>
    </row>
    <row r="1432" spans="1:8" x14ac:dyDescent="0.3">
      <c r="A1432" s="31">
        <v>782</v>
      </c>
      <c r="B1432" s="197" t="s">
        <v>904</v>
      </c>
      <c r="C1432" s="196" t="s">
        <v>2426</v>
      </c>
      <c r="D1432" s="196" t="s">
        <v>2427</v>
      </c>
      <c r="E1432" s="196" t="s">
        <v>32</v>
      </c>
      <c r="F1432">
        <v>3198.86</v>
      </c>
      <c r="G1432" s="197" t="s">
        <v>969</v>
      </c>
      <c r="H1432">
        <v>100</v>
      </c>
    </row>
    <row r="1433" spans="1:8" x14ac:dyDescent="0.3">
      <c r="A1433" s="31">
        <v>782</v>
      </c>
      <c r="B1433" s="197" t="s">
        <v>904</v>
      </c>
      <c r="C1433" s="196" t="s">
        <v>2426</v>
      </c>
      <c r="D1433" s="196" t="s">
        <v>2428</v>
      </c>
      <c r="E1433" s="196" t="s">
        <v>32</v>
      </c>
      <c r="F1433">
        <v>3838.64</v>
      </c>
      <c r="G1433" s="197" t="s">
        <v>969</v>
      </c>
      <c r="H1433">
        <v>100</v>
      </c>
    </row>
    <row r="1434" spans="1:8" x14ac:dyDescent="0.3">
      <c r="A1434" s="31">
        <v>782</v>
      </c>
      <c r="B1434" s="197" t="s">
        <v>904</v>
      </c>
      <c r="C1434" s="196" t="s">
        <v>2426</v>
      </c>
      <c r="D1434" s="196" t="s">
        <v>2429</v>
      </c>
      <c r="E1434" s="196" t="s">
        <v>32</v>
      </c>
      <c r="F1434">
        <v>4993</v>
      </c>
      <c r="G1434" s="197" t="s">
        <v>969</v>
      </c>
      <c r="H1434">
        <v>100</v>
      </c>
    </row>
    <row r="1435" spans="1:8" x14ac:dyDescent="0.3">
      <c r="A1435" s="31">
        <v>782</v>
      </c>
      <c r="B1435" s="197" t="s">
        <v>904</v>
      </c>
      <c r="C1435" s="196" t="s">
        <v>2426</v>
      </c>
      <c r="D1435" s="196" t="s">
        <v>2430</v>
      </c>
      <c r="E1435" s="196" t="s">
        <v>32</v>
      </c>
      <c r="F1435">
        <v>4160.83</v>
      </c>
      <c r="G1435" s="197" t="s">
        <v>969</v>
      </c>
      <c r="H1435">
        <v>100</v>
      </c>
    </row>
    <row r="1436" spans="1:8" x14ac:dyDescent="0.3">
      <c r="A1436" s="31">
        <v>808</v>
      </c>
      <c r="B1436" s="197" t="s">
        <v>904</v>
      </c>
      <c r="C1436" s="196" t="s">
        <v>956</v>
      </c>
      <c r="D1436" s="196" t="s">
        <v>2431</v>
      </c>
      <c r="E1436" s="196" t="s">
        <v>1271</v>
      </c>
      <c r="F1436">
        <v>647.57000000000005</v>
      </c>
      <c r="G1436" s="197" t="s">
        <v>969</v>
      </c>
      <c r="H1436">
        <v>100</v>
      </c>
    </row>
    <row r="1437" spans="1:8" x14ac:dyDescent="0.3">
      <c r="A1437" s="31">
        <v>808</v>
      </c>
      <c r="B1437" s="197" t="s">
        <v>904</v>
      </c>
      <c r="C1437" s="196" t="s">
        <v>956</v>
      </c>
      <c r="D1437" s="196" t="s">
        <v>2432</v>
      </c>
      <c r="E1437" s="196" t="s">
        <v>1271</v>
      </c>
      <c r="F1437">
        <v>158.76</v>
      </c>
      <c r="G1437" s="197" t="s">
        <v>969</v>
      </c>
      <c r="H1437">
        <v>100</v>
      </c>
    </row>
    <row r="1438" spans="1:8" x14ac:dyDescent="0.3">
      <c r="A1438" s="31">
        <v>808</v>
      </c>
      <c r="B1438" s="197" t="s">
        <v>904</v>
      </c>
      <c r="C1438" s="196" t="s">
        <v>956</v>
      </c>
      <c r="D1438" s="196" t="s">
        <v>2433</v>
      </c>
      <c r="E1438" s="196" t="s">
        <v>1271</v>
      </c>
      <c r="F1438">
        <v>74.459999999999994</v>
      </c>
      <c r="G1438" s="197" t="s">
        <v>969</v>
      </c>
      <c r="H1438">
        <v>100</v>
      </c>
    </row>
    <row r="1439" spans="1:8" x14ac:dyDescent="0.3">
      <c r="A1439" s="31">
        <v>808</v>
      </c>
      <c r="B1439" s="197" t="s">
        <v>904</v>
      </c>
      <c r="C1439" s="196" t="s">
        <v>956</v>
      </c>
      <c r="D1439" s="196" t="s">
        <v>2434</v>
      </c>
      <c r="E1439" s="196" t="s">
        <v>1271</v>
      </c>
      <c r="F1439">
        <v>57.34</v>
      </c>
      <c r="G1439" s="197" t="s">
        <v>969</v>
      </c>
      <c r="H1439">
        <v>100</v>
      </c>
    </row>
    <row r="1440" spans="1:8" x14ac:dyDescent="0.3">
      <c r="A1440" s="31">
        <v>808</v>
      </c>
      <c r="B1440" s="197" t="s">
        <v>904</v>
      </c>
      <c r="C1440" s="196" t="s">
        <v>956</v>
      </c>
      <c r="D1440" s="196" t="s">
        <v>2435</v>
      </c>
      <c r="E1440" s="196" t="s">
        <v>1271</v>
      </c>
      <c r="F1440">
        <v>184.26</v>
      </c>
      <c r="G1440" s="197" t="s">
        <v>969</v>
      </c>
      <c r="H1440">
        <v>100</v>
      </c>
    </row>
    <row r="1441" spans="1:8" x14ac:dyDescent="0.3">
      <c r="A1441" s="31">
        <v>808</v>
      </c>
      <c r="B1441" s="197" t="s">
        <v>904</v>
      </c>
      <c r="C1441" s="196" t="s">
        <v>956</v>
      </c>
      <c r="D1441" s="196" t="s">
        <v>2436</v>
      </c>
      <c r="E1441" s="196" t="s">
        <v>1271</v>
      </c>
      <c r="F1441">
        <v>132.22999999999999</v>
      </c>
      <c r="G1441" s="197" t="s">
        <v>969</v>
      </c>
      <c r="H1441">
        <v>100</v>
      </c>
    </row>
    <row r="1442" spans="1:8" x14ac:dyDescent="0.3">
      <c r="A1442" s="31">
        <v>808</v>
      </c>
      <c r="B1442" s="197" t="s">
        <v>904</v>
      </c>
      <c r="C1442" s="196" t="s">
        <v>956</v>
      </c>
      <c r="D1442" s="196" t="s">
        <v>2437</v>
      </c>
      <c r="E1442" s="196" t="s">
        <v>1271</v>
      </c>
      <c r="F1442">
        <v>252.17</v>
      </c>
      <c r="G1442" s="197" t="s">
        <v>969</v>
      </c>
      <c r="H1442">
        <v>100</v>
      </c>
    </row>
    <row r="1443" spans="1:8" x14ac:dyDescent="0.3">
      <c r="A1443" s="31">
        <v>808</v>
      </c>
      <c r="B1443" s="197" t="s">
        <v>904</v>
      </c>
      <c r="C1443" s="196" t="s">
        <v>956</v>
      </c>
      <c r="D1443" s="196" t="s">
        <v>2438</v>
      </c>
      <c r="E1443" s="196" t="s">
        <v>1271</v>
      </c>
      <c r="F1443">
        <v>777.08</v>
      </c>
      <c r="G1443" s="197" t="s">
        <v>969</v>
      </c>
      <c r="H1443">
        <v>100</v>
      </c>
    </row>
    <row r="1444" spans="1:8" x14ac:dyDescent="0.3">
      <c r="A1444" s="31">
        <v>808</v>
      </c>
      <c r="B1444" s="197" t="s">
        <v>904</v>
      </c>
      <c r="C1444" s="196" t="s">
        <v>956</v>
      </c>
      <c r="D1444" s="196" t="s">
        <v>2439</v>
      </c>
      <c r="E1444" s="196" t="s">
        <v>1271</v>
      </c>
      <c r="F1444">
        <v>190.51</v>
      </c>
      <c r="G1444" s="197" t="s">
        <v>969</v>
      </c>
      <c r="H1444">
        <v>100</v>
      </c>
    </row>
    <row r="1445" spans="1:8" x14ac:dyDescent="0.3">
      <c r="A1445" s="31">
        <v>808</v>
      </c>
      <c r="B1445" s="197" t="s">
        <v>904</v>
      </c>
      <c r="C1445" s="196" t="s">
        <v>956</v>
      </c>
      <c r="D1445" s="196" t="s">
        <v>2440</v>
      </c>
      <c r="E1445" s="196" t="s">
        <v>1271</v>
      </c>
      <c r="F1445">
        <v>89.35</v>
      </c>
      <c r="G1445" s="197" t="s">
        <v>969</v>
      </c>
      <c r="H1445">
        <v>100</v>
      </c>
    </row>
    <row r="1446" spans="1:8" x14ac:dyDescent="0.3">
      <c r="A1446" s="31">
        <v>808</v>
      </c>
      <c r="B1446" s="197" t="s">
        <v>904</v>
      </c>
      <c r="C1446" s="196" t="s">
        <v>956</v>
      </c>
      <c r="D1446" s="196" t="s">
        <v>2441</v>
      </c>
      <c r="E1446" s="196" t="s">
        <v>1271</v>
      </c>
      <c r="F1446">
        <v>68.81</v>
      </c>
      <c r="G1446" s="197" t="s">
        <v>969</v>
      </c>
      <c r="H1446">
        <v>100</v>
      </c>
    </row>
    <row r="1447" spans="1:8" x14ac:dyDescent="0.3">
      <c r="A1447" s="31">
        <v>808</v>
      </c>
      <c r="B1447" s="197" t="s">
        <v>904</v>
      </c>
      <c r="C1447" s="196" t="s">
        <v>956</v>
      </c>
      <c r="D1447" s="196" t="s">
        <v>2442</v>
      </c>
      <c r="E1447" s="196" t="s">
        <v>1271</v>
      </c>
      <c r="F1447">
        <v>221.11</v>
      </c>
      <c r="G1447" s="197" t="s">
        <v>969</v>
      </c>
      <c r="H1447">
        <v>100</v>
      </c>
    </row>
    <row r="1448" spans="1:8" x14ac:dyDescent="0.3">
      <c r="A1448" s="31">
        <v>808</v>
      </c>
      <c r="B1448" s="197" t="s">
        <v>904</v>
      </c>
      <c r="C1448" s="196" t="s">
        <v>956</v>
      </c>
      <c r="D1448" s="196" t="s">
        <v>2443</v>
      </c>
      <c r="E1448" s="196" t="s">
        <v>1271</v>
      </c>
      <c r="F1448">
        <v>158.66999999999999</v>
      </c>
      <c r="G1448" s="197" t="s">
        <v>969</v>
      </c>
      <c r="H1448">
        <v>100</v>
      </c>
    </row>
    <row r="1449" spans="1:8" x14ac:dyDescent="0.3">
      <c r="A1449" s="31">
        <v>808</v>
      </c>
      <c r="B1449" s="197" t="s">
        <v>904</v>
      </c>
      <c r="C1449" s="196" t="s">
        <v>956</v>
      </c>
      <c r="D1449" s="196" t="s">
        <v>2444</v>
      </c>
      <c r="E1449" s="196" t="s">
        <v>1271</v>
      </c>
      <c r="F1449">
        <v>302.61</v>
      </c>
      <c r="G1449" s="197" t="s">
        <v>969</v>
      </c>
      <c r="H1449">
        <v>100</v>
      </c>
    </row>
    <row r="1450" spans="1:8" x14ac:dyDescent="0.3">
      <c r="A1450" s="31">
        <v>808</v>
      </c>
      <c r="B1450" s="197" t="s">
        <v>904</v>
      </c>
      <c r="C1450" s="196" t="s">
        <v>956</v>
      </c>
      <c r="D1450" s="196" t="s">
        <v>2445</v>
      </c>
      <c r="E1450" s="196" t="s">
        <v>1271</v>
      </c>
      <c r="F1450">
        <v>286.14</v>
      </c>
      <c r="G1450" s="197" t="s">
        <v>969</v>
      </c>
      <c r="H1450">
        <v>100</v>
      </c>
    </row>
    <row r="1451" spans="1:8" x14ac:dyDescent="0.3">
      <c r="A1451" s="31">
        <v>808</v>
      </c>
      <c r="B1451" s="197" t="s">
        <v>904</v>
      </c>
      <c r="C1451" s="196" t="s">
        <v>956</v>
      </c>
      <c r="D1451" s="196" t="s">
        <v>2446</v>
      </c>
      <c r="E1451" s="196" t="s">
        <v>1271</v>
      </c>
      <c r="F1451">
        <v>777.08</v>
      </c>
      <c r="G1451" s="197" t="s">
        <v>969</v>
      </c>
      <c r="H1451">
        <v>100</v>
      </c>
    </row>
    <row r="1452" spans="1:8" x14ac:dyDescent="0.3">
      <c r="A1452" s="31">
        <v>808</v>
      </c>
      <c r="B1452" s="197" t="s">
        <v>904</v>
      </c>
      <c r="C1452" s="196" t="s">
        <v>956</v>
      </c>
      <c r="D1452" s="196" t="s">
        <v>2447</v>
      </c>
      <c r="E1452" s="196" t="s">
        <v>1271</v>
      </c>
      <c r="F1452">
        <v>190.51</v>
      </c>
      <c r="G1452" s="197" t="s">
        <v>969</v>
      </c>
      <c r="H1452">
        <v>100</v>
      </c>
    </row>
    <row r="1453" spans="1:8" x14ac:dyDescent="0.3">
      <c r="A1453" s="31">
        <v>808</v>
      </c>
      <c r="B1453" s="197" t="s">
        <v>904</v>
      </c>
      <c r="C1453" s="196" t="s">
        <v>956</v>
      </c>
      <c r="D1453" s="196" t="s">
        <v>2448</v>
      </c>
      <c r="E1453" s="196" t="s">
        <v>1271</v>
      </c>
      <c r="F1453">
        <v>89.35</v>
      </c>
      <c r="G1453" s="197" t="s">
        <v>969</v>
      </c>
      <c r="H1453">
        <v>100</v>
      </c>
    </row>
    <row r="1454" spans="1:8" x14ac:dyDescent="0.3">
      <c r="A1454" s="31">
        <v>808</v>
      </c>
      <c r="B1454" s="197" t="s">
        <v>904</v>
      </c>
      <c r="C1454" s="196" t="s">
        <v>956</v>
      </c>
      <c r="D1454" s="196" t="s">
        <v>2449</v>
      </c>
      <c r="E1454" s="196" t="s">
        <v>1271</v>
      </c>
      <c r="F1454">
        <v>68.81</v>
      </c>
      <c r="G1454" s="197" t="s">
        <v>969</v>
      </c>
      <c r="H1454">
        <v>100</v>
      </c>
    </row>
    <row r="1455" spans="1:8" x14ac:dyDescent="0.3">
      <c r="A1455" s="31">
        <v>808</v>
      </c>
      <c r="B1455" s="197" t="s">
        <v>904</v>
      </c>
      <c r="C1455" s="196" t="s">
        <v>956</v>
      </c>
      <c r="D1455" s="196" t="s">
        <v>2450</v>
      </c>
      <c r="E1455" s="196" t="s">
        <v>1271</v>
      </c>
      <c r="F1455">
        <v>221.11</v>
      </c>
      <c r="G1455" s="197" t="s">
        <v>969</v>
      </c>
      <c r="H1455">
        <v>100</v>
      </c>
    </row>
    <row r="1456" spans="1:8" x14ac:dyDescent="0.3">
      <c r="A1456" s="31">
        <v>808</v>
      </c>
      <c r="B1456" s="197" t="s">
        <v>904</v>
      </c>
      <c r="C1456" s="196" t="s">
        <v>956</v>
      </c>
      <c r="D1456" s="196" t="s">
        <v>2451</v>
      </c>
      <c r="E1456" s="196" t="s">
        <v>1271</v>
      </c>
      <c r="F1456">
        <v>158.66999999999999</v>
      </c>
      <c r="G1456" s="197" t="s">
        <v>969</v>
      </c>
      <c r="H1456">
        <v>100</v>
      </c>
    </row>
    <row r="1457" spans="1:8" x14ac:dyDescent="0.3">
      <c r="A1457" s="31">
        <v>808</v>
      </c>
      <c r="B1457" s="197" t="s">
        <v>904</v>
      </c>
      <c r="C1457" s="196" t="s">
        <v>956</v>
      </c>
      <c r="D1457" s="196" t="s">
        <v>2452</v>
      </c>
      <c r="E1457" s="196" t="s">
        <v>1271</v>
      </c>
      <c r="F1457">
        <v>302.61</v>
      </c>
      <c r="G1457" s="197" t="s">
        <v>969</v>
      </c>
      <c r="H1457">
        <v>100</v>
      </c>
    </row>
    <row r="1458" spans="1:8" x14ac:dyDescent="0.3">
      <c r="A1458" s="31">
        <v>808</v>
      </c>
      <c r="B1458" s="197" t="s">
        <v>904</v>
      </c>
      <c r="C1458" s="196" t="s">
        <v>956</v>
      </c>
      <c r="D1458" s="196" t="s">
        <v>2453</v>
      </c>
      <c r="E1458" s="196" t="s">
        <v>1271</v>
      </c>
      <c r="F1458">
        <v>286.14</v>
      </c>
      <c r="G1458" s="197" t="s">
        <v>969</v>
      </c>
      <c r="H1458">
        <v>100</v>
      </c>
    </row>
    <row r="1459" spans="1:8" x14ac:dyDescent="0.3">
      <c r="A1459" s="31">
        <v>808</v>
      </c>
      <c r="B1459" s="197" t="s">
        <v>904</v>
      </c>
      <c r="C1459" s="196" t="s">
        <v>956</v>
      </c>
      <c r="D1459" s="196" t="s">
        <v>2454</v>
      </c>
      <c r="E1459" s="196" t="s">
        <v>1271</v>
      </c>
      <c r="F1459">
        <v>238.45</v>
      </c>
      <c r="G1459" s="197" t="s">
        <v>969</v>
      </c>
      <c r="H1459">
        <v>100</v>
      </c>
    </row>
    <row r="1460" spans="1:8" x14ac:dyDescent="0.3">
      <c r="A1460" s="31">
        <v>910</v>
      </c>
      <c r="B1460" s="197" t="s">
        <v>904</v>
      </c>
      <c r="C1460" s="196" t="s">
        <v>2455</v>
      </c>
      <c r="D1460" s="196" t="s">
        <v>2456</v>
      </c>
      <c r="E1460" s="196" t="s">
        <v>32</v>
      </c>
      <c r="F1460">
        <v>0</v>
      </c>
      <c r="G1460" s="197" t="s">
        <v>2457</v>
      </c>
      <c r="H1460">
        <v>100</v>
      </c>
    </row>
    <row r="1461" spans="1:8" x14ac:dyDescent="0.3">
      <c r="A1461" s="31">
        <v>911</v>
      </c>
      <c r="B1461" s="197" t="s">
        <v>904</v>
      </c>
      <c r="C1461" s="196" t="s">
        <v>2458</v>
      </c>
      <c r="D1461" s="196" t="s">
        <v>2459</v>
      </c>
      <c r="E1461" s="196" t="s">
        <v>32</v>
      </c>
      <c r="F1461">
        <v>0</v>
      </c>
      <c r="G1461" s="197" t="s">
        <v>2457</v>
      </c>
      <c r="H1461">
        <v>100</v>
      </c>
    </row>
    <row r="1462" spans="1:8" x14ac:dyDescent="0.3">
      <c r="A1462" s="31">
        <v>912</v>
      </c>
      <c r="B1462" s="197" t="s">
        <v>904</v>
      </c>
      <c r="C1462" s="196" t="s">
        <v>2460</v>
      </c>
      <c r="D1462" s="196" t="s">
        <v>2461</v>
      </c>
      <c r="E1462" s="196" t="s">
        <v>32</v>
      </c>
      <c r="F1462">
        <v>0</v>
      </c>
      <c r="G1462" s="197" t="s">
        <v>2457</v>
      </c>
      <c r="H1462">
        <v>100</v>
      </c>
    </row>
    <row r="1463" spans="1:8" x14ac:dyDescent="0.3">
      <c r="A1463" s="31">
        <v>913</v>
      </c>
      <c r="B1463" s="197" t="s">
        <v>904</v>
      </c>
      <c r="C1463" s="196" t="s">
        <v>2462</v>
      </c>
      <c r="D1463" s="196" t="s">
        <v>2463</v>
      </c>
      <c r="E1463" s="196" t="s">
        <v>32</v>
      </c>
      <c r="F1463">
        <v>0</v>
      </c>
      <c r="G1463" s="197" t="s">
        <v>2457</v>
      </c>
      <c r="H1463">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4B9D-D019-42F4-9144-003EDFB98B97}">
  <dimension ref="A1:G174"/>
  <sheetViews>
    <sheetView topLeftCell="B1" workbookViewId="0">
      <pane ySplit="1" topLeftCell="A2" activePane="bottomLeft" state="frozen"/>
      <selection pane="bottomLeft" activeCell="G9" sqref="G9"/>
    </sheetView>
  </sheetViews>
  <sheetFormatPr defaultRowHeight="14.4" x14ac:dyDescent="0.3"/>
  <cols>
    <col min="1" max="1" width="49.88671875" bestFit="1" customWidth="1"/>
    <col min="2" max="2" width="8.88671875" style="31"/>
    <col min="3" max="3" width="91.88671875" customWidth="1"/>
  </cols>
  <sheetData>
    <row r="1" spans="1:7" x14ac:dyDescent="0.3">
      <c r="A1" s="112" t="s">
        <v>549</v>
      </c>
      <c r="B1" s="113" t="s">
        <v>550</v>
      </c>
      <c r="C1" s="112" t="s">
        <v>548</v>
      </c>
      <c r="D1" s="268" t="s">
        <v>551</v>
      </c>
      <c r="E1" s="268" t="s">
        <v>551</v>
      </c>
      <c r="F1" s="269" t="s">
        <v>4753</v>
      </c>
    </row>
    <row r="2" spans="1:7" x14ac:dyDescent="0.3">
      <c r="A2" t="s">
        <v>552</v>
      </c>
      <c r="B2" s="31">
        <v>472</v>
      </c>
      <c r="C2" t="s">
        <v>553</v>
      </c>
      <c r="D2" t="s">
        <v>554</v>
      </c>
      <c r="E2" t="str">
        <f t="shared" ref="E2:E33" si="0">VLOOKUP(D2,F$3:G$5,2,FALSE)</f>
        <v>Ft</v>
      </c>
      <c r="F2" s="26" t="s">
        <v>4754</v>
      </c>
    </row>
    <row r="3" spans="1:7" x14ac:dyDescent="0.3">
      <c r="A3" t="s">
        <v>555</v>
      </c>
      <c r="B3" s="31">
        <v>560</v>
      </c>
      <c r="C3" t="s">
        <v>556</v>
      </c>
      <c r="D3" t="s">
        <v>557</v>
      </c>
      <c r="E3" t="str">
        <f t="shared" si="0"/>
        <v>No</v>
      </c>
      <c r="F3" t="s">
        <v>560</v>
      </c>
      <c r="G3" t="s">
        <v>1271</v>
      </c>
    </row>
    <row r="4" spans="1:7" x14ac:dyDescent="0.3">
      <c r="A4" t="s">
        <v>558</v>
      </c>
      <c r="B4" s="31">
        <v>309</v>
      </c>
      <c r="C4" t="s">
        <v>559</v>
      </c>
      <c r="D4" t="s">
        <v>560</v>
      </c>
      <c r="E4" t="str">
        <f t="shared" si="0"/>
        <v>Ac</v>
      </c>
      <c r="F4" t="s">
        <v>554</v>
      </c>
      <c r="G4" t="s">
        <v>850</v>
      </c>
    </row>
    <row r="5" spans="1:7" x14ac:dyDescent="0.3">
      <c r="A5" t="s">
        <v>211</v>
      </c>
      <c r="B5" s="31">
        <v>371</v>
      </c>
      <c r="C5" t="s">
        <v>561</v>
      </c>
      <c r="D5" t="s">
        <v>557</v>
      </c>
      <c r="E5" t="str">
        <f t="shared" si="0"/>
        <v>No</v>
      </c>
      <c r="F5" t="s">
        <v>557</v>
      </c>
      <c r="G5" t="s">
        <v>32</v>
      </c>
    </row>
    <row r="6" spans="1:7" x14ac:dyDescent="0.3">
      <c r="A6" t="s">
        <v>209</v>
      </c>
      <c r="B6" s="31">
        <v>311</v>
      </c>
      <c r="C6" t="s">
        <v>562</v>
      </c>
      <c r="D6" t="s">
        <v>557</v>
      </c>
      <c r="E6" t="str">
        <f t="shared" si="0"/>
        <v>No</v>
      </c>
    </row>
    <row r="7" spans="1:7" x14ac:dyDescent="0.3">
      <c r="A7" t="s">
        <v>256</v>
      </c>
      <c r="B7" s="31">
        <v>333</v>
      </c>
      <c r="C7" t="s">
        <v>563</v>
      </c>
      <c r="D7" t="s">
        <v>560</v>
      </c>
      <c r="E7" t="str">
        <f t="shared" si="0"/>
        <v>Ac</v>
      </c>
    </row>
    <row r="8" spans="1:7" x14ac:dyDescent="0.3">
      <c r="A8" t="s">
        <v>564</v>
      </c>
      <c r="B8" s="31">
        <v>591</v>
      </c>
      <c r="C8" t="s">
        <v>565</v>
      </c>
      <c r="D8" t="s">
        <v>557</v>
      </c>
      <c r="E8" t="str">
        <f t="shared" si="0"/>
        <v>No</v>
      </c>
    </row>
    <row r="9" spans="1:7" x14ac:dyDescent="0.3">
      <c r="A9" t="s">
        <v>523</v>
      </c>
      <c r="B9" s="31">
        <v>366</v>
      </c>
      <c r="C9" t="s">
        <v>561</v>
      </c>
      <c r="D9" t="s">
        <v>554</v>
      </c>
      <c r="E9" t="str">
        <f t="shared" si="0"/>
        <v>Ft</v>
      </c>
    </row>
    <row r="10" spans="1:7" x14ac:dyDescent="0.3">
      <c r="A10" t="s">
        <v>566</v>
      </c>
      <c r="B10" s="31">
        <v>316</v>
      </c>
      <c r="C10" t="s">
        <v>567</v>
      </c>
      <c r="D10" t="s">
        <v>560</v>
      </c>
      <c r="E10" t="str">
        <f t="shared" si="0"/>
        <v>Ac</v>
      </c>
    </row>
    <row r="11" spans="1:7" x14ac:dyDescent="0.3">
      <c r="A11" t="s">
        <v>568</v>
      </c>
      <c r="B11" s="31">
        <v>450</v>
      </c>
      <c r="C11" t="s">
        <v>569</v>
      </c>
      <c r="D11" t="s">
        <v>560</v>
      </c>
      <c r="E11" t="str">
        <f t="shared" si="0"/>
        <v>Ac</v>
      </c>
    </row>
    <row r="12" spans="1:7" x14ac:dyDescent="0.3">
      <c r="A12" t="s">
        <v>570</v>
      </c>
      <c r="B12" s="31">
        <v>397</v>
      </c>
      <c r="C12" t="s">
        <v>571</v>
      </c>
      <c r="D12" t="s">
        <v>560</v>
      </c>
      <c r="E12" t="str">
        <f t="shared" si="0"/>
        <v>Ac</v>
      </c>
    </row>
    <row r="13" spans="1:7" x14ac:dyDescent="0.3">
      <c r="A13" t="s">
        <v>572</v>
      </c>
      <c r="B13" s="31">
        <v>396</v>
      </c>
      <c r="C13" t="s">
        <v>573</v>
      </c>
      <c r="D13" t="s">
        <v>560</v>
      </c>
      <c r="E13" t="str">
        <f t="shared" si="0"/>
        <v>Ac</v>
      </c>
    </row>
    <row r="14" spans="1:7" x14ac:dyDescent="0.3">
      <c r="A14" t="s">
        <v>574</v>
      </c>
      <c r="B14" s="31">
        <v>310</v>
      </c>
      <c r="C14" t="s">
        <v>575</v>
      </c>
      <c r="D14" t="s">
        <v>560</v>
      </c>
      <c r="E14" t="str">
        <f t="shared" si="0"/>
        <v>Ac</v>
      </c>
    </row>
    <row r="15" spans="1:7" x14ac:dyDescent="0.3">
      <c r="A15" t="s">
        <v>576</v>
      </c>
      <c r="B15" s="31">
        <v>400</v>
      </c>
      <c r="C15" t="s">
        <v>577</v>
      </c>
      <c r="D15" t="s">
        <v>554</v>
      </c>
      <c r="E15" t="str">
        <f t="shared" si="0"/>
        <v>Ft</v>
      </c>
    </row>
    <row r="16" spans="1:7" x14ac:dyDescent="0.3">
      <c r="A16" t="s">
        <v>578</v>
      </c>
      <c r="B16" s="31">
        <v>314</v>
      </c>
      <c r="C16" t="s">
        <v>579</v>
      </c>
      <c r="D16" t="s">
        <v>557</v>
      </c>
      <c r="E16" t="str">
        <f t="shared" si="0"/>
        <v>No</v>
      </c>
    </row>
    <row r="17" spans="1:5" x14ac:dyDescent="0.3">
      <c r="A17" t="s">
        <v>580</v>
      </c>
      <c r="B17" s="31">
        <v>672</v>
      </c>
      <c r="C17" t="s">
        <v>581</v>
      </c>
      <c r="D17" t="s">
        <v>557</v>
      </c>
      <c r="E17" t="str">
        <f t="shared" si="0"/>
        <v>No</v>
      </c>
    </row>
    <row r="18" spans="1:5" x14ac:dyDescent="0.3">
      <c r="A18" t="s">
        <v>582</v>
      </c>
      <c r="B18" s="31">
        <v>584</v>
      </c>
      <c r="C18" t="s">
        <v>583</v>
      </c>
      <c r="D18" t="s">
        <v>560</v>
      </c>
      <c r="E18" t="str">
        <f t="shared" si="0"/>
        <v>Ac</v>
      </c>
    </row>
    <row r="19" spans="1:5" x14ac:dyDescent="0.3">
      <c r="A19" t="s">
        <v>584</v>
      </c>
      <c r="B19" s="31">
        <v>326</v>
      </c>
      <c r="C19" t="s">
        <v>585</v>
      </c>
      <c r="D19" t="s">
        <v>557</v>
      </c>
      <c r="E19" t="str">
        <f t="shared" si="0"/>
        <v>No</v>
      </c>
    </row>
    <row r="20" spans="1:5" x14ac:dyDescent="0.3">
      <c r="A20" t="s">
        <v>212</v>
      </c>
      <c r="B20" s="31">
        <v>372</v>
      </c>
      <c r="C20" t="s">
        <v>586</v>
      </c>
      <c r="D20" t="s">
        <v>557</v>
      </c>
      <c r="E20" t="str">
        <f t="shared" si="0"/>
        <v>No</v>
      </c>
    </row>
    <row r="21" spans="1:5" x14ac:dyDescent="0.3">
      <c r="A21" t="s">
        <v>219</v>
      </c>
      <c r="B21" s="31">
        <v>317</v>
      </c>
      <c r="C21" t="s">
        <v>587</v>
      </c>
      <c r="D21" t="s">
        <v>560</v>
      </c>
      <c r="E21" t="str">
        <f t="shared" si="0"/>
        <v>Ac</v>
      </c>
    </row>
    <row r="22" spans="1:5" x14ac:dyDescent="0.3">
      <c r="A22" t="s">
        <v>588</v>
      </c>
      <c r="B22" s="31">
        <v>334</v>
      </c>
      <c r="C22" t="s">
        <v>589</v>
      </c>
      <c r="D22" t="s">
        <v>560</v>
      </c>
      <c r="E22" t="str">
        <f t="shared" si="0"/>
        <v>Ac</v>
      </c>
    </row>
    <row r="23" spans="1:5" x14ac:dyDescent="0.3">
      <c r="A23" t="s">
        <v>74</v>
      </c>
      <c r="B23" s="31">
        <v>327</v>
      </c>
      <c r="C23" t="s">
        <v>590</v>
      </c>
      <c r="D23" t="s">
        <v>560</v>
      </c>
      <c r="E23" t="str">
        <f t="shared" si="0"/>
        <v>Ac</v>
      </c>
    </row>
    <row r="24" spans="1:5" x14ac:dyDescent="0.3">
      <c r="A24" t="s">
        <v>157</v>
      </c>
      <c r="B24" s="31">
        <v>328</v>
      </c>
      <c r="C24" t="s">
        <v>591</v>
      </c>
      <c r="D24" t="s">
        <v>560</v>
      </c>
      <c r="E24" t="str">
        <f t="shared" si="0"/>
        <v>Ac</v>
      </c>
    </row>
    <row r="25" spans="1:5" x14ac:dyDescent="0.3">
      <c r="A25" t="s">
        <v>220</v>
      </c>
      <c r="B25" s="31">
        <v>656</v>
      </c>
      <c r="C25" t="s">
        <v>592</v>
      </c>
      <c r="D25" t="s">
        <v>560</v>
      </c>
      <c r="E25" t="str">
        <f t="shared" si="0"/>
        <v>Ac</v>
      </c>
    </row>
    <row r="26" spans="1:5" x14ac:dyDescent="0.3">
      <c r="A26" t="s">
        <v>76</v>
      </c>
      <c r="B26" s="31">
        <v>332</v>
      </c>
      <c r="C26" t="s">
        <v>593</v>
      </c>
      <c r="D26" t="s">
        <v>560</v>
      </c>
      <c r="E26" t="str">
        <f t="shared" si="0"/>
        <v>Ac</v>
      </c>
    </row>
    <row r="27" spans="1:5" x14ac:dyDescent="0.3">
      <c r="A27" t="s">
        <v>594</v>
      </c>
      <c r="B27" s="31">
        <v>330</v>
      </c>
      <c r="C27" t="s">
        <v>595</v>
      </c>
      <c r="D27" t="s">
        <v>560</v>
      </c>
      <c r="E27" t="str">
        <f t="shared" si="0"/>
        <v>Ac</v>
      </c>
    </row>
    <row r="28" spans="1:5" x14ac:dyDescent="0.3">
      <c r="A28" t="s">
        <v>221</v>
      </c>
      <c r="B28" s="31">
        <v>331</v>
      </c>
      <c r="C28" t="s">
        <v>596</v>
      </c>
      <c r="D28" t="s">
        <v>560</v>
      </c>
      <c r="E28" t="str">
        <f t="shared" si="0"/>
        <v>Ac</v>
      </c>
    </row>
    <row r="29" spans="1:5" x14ac:dyDescent="0.3">
      <c r="A29" t="s">
        <v>69</v>
      </c>
      <c r="B29" s="31">
        <v>340</v>
      </c>
      <c r="C29" t="s">
        <v>597</v>
      </c>
      <c r="D29" t="s">
        <v>560</v>
      </c>
      <c r="E29" t="str">
        <f t="shared" si="0"/>
        <v>Ac</v>
      </c>
    </row>
    <row r="30" spans="1:5" x14ac:dyDescent="0.3">
      <c r="A30" t="s">
        <v>265</v>
      </c>
      <c r="B30" s="31">
        <v>342</v>
      </c>
      <c r="C30" t="s">
        <v>598</v>
      </c>
      <c r="D30" t="s">
        <v>560</v>
      </c>
      <c r="E30" t="str">
        <f t="shared" si="0"/>
        <v>Ac</v>
      </c>
    </row>
    <row r="31" spans="1:5" x14ac:dyDescent="0.3">
      <c r="A31" t="s">
        <v>599</v>
      </c>
      <c r="B31" s="31">
        <v>588</v>
      </c>
      <c r="C31" t="s">
        <v>600</v>
      </c>
      <c r="D31" t="s">
        <v>560</v>
      </c>
      <c r="E31" t="str">
        <f t="shared" si="0"/>
        <v>Ac</v>
      </c>
    </row>
    <row r="32" spans="1:5" x14ac:dyDescent="0.3">
      <c r="A32" t="s">
        <v>376</v>
      </c>
      <c r="B32" s="31" t="s">
        <v>377</v>
      </c>
      <c r="C32" t="s">
        <v>601</v>
      </c>
      <c r="D32" t="s">
        <v>560</v>
      </c>
      <c r="E32" t="str">
        <f t="shared" si="0"/>
        <v>Ac</v>
      </c>
    </row>
    <row r="33" spans="1:5" x14ac:dyDescent="0.3">
      <c r="A33" t="s">
        <v>602</v>
      </c>
      <c r="B33" s="31">
        <v>402</v>
      </c>
      <c r="C33" t="s">
        <v>603</v>
      </c>
      <c r="D33" t="s">
        <v>557</v>
      </c>
      <c r="E33" t="str">
        <f t="shared" si="0"/>
        <v>No</v>
      </c>
    </row>
    <row r="34" spans="1:5" x14ac:dyDescent="0.3">
      <c r="A34" t="s">
        <v>604</v>
      </c>
      <c r="B34" s="31">
        <v>348</v>
      </c>
      <c r="C34" t="s">
        <v>605</v>
      </c>
      <c r="D34" t="s">
        <v>557</v>
      </c>
      <c r="E34" t="str">
        <f t="shared" ref="E34:E65" si="1">VLOOKUP(D34,F$3:G$5,2,FALSE)</f>
        <v>No</v>
      </c>
    </row>
    <row r="35" spans="1:5" x14ac:dyDescent="0.3">
      <c r="A35" t="s">
        <v>249</v>
      </c>
      <c r="B35" s="31">
        <v>324</v>
      </c>
      <c r="C35" t="s">
        <v>606</v>
      </c>
      <c r="D35" t="s">
        <v>560</v>
      </c>
      <c r="E35" t="str">
        <f t="shared" si="1"/>
        <v>Ac</v>
      </c>
    </row>
    <row r="36" spans="1:5" x14ac:dyDescent="0.3">
      <c r="A36" t="s">
        <v>250</v>
      </c>
      <c r="B36" s="31">
        <v>605</v>
      </c>
      <c r="C36" t="s">
        <v>607</v>
      </c>
      <c r="D36" t="s">
        <v>557</v>
      </c>
      <c r="E36" t="str">
        <f t="shared" si="1"/>
        <v>No</v>
      </c>
    </row>
    <row r="37" spans="1:5" x14ac:dyDescent="0.3">
      <c r="A37" t="s">
        <v>608</v>
      </c>
      <c r="B37" s="31">
        <v>356</v>
      </c>
      <c r="C37" t="s">
        <v>609</v>
      </c>
      <c r="D37" t="s">
        <v>554</v>
      </c>
      <c r="E37" t="str">
        <f t="shared" si="1"/>
        <v>Ft</v>
      </c>
    </row>
    <row r="38" spans="1:5" x14ac:dyDescent="0.3">
      <c r="A38" t="s">
        <v>610</v>
      </c>
      <c r="B38" s="31">
        <v>362</v>
      </c>
      <c r="C38" t="s">
        <v>611</v>
      </c>
      <c r="D38" t="s">
        <v>554</v>
      </c>
      <c r="E38" t="str">
        <f t="shared" si="1"/>
        <v>Ft</v>
      </c>
    </row>
    <row r="39" spans="1:5" x14ac:dyDescent="0.3">
      <c r="A39" t="s">
        <v>612</v>
      </c>
      <c r="B39" s="31">
        <v>554</v>
      </c>
      <c r="C39" t="s">
        <v>613</v>
      </c>
      <c r="D39" t="s">
        <v>560</v>
      </c>
      <c r="E39" t="str">
        <f t="shared" si="1"/>
        <v>Ac</v>
      </c>
    </row>
    <row r="40" spans="1:5" x14ac:dyDescent="0.3">
      <c r="A40" t="s">
        <v>614</v>
      </c>
      <c r="B40" s="31">
        <v>432</v>
      </c>
      <c r="C40" t="s">
        <v>615</v>
      </c>
      <c r="D40" t="s">
        <v>557</v>
      </c>
      <c r="E40" t="str">
        <f t="shared" si="1"/>
        <v>No</v>
      </c>
    </row>
    <row r="41" spans="1:5" x14ac:dyDescent="0.3">
      <c r="A41" t="s">
        <v>616</v>
      </c>
      <c r="B41" s="31">
        <v>375</v>
      </c>
      <c r="C41" t="s">
        <v>617</v>
      </c>
      <c r="D41" t="s">
        <v>560</v>
      </c>
      <c r="E41" t="str">
        <f t="shared" si="1"/>
        <v>Ac</v>
      </c>
    </row>
    <row r="42" spans="1:5" x14ac:dyDescent="0.3">
      <c r="A42" t="s">
        <v>618</v>
      </c>
      <c r="B42" s="31">
        <v>373</v>
      </c>
      <c r="C42" t="s">
        <v>619</v>
      </c>
      <c r="D42" t="s">
        <v>557</v>
      </c>
      <c r="E42" t="str">
        <f t="shared" si="1"/>
        <v>No</v>
      </c>
    </row>
    <row r="43" spans="1:5" x14ac:dyDescent="0.3">
      <c r="A43" t="s">
        <v>620</v>
      </c>
      <c r="B43" s="31">
        <v>647</v>
      </c>
      <c r="C43" t="s">
        <v>621</v>
      </c>
      <c r="D43" t="s">
        <v>554</v>
      </c>
      <c r="E43" t="str">
        <f t="shared" si="1"/>
        <v>Ft</v>
      </c>
    </row>
    <row r="44" spans="1:5" x14ac:dyDescent="0.3">
      <c r="A44" t="s">
        <v>622</v>
      </c>
      <c r="B44" s="31">
        <v>368</v>
      </c>
      <c r="C44" t="s">
        <v>623</v>
      </c>
      <c r="D44" t="s">
        <v>557</v>
      </c>
      <c r="E44" t="str">
        <f t="shared" si="1"/>
        <v>No</v>
      </c>
    </row>
    <row r="45" spans="1:5" x14ac:dyDescent="0.3">
      <c r="A45" t="s">
        <v>213</v>
      </c>
      <c r="B45" s="31">
        <v>374</v>
      </c>
      <c r="C45" t="s">
        <v>624</v>
      </c>
      <c r="D45" t="s">
        <v>554</v>
      </c>
      <c r="E45" t="str">
        <f t="shared" si="1"/>
        <v>Ft</v>
      </c>
    </row>
    <row r="46" spans="1:5" x14ac:dyDescent="0.3">
      <c r="A46" t="s">
        <v>7</v>
      </c>
      <c r="B46" s="31">
        <v>592</v>
      </c>
      <c r="C46" t="s">
        <v>625</v>
      </c>
      <c r="D46" t="s">
        <v>560</v>
      </c>
      <c r="E46" t="str">
        <f t="shared" si="1"/>
        <v>Ac</v>
      </c>
    </row>
    <row r="47" spans="1:5" x14ac:dyDescent="0.3">
      <c r="A47" t="s">
        <v>626</v>
      </c>
      <c r="B47" s="31">
        <v>382</v>
      </c>
      <c r="C47" t="s">
        <v>627</v>
      </c>
      <c r="D47" t="s">
        <v>554</v>
      </c>
      <c r="E47" t="str">
        <f t="shared" si="1"/>
        <v>Ft</v>
      </c>
    </row>
    <row r="48" spans="1:5" x14ac:dyDescent="0.3">
      <c r="A48" t="s">
        <v>628</v>
      </c>
      <c r="B48" s="31">
        <v>297</v>
      </c>
      <c r="C48" t="s">
        <v>629</v>
      </c>
      <c r="D48" t="s">
        <v>560</v>
      </c>
      <c r="E48" t="str">
        <f t="shared" si="1"/>
        <v>Ac</v>
      </c>
    </row>
    <row r="49" spans="1:5" x14ac:dyDescent="0.3">
      <c r="A49" t="s">
        <v>77</v>
      </c>
      <c r="B49" s="31">
        <v>386</v>
      </c>
      <c r="C49" t="s">
        <v>630</v>
      </c>
      <c r="D49" t="s">
        <v>557</v>
      </c>
      <c r="E49" t="str">
        <f t="shared" si="1"/>
        <v>No</v>
      </c>
    </row>
    <row r="50" spans="1:5" x14ac:dyDescent="0.3">
      <c r="A50" t="s">
        <v>223</v>
      </c>
      <c r="B50" s="31">
        <v>376</v>
      </c>
      <c r="C50" t="s">
        <v>631</v>
      </c>
      <c r="D50" t="s">
        <v>560</v>
      </c>
      <c r="E50" t="str">
        <f t="shared" si="1"/>
        <v>Ac</v>
      </c>
    </row>
    <row r="51" spans="1:5" x14ac:dyDescent="0.3">
      <c r="A51" t="s">
        <v>75</v>
      </c>
      <c r="B51" s="31">
        <v>393</v>
      </c>
      <c r="C51" t="s">
        <v>632</v>
      </c>
      <c r="D51" t="s">
        <v>554</v>
      </c>
      <c r="E51" t="str">
        <f t="shared" si="1"/>
        <v>Ft</v>
      </c>
    </row>
    <row r="52" spans="1:5" x14ac:dyDescent="0.3">
      <c r="A52" t="s">
        <v>633</v>
      </c>
      <c r="B52" s="31">
        <v>394</v>
      </c>
      <c r="C52" t="s">
        <v>634</v>
      </c>
      <c r="D52" t="s">
        <v>557</v>
      </c>
      <c r="E52" t="str">
        <f t="shared" si="1"/>
        <v>No</v>
      </c>
    </row>
    <row r="53" spans="1:5" x14ac:dyDescent="0.3">
      <c r="A53" t="s">
        <v>635</v>
      </c>
      <c r="B53" s="31">
        <v>398</v>
      </c>
      <c r="C53" t="s">
        <v>636</v>
      </c>
      <c r="D53" t="s">
        <v>560</v>
      </c>
      <c r="E53" t="str">
        <f t="shared" si="1"/>
        <v>Ac</v>
      </c>
    </row>
    <row r="54" spans="1:5" x14ac:dyDescent="0.3">
      <c r="A54" t="s">
        <v>637</v>
      </c>
      <c r="B54" s="31">
        <v>399</v>
      </c>
      <c r="C54" t="s">
        <v>638</v>
      </c>
      <c r="D54" t="s">
        <v>560</v>
      </c>
      <c r="E54" t="str">
        <f t="shared" si="1"/>
        <v>Ac</v>
      </c>
    </row>
    <row r="55" spans="1:5" x14ac:dyDescent="0.3">
      <c r="A55" t="s">
        <v>639</v>
      </c>
      <c r="B55" s="31">
        <v>512</v>
      </c>
      <c r="C55" t="s">
        <v>640</v>
      </c>
      <c r="D55" t="s">
        <v>560</v>
      </c>
      <c r="E55" t="str">
        <f t="shared" si="1"/>
        <v>Ac</v>
      </c>
    </row>
    <row r="56" spans="1:5" x14ac:dyDescent="0.3">
      <c r="A56" t="s">
        <v>268</v>
      </c>
      <c r="B56" s="31">
        <v>511</v>
      </c>
      <c r="C56" t="s">
        <v>641</v>
      </c>
      <c r="D56" t="s">
        <v>560</v>
      </c>
      <c r="E56" t="str">
        <f t="shared" si="1"/>
        <v>Ac</v>
      </c>
    </row>
    <row r="57" spans="1:5" x14ac:dyDescent="0.3">
      <c r="A57" t="s">
        <v>214</v>
      </c>
      <c r="B57" s="31">
        <v>666</v>
      </c>
      <c r="C57" t="s">
        <v>642</v>
      </c>
      <c r="D57" t="s">
        <v>560</v>
      </c>
      <c r="E57" t="str">
        <f t="shared" si="1"/>
        <v>Ac</v>
      </c>
    </row>
    <row r="58" spans="1:5" x14ac:dyDescent="0.3">
      <c r="A58" t="s">
        <v>643</v>
      </c>
      <c r="B58" s="31">
        <v>655</v>
      </c>
      <c r="C58" t="s">
        <v>644</v>
      </c>
      <c r="D58" t="s">
        <v>560</v>
      </c>
      <c r="E58" t="str">
        <f t="shared" si="1"/>
        <v>Ac</v>
      </c>
    </row>
    <row r="59" spans="1:5" x14ac:dyDescent="0.3">
      <c r="A59" t="s">
        <v>645</v>
      </c>
      <c r="B59" s="31">
        <v>383</v>
      </c>
      <c r="C59" t="s">
        <v>646</v>
      </c>
      <c r="D59" t="s">
        <v>557</v>
      </c>
      <c r="E59" t="str">
        <f t="shared" si="1"/>
        <v>No</v>
      </c>
    </row>
    <row r="60" spans="1:5" x14ac:dyDescent="0.3">
      <c r="A60" t="s">
        <v>647</v>
      </c>
      <c r="B60" s="31">
        <v>410</v>
      </c>
      <c r="C60" t="s">
        <v>648</v>
      </c>
      <c r="D60" t="s">
        <v>560</v>
      </c>
      <c r="E60" t="str">
        <f t="shared" si="1"/>
        <v>Ac</v>
      </c>
    </row>
    <row r="61" spans="1:5" x14ac:dyDescent="0.3">
      <c r="A61" t="s">
        <v>78</v>
      </c>
      <c r="B61" s="31">
        <v>412</v>
      </c>
      <c r="C61" t="s">
        <v>649</v>
      </c>
      <c r="D61" t="s">
        <v>560</v>
      </c>
      <c r="E61" t="str">
        <f t="shared" si="1"/>
        <v>Ac</v>
      </c>
    </row>
    <row r="62" spans="1:5" x14ac:dyDescent="0.3">
      <c r="A62" t="s">
        <v>215</v>
      </c>
      <c r="B62" s="31">
        <v>548</v>
      </c>
      <c r="C62" t="s">
        <v>650</v>
      </c>
      <c r="D62" t="s">
        <v>560</v>
      </c>
      <c r="E62" t="str">
        <f t="shared" si="1"/>
        <v>Ac</v>
      </c>
    </row>
    <row r="63" spans="1:5" x14ac:dyDescent="0.3">
      <c r="A63" t="s">
        <v>651</v>
      </c>
      <c r="B63" s="31">
        <v>355</v>
      </c>
      <c r="C63" t="s">
        <v>652</v>
      </c>
      <c r="D63" t="s">
        <v>557</v>
      </c>
      <c r="E63" t="str">
        <f t="shared" si="1"/>
        <v>No</v>
      </c>
    </row>
    <row r="64" spans="1:5" x14ac:dyDescent="0.3">
      <c r="A64" t="s">
        <v>653</v>
      </c>
      <c r="B64" s="31">
        <v>561</v>
      </c>
      <c r="C64" t="s">
        <v>654</v>
      </c>
      <c r="D64" t="s">
        <v>554</v>
      </c>
      <c r="E64" t="str">
        <f t="shared" si="1"/>
        <v>Ft</v>
      </c>
    </row>
    <row r="65" spans="1:5" x14ac:dyDescent="0.3">
      <c r="A65" t="s">
        <v>655</v>
      </c>
      <c r="B65" s="31">
        <v>422</v>
      </c>
      <c r="C65" t="s">
        <v>656</v>
      </c>
      <c r="D65" t="s">
        <v>554</v>
      </c>
      <c r="E65" t="str">
        <f t="shared" si="1"/>
        <v>Ft</v>
      </c>
    </row>
    <row r="66" spans="1:5" x14ac:dyDescent="0.3">
      <c r="A66" t="s">
        <v>657</v>
      </c>
      <c r="B66" s="31">
        <v>315</v>
      </c>
      <c r="C66" t="s">
        <v>658</v>
      </c>
      <c r="D66" t="s">
        <v>554</v>
      </c>
      <c r="E66" t="str">
        <f t="shared" ref="E66:E97" si="2">VLOOKUP(D66,F$3:G$5,2,FALSE)</f>
        <v>Ft</v>
      </c>
    </row>
    <row r="67" spans="1:5" x14ac:dyDescent="0.3">
      <c r="A67" t="s">
        <v>659</v>
      </c>
      <c r="B67" s="31">
        <v>603</v>
      </c>
      <c r="C67" t="s">
        <v>660</v>
      </c>
      <c r="D67" t="s">
        <v>554</v>
      </c>
      <c r="E67" t="str">
        <f t="shared" si="2"/>
        <v>Ft</v>
      </c>
    </row>
    <row r="68" spans="1:5" x14ac:dyDescent="0.3">
      <c r="A68" t="s">
        <v>661</v>
      </c>
      <c r="B68" s="31">
        <v>325</v>
      </c>
      <c r="C68" t="s">
        <v>662</v>
      </c>
      <c r="D68" t="s">
        <v>557</v>
      </c>
      <c r="E68" t="str">
        <f t="shared" si="2"/>
        <v>No</v>
      </c>
    </row>
    <row r="69" spans="1:5" x14ac:dyDescent="0.3">
      <c r="A69" t="s">
        <v>663</v>
      </c>
      <c r="B69" s="31">
        <v>423</v>
      </c>
      <c r="C69" t="s">
        <v>664</v>
      </c>
      <c r="D69" t="s">
        <v>554</v>
      </c>
      <c r="E69" t="str">
        <f t="shared" si="2"/>
        <v>Ft</v>
      </c>
    </row>
    <row r="70" spans="1:5" x14ac:dyDescent="0.3">
      <c r="A70" t="s">
        <v>665</v>
      </c>
      <c r="B70" s="31">
        <v>595</v>
      </c>
      <c r="C70" t="s">
        <v>666</v>
      </c>
      <c r="D70" t="s">
        <v>560</v>
      </c>
      <c r="E70" t="str">
        <f t="shared" si="2"/>
        <v>Ac</v>
      </c>
    </row>
    <row r="71" spans="1:5" x14ac:dyDescent="0.3">
      <c r="A71" t="s">
        <v>667</v>
      </c>
      <c r="B71" s="31">
        <v>320</v>
      </c>
      <c r="C71" t="s">
        <v>668</v>
      </c>
      <c r="E71" t="e">
        <f t="shared" si="2"/>
        <v>#N/A</v>
      </c>
    </row>
    <row r="72" spans="1:5" x14ac:dyDescent="0.3">
      <c r="A72" t="s">
        <v>669</v>
      </c>
      <c r="B72" s="31">
        <v>428</v>
      </c>
      <c r="C72" t="s">
        <v>670</v>
      </c>
      <c r="D72" t="s">
        <v>557</v>
      </c>
      <c r="E72" t="str">
        <f t="shared" si="2"/>
        <v>No</v>
      </c>
    </row>
    <row r="73" spans="1:5" x14ac:dyDescent="0.3">
      <c r="A73" t="s">
        <v>671</v>
      </c>
      <c r="B73" s="31">
        <v>388</v>
      </c>
      <c r="C73" t="s">
        <v>672</v>
      </c>
      <c r="D73" t="s">
        <v>560</v>
      </c>
      <c r="E73" t="str">
        <f t="shared" si="2"/>
        <v>Ac</v>
      </c>
    </row>
    <row r="74" spans="1:5" x14ac:dyDescent="0.3">
      <c r="A74" t="s">
        <v>673</v>
      </c>
      <c r="B74" s="31">
        <v>464</v>
      </c>
      <c r="C74" t="s">
        <v>674</v>
      </c>
      <c r="D74" t="s">
        <v>557</v>
      </c>
      <c r="E74" t="str">
        <f t="shared" si="2"/>
        <v>No</v>
      </c>
    </row>
    <row r="75" spans="1:5" x14ac:dyDescent="0.3">
      <c r="A75" t="s">
        <v>675</v>
      </c>
      <c r="B75" s="31">
        <v>430</v>
      </c>
      <c r="C75" t="s">
        <v>676</v>
      </c>
      <c r="D75" t="s">
        <v>557</v>
      </c>
      <c r="E75" t="str">
        <f t="shared" si="2"/>
        <v>No</v>
      </c>
    </row>
    <row r="76" spans="1:5" x14ac:dyDescent="0.3">
      <c r="A76" t="s">
        <v>677</v>
      </c>
      <c r="B76" s="31">
        <v>436</v>
      </c>
      <c r="C76" t="s">
        <v>678</v>
      </c>
      <c r="D76" t="s">
        <v>557</v>
      </c>
      <c r="E76" t="str">
        <f t="shared" si="2"/>
        <v>No</v>
      </c>
    </row>
    <row r="77" spans="1:5" x14ac:dyDescent="0.3">
      <c r="A77" t="s">
        <v>226</v>
      </c>
      <c r="B77" s="31">
        <v>441</v>
      </c>
      <c r="C77" t="s">
        <v>679</v>
      </c>
      <c r="D77" t="s">
        <v>554</v>
      </c>
      <c r="E77" t="str">
        <f t="shared" si="2"/>
        <v>Ft</v>
      </c>
    </row>
    <row r="78" spans="1:5" x14ac:dyDescent="0.3">
      <c r="A78" t="s">
        <v>680</v>
      </c>
      <c r="B78" s="31">
        <v>443</v>
      </c>
      <c r="C78" t="s">
        <v>681</v>
      </c>
      <c r="D78" t="s">
        <v>554</v>
      </c>
      <c r="E78" t="str">
        <f t="shared" si="2"/>
        <v>Ft</v>
      </c>
    </row>
    <row r="79" spans="1:5" x14ac:dyDescent="0.3">
      <c r="A79" t="s">
        <v>682</v>
      </c>
      <c r="B79" s="31">
        <v>447</v>
      </c>
      <c r="C79" t="s">
        <v>683</v>
      </c>
      <c r="D79" t="s">
        <v>557</v>
      </c>
      <c r="E79" t="str">
        <f t="shared" si="2"/>
        <v>No</v>
      </c>
    </row>
    <row r="80" spans="1:5" x14ac:dyDescent="0.3">
      <c r="A80" t="s">
        <v>228</v>
      </c>
      <c r="B80" s="31">
        <v>449</v>
      </c>
      <c r="C80" t="s">
        <v>684</v>
      </c>
      <c r="D80" t="s">
        <v>554</v>
      </c>
      <c r="E80" t="str">
        <f t="shared" si="2"/>
        <v>Ft</v>
      </c>
    </row>
    <row r="81" spans="1:5" x14ac:dyDescent="0.3">
      <c r="A81" t="s">
        <v>685</v>
      </c>
      <c r="B81" s="31">
        <v>527</v>
      </c>
      <c r="C81" t="s">
        <v>686</v>
      </c>
      <c r="D81" t="s">
        <v>554</v>
      </c>
      <c r="E81" t="str">
        <f t="shared" si="2"/>
        <v>Ft</v>
      </c>
    </row>
    <row r="82" spans="1:5" x14ac:dyDescent="0.3">
      <c r="A82" t="s">
        <v>251</v>
      </c>
      <c r="B82" s="31">
        <v>460</v>
      </c>
      <c r="C82" t="s">
        <v>687</v>
      </c>
      <c r="D82" t="s">
        <v>554</v>
      </c>
      <c r="E82" t="str">
        <f t="shared" si="2"/>
        <v>Ft</v>
      </c>
    </row>
    <row r="83" spans="1:5" x14ac:dyDescent="0.3">
      <c r="A83" t="s">
        <v>688</v>
      </c>
      <c r="B83" s="31">
        <v>543</v>
      </c>
      <c r="C83" t="s">
        <v>689</v>
      </c>
      <c r="D83" t="s">
        <v>554</v>
      </c>
      <c r="E83" t="str">
        <f t="shared" si="2"/>
        <v>Ft</v>
      </c>
    </row>
    <row r="84" spans="1:5" x14ac:dyDescent="0.3">
      <c r="A84" t="s">
        <v>690</v>
      </c>
      <c r="B84" s="31">
        <v>544</v>
      </c>
      <c r="C84" t="s">
        <v>691</v>
      </c>
      <c r="D84" t="s">
        <v>554</v>
      </c>
      <c r="E84" t="str">
        <f t="shared" si="2"/>
        <v>Ft</v>
      </c>
    </row>
    <row r="85" spans="1:5" x14ac:dyDescent="0.3">
      <c r="A85" t="s">
        <v>692</v>
      </c>
      <c r="B85" s="31">
        <v>453</v>
      </c>
      <c r="C85" t="s">
        <v>693</v>
      </c>
      <c r="D85" t="s">
        <v>554</v>
      </c>
      <c r="E85" t="str">
        <f t="shared" si="2"/>
        <v>Ft</v>
      </c>
    </row>
    <row r="86" spans="1:5" x14ac:dyDescent="0.3">
      <c r="A86" t="s">
        <v>694</v>
      </c>
      <c r="B86" s="31">
        <v>455</v>
      </c>
      <c r="C86" t="s">
        <v>695</v>
      </c>
      <c r="D86" t="s">
        <v>554</v>
      </c>
      <c r="E86" t="str">
        <f t="shared" si="2"/>
        <v>Ft</v>
      </c>
    </row>
    <row r="87" spans="1:5" x14ac:dyDescent="0.3">
      <c r="A87" t="s">
        <v>696</v>
      </c>
      <c r="B87" s="31">
        <v>466</v>
      </c>
      <c r="C87" t="s">
        <v>697</v>
      </c>
      <c r="D87" t="s">
        <v>560</v>
      </c>
      <c r="E87" t="str">
        <f t="shared" si="2"/>
        <v>Ac</v>
      </c>
    </row>
    <row r="88" spans="1:5" x14ac:dyDescent="0.3">
      <c r="A88" t="s">
        <v>698</v>
      </c>
      <c r="B88" s="31">
        <v>670</v>
      </c>
      <c r="C88" t="s">
        <v>699</v>
      </c>
      <c r="D88" t="s">
        <v>557</v>
      </c>
      <c r="E88" t="str">
        <f t="shared" si="2"/>
        <v>No</v>
      </c>
    </row>
    <row r="89" spans="1:5" x14ac:dyDescent="0.3">
      <c r="A89" t="s">
        <v>700</v>
      </c>
      <c r="B89" s="31">
        <v>468</v>
      </c>
      <c r="C89" t="s">
        <v>701</v>
      </c>
      <c r="D89" t="s">
        <v>554</v>
      </c>
      <c r="E89" t="str">
        <f t="shared" si="2"/>
        <v>Ft</v>
      </c>
    </row>
    <row r="90" spans="1:5" x14ac:dyDescent="0.3">
      <c r="A90" t="s">
        <v>702</v>
      </c>
      <c r="B90" s="31">
        <v>516</v>
      </c>
      <c r="C90" t="s">
        <v>703</v>
      </c>
      <c r="D90" t="s">
        <v>554</v>
      </c>
      <c r="E90" t="str">
        <f t="shared" si="2"/>
        <v>Ft</v>
      </c>
    </row>
    <row r="91" spans="1:5" x14ac:dyDescent="0.3">
      <c r="A91" t="s">
        <v>445</v>
      </c>
      <c r="B91" s="31">
        <v>567</v>
      </c>
      <c r="C91" t="s">
        <v>704</v>
      </c>
      <c r="D91" t="s">
        <v>557</v>
      </c>
      <c r="E91" t="str">
        <f t="shared" si="2"/>
        <v>No</v>
      </c>
    </row>
    <row r="92" spans="1:5" x14ac:dyDescent="0.3">
      <c r="A92" t="s">
        <v>705</v>
      </c>
      <c r="B92" s="31">
        <v>457</v>
      </c>
      <c r="C92" t="s">
        <v>706</v>
      </c>
      <c r="D92" t="s">
        <v>554</v>
      </c>
      <c r="E92" t="str">
        <f t="shared" si="2"/>
        <v>Ft</v>
      </c>
    </row>
    <row r="93" spans="1:5" x14ac:dyDescent="0.3">
      <c r="A93" t="s">
        <v>707</v>
      </c>
      <c r="B93" s="31">
        <v>482</v>
      </c>
      <c r="C93" t="s">
        <v>708</v>
      </c>
      <c r="D93" t="s">
        <v>560</v>
      </c>
      <c r="E93" t="str">
        <f t="shared" si="2"/>
        <v>Ac</v>
      </c>
    </row>
    <row r="94" spans="1:5" x14ac:dyDescent="0.3">
      <c r="A94" t="s">
        <v>709</v>
      </c>
      <c r="B94" s="31">
        <v>353</v>
      </c>
      <c r="C94" t="s">
        <v>710</v>
      </c>
      <c r="D94" t="s">
        <v>557</v>
      </c>
      <c r="E94" t="str">
        <f t="shared" si="2"/>
        <v>No</v>
      </c>
    </row>
    <row r="95" spans="1:5" x14ac:dyDescent="0.3">
      <c r="A95" t="s">
        <v>711</v>
      </c>
      <c r="B95" s="31">
        <v>484</v>
      </c>
      <c r="C95" t="s">
        <v>712</v>
      </c>
      <c r="D95" t="s">
        <v>557</v>
      </c>
      <c r="E95" t="str">
        <f t="shared" si="2"/>
        <v>No</v>
      </c>
    </row>
    <row r="96" spans="1:5" x14ac:dyDescent="0.3">
      <c r="A96" t="s">
        <v>217</v>
      </c>
      <c r="B96" s="31">
        <v>379</v>
      </c>
      <c r="C96" t="s">
        <v>713</v>
      </c>
      <c r="D96" t="s">
        <v>560</v>
      </c>
      <c r="E96" t="str">
        <f t="shared" si="2"/>
        <v>Ac</v>
      </c>
    </row>
    <row r="97" spans="1:5" x14ac:dyDescent="0.3">
      <c r="A97" t="s">
        <v>61</v>
      </c>
      <c r="B97" s="31">
        <v>590</v>
      </c>
      <c r="C97" t="s">
        <v>714</v>
      </c>
      <c r="D97" t="s">
        <v>557</v>
      </c>
      <c r="E97" t="str">
        <f t="shared" si="2"/>
        <v>No</v>
      </c>
    </row>
    <row r="98" spans="1:5" x14ac:dyDescent="0.3">
      <c r="A98" t="s">
        <v>715</v>
      </c>
      <c r="B98" s="31">
        <v>500</v>
      </c>
      <c r="C98" t="s">
        <v>716</v>
      </c>
      <c r="D98" t="s">
        <v>560</v>
      </c>
      <c r="E98" t="str">
        <f t="shared" ref="E98:E129" si="3">VLOOKUP(D98,F$3:G$5,2,FALSE)</f>
        <v>Ac</v>
      </c>
    </row>
    <row r="99" spans="1:5" x14ac:dyDescent="0.3">
      <c r="A99" t="s">
        <v>449</v>
      </c>
      <c r="B99" s="31">
        <v>319</v>
      </c>
      <c r="C99" t="s">
        <v>717</v>
      </c>
      <c r="D99" t="s">
        <v>557</v>
      </c>
      <c r="E99" t="str">
        <f t="shared" si="3"/>
        <v>No</v>
      </c>
    </row>
    <row r="100" spans="1:5" x14ac:dyDescent="0.3">
      <c r="A100" t="s">
        <v>718</v>
      </c>
      <c r="B100" s="31">
        <v>582</v>
      </c>
      <c r="C100" t="s">
        <v>719</v>
      </c>
      <c r="D100" t="s">
        <v>560</v>
      </c>
      <c r="E100" t="str">
        <f t="shared" si="3"/>
        <v>Ac</v>
      </c>
    </row>
    <row r="101" spans="1:5" x14ac:dyDescent="0.3">
      <c r="A101" t="s">
        <v>720</v>
      </c>
      <c r="B101" s="31">
        <v>378</v>
      </c>
      <c r="C101" t="s">
        <v>721</v>
      </c>
      <c r="D101" t="s">
        <v>560</v>
      </c>
      <c r="E101" t="str">
        <f t="shared" si="3"/>
        <v>Ac</v>
      </c>
    </row>
    <row r="102" spans="1:5" x14ac:dyDescent="0.3">
      <c r="A102" t="s">
        <v>722</v>
      </c>
      <c r="B102" s="31" t="s">
        <v>723</v>
      </c>
      <c r="C102" t="s">
        <v>724</v>
      </c>
      <c r="D102" t="s">
        <v>557</v>
      </c>
      <c r="E102" t="str">
        <f t="shared" si="3"/>
        <v>No</v>
      </c>
    </row>
    <row r="103" spans="1:5" x14ac:dyDescent="0.3">
      <c r="A103" t="s">
        <v>725</v>
      </c>
      <c r="B103" s="31" t="s">
        <v>726</v>
      </c>
      <c r="C103" t="s">
        <v>727</v>
      </c>
      <c r="D103" t="s">
        <v>554</v>
      </c>
      <c r="E103" t="str">
        <f t="shared" si="3"/>
        <v>Ft</v>
      </c>
    </row>
    <row r="104" spans="1:5" x14ac:dyDescent="0.3">
      <c r="A104" t="s">
        <v>455</v>
      </c>
      <c r="B104" s="31" t="s">
        <v>456</v>
      </c>
      <c r="C104" t="s">
        <v>728</v>
      </c>
      <c r="D104" t="s">
        <v>557</v>
      </c>
      <c r="E104" t="str">
        <f t="shared" si="3"/>
        <v>No</v>
      </c>
    </row>
    <row r="105" spans="1:5" x14ac:dyDescent="0.3">
      <c r="A105" t="s">
        <v>729</v>
      </c>
      <c r="B105" s="31" t="s">
        <v>730</v>
      </c>
      <c r="C105" t="s">
        <v>731</v>
      </c>
      <c r="D105" t="s">
        <v>557</v>
      </c>
      <c r="E105" t="str">
        <f t="shared" si="3"/>
        <v>No</v>
      </c>
    </row>
    <row r="106" spans="1:5" x14ac:dyDescent="0.3">
      <c r="A106" t="s">
        <v>732</v>
      </c>
      <c r="B106" s="31">
        <v>462</v>
      </c>
      <c r="C106" t="s">
        <v>733</v>
      </c>
      <c r="D106" t="s">
        <v>554</v>
      </c>
      <c r="E106" t="str">
        <f t="shared" si="3"/>
        <v>Ft</v>
      </c>
    </row>
    <row r="107" spans="1:5" x14ac:dyDescent="0.3">
      <c r="A107" t="s">
        <v>734</v>
      </c>
      <c r="B107" s="31">
        <v>338</v>
      </c>
      <c r="C107" t="s">
        <v>735</v>
      </c>
      <c r="D107" t="s">
        <v>557</v>
      </c>
      <c r="E107" t="str">
        <f t="shared" si="3"/>
        <v>No</v>
      </c>
    </row>
    <row r="108" spans="1:5" x14ac:dyDescent="0.3">
      <c r="A108" t="s">
        <v>736</v>
      </c>
      <c r="B108" s="31">
        <v>528</v>
      </c>
      <c r="C108" t="s">
        <v>737</v>
      </c>
      <c r="D108" t="s">
        <v>560</v>
      </c>
      <c r="E108" t="str">
        <f t="shared" si="3"/>
        <v>Ac</v>
      </c>
    </row>
    <row r="109" spans="1:5" x14ac:dyDescent="0.3">
      <c r="A109" t="s">
        <v>738</v>
      </c>
      <c r="B109" s="31">
        <v>533</v>
      </c>
      <c r="C109" t="s">
        <v>739</v>
      </c>
      <c r="D109" t="s">
        <v>560</v>
      </c>
      <c r="E109" t="str">
        <f t="shared" si="3"/>
        <v>Ac</v>
      </c>
    </row>
    <row r="110" spans="1:5" x14ac:dyDescent="0.3">
      <c r="A110" t="s">
        <v>194</v>
      </c>
      <c r="B110" s="31">
        <v>550</v>
      </c>
      <c r="C110" t="s">
        <v>740</v>
      </c>
      <c r="D110" t="s">
        <v>560</v>
      </c>
      <c r="E110" t="str">
        <f t="shared" si="3"/>
        <v>Ac</v>
      </c>
    </row>
    <row r="111" spans="1:5" x14ac:dyDescent="0.3">
      <c r="A111" t="s">
        <v>741</v>
      </c>
      <c r="B111" s="31">
        <v>562</v>
      </c>
      <c r="C111" t="s">
        <v>742</v>
      </c>
      <c r="D111" t="s">
        <v>554</v>
      </c>
      <c r="E111" t="str">
        <f t="shared" si="3"/>
        <v>Ft</v>
      </c>
    </row>
    <row r="112" spans="1:5" x14ac:dyDescent="0.3">
      <c r="A112" t="s">
        <v>743</v>
      </c>
      <c r="B112" s="31">
        <v>566</v>
      </c>
      <c r="C112" t="s">
        <v>744</v>
      </c>
      <c r="D112" t="s">
        <v>560</v>
      </c>
      <c r="E112" t="str">
        <f t="shared" si="3"/>
        <v>Ac</v>
      </c>
    </row>
    <row r="113" spans="1:5" x14ac:dyDescent="0.3">
      <c r="A113" t="s">
        <v>745</v>
      </c>
      <c r="B113" s="31">
        <v>329</v>
      </c>
      <c r="C113" t="s">
        <v>746</v>
      </c>
      <c r="D113" t="s">
        <v>560</v>
      </c>
      <c r="E113" t="str">
        <f t="shared" si="3"/>
        <v>Ac</v>
      </c>
    </row>
    <row r="114" spans="1:5" x14ac:dyDescent="0.3">
      <c r="A114" t="s">
        <v>747</v>
      </c>
      <c r="B114" s="31">
        <v>345</v>
      </c>
      <c r="C114" t="s">
        <v>748</v>
      </c>
      <c r="D114" t="s">
        <v>560</v>
      </c>
      <c r="E114" t="str">
        <f t="shared" si="3"/>
        <v>Ac</v>
      </c>
    </row>
    <row r="115" spans="1:5" x14ac:dyDescent="0.3">
      <c r="A115" t="s">
        <v>749</v>
      </c>
      <c r="B115" s="31">
        <v>643</v>
      </c>
      <c r="C115" t="s">
        <v>750</v>
      </c>
      <c r="D115" t="s">
        <v>557</v>
      </c>
      <c r="E115" t="str">
        <f t="shared" si="3"/>
        <v>No</v>
      </c>
    </row>
    <row r="116" spans="1:5" x14ac:dyDescent="0.3">
      <c r="A116" t="s">
        <v>71</v>
      </c>
      <c r="B116" s="31">
        <v>391</v>
      </c>
      <c r="C116" t="s">
        <v>751</v>
      </c>
      <c r="D116" t="s">
        <v>560</v>
      </c>
      <c r="E116" t="str">
        <f t="shared" si="3"/>
        <v>Ac</v>
      </c>
    </row>
    <row r="117" spans="1:5" x14ac:dyDescent="0.3">
      <c r="A117" t="s">
        <v>79</v>
      </c>
      <c r="B117" s="31">
        <v>390</v>
      </c>
      <c r="C117" t="s">
        <v>752</v>
      </c>
      <c r="D117" t="s">
        <v>560</v>
      </c>
      <c r="E117" t="str">
        <f t="shared" si="3"/>
        <v>Ac</v>
      </c>
    </row>
    <row r="118" spans="1:5" x14ac:dyDescent="0.3">
      <c r="A118" t="s">
        <v>753</v>
      </c>
      <c r="B118" s="31">
        <v>654</v>
      </c>
      <c r="C118" t="s">
        <v>754</v>
      </c>
      <c r="D118" t="s">
        <v>557</v>
      </c>
      <c r="E118" t="str">
        <f t="shared" si="3"/>
        <v>No</v>
      </c>
    </row>
    <row r="119" spans="1:5" x14ac:dyDescent="0.3">
      <c r="A119" t="s">
        <v>755</v>
      </c>
      <c r="B119" s="31">
        <v>555</v>
      </c>
      <c r="C119" t="s">
        <v>756</v>
      </c>
      <c r="D119" t="s">
        <v>557</v>
      </c>
      <c r="E119" t="str">
        <f t="shared" si="3"/>
        <v>No</v>
      </c>
    </row>
    <row r="120" spans="1:5" x14ac:dyDescent="0.3">
      <c r="A120" t="s">
        <v>245</v>
      </c>
      <c r="B120" s="31">
        <v>558</v>
      </c>
      <c r="C120" t="s">
        <v>757</v>
      </c>
      <c r="D120" t="s">
        <v>560</v>
      </c>
      <c r="E120" t="str">
        <f t="shared" si="3"/>
        <v>Ac</v>
      </c>
    </row>
    <row r="121" spans="1:5" x14ac:dyDescent="0.3">
      <c r="A121" t="s">
        <v>174</v>
      </c>
      <c r="B121" s="31">
        <v>367</v>
      </c>
      <c r="C121" t="s">
        <v>758</v>
      </c>
      <c r="D121" t="s">
        <v>560</v>
      </c>
      <c r="E121" t="str">
        <f t="shared" si="3"/>
        <v>Ac</v>
      </c>
    </row>
    <row r="122" spans="1:5" x14ac:dyDescent="0.3">
      <c r="A122" t="s">
        <v>759</v>
      </c>
      <c r="B122" s="31">
        <v>557</v>
      </c>
      <c r="C122" t="s">
        <v>760</v>
      </c>
      <c r="D122" t="s">
        <v>560</v>
      </c>
      <c r="E122" t="str">
        <f t="shared" si="3"/>
        <v>Ac</v>
      </c>
    </row>
    <row r="123" spans="1:5" x14ac:dyDescent="0.3">
      <c r="A123" t="s">
        <v>761</v>
      </c>
      <c r="B123" s="31">
        <v>610</v>
      </c>
      <c r="C123" t="s">
        <v>762</v>
      </c>
      <c r="D123" t="s">
        <v>557</v>
      </c>
      <c r="E123" t="str">
        <f t="shared" si="3"/>
        <v>No</v>
      </c>
    </row>
    <row r="124" spans="1:5" x14ac:dyDescent="0.3">
      <c r="A124" t="s">
        <v>763</v>
      </c>
      <c r="B124" s="31">
        <v>350</v>
      </c>
      <c r="C124" t="s">
        <v>764</v>
      </c>
      <c r="D124" t="s">
        <v>560</v>
      </c>
      <c r="E124" t="str">
        <f t="shared" si="3"/>
        <v>Ac</v>
      </c>
    </row>
    <row r="125" spans="1:5" x14ac:dyDescent="0.3">
      <c r="A125" t="s">
        <v>765</v>
      </c>
      <c r="B125" s="31">
        <v>646</v>
      </c>
      <c r="C125" t="s">
        <v>766</v>
      </c>
      <c r="D125" t="s">
        <v>560</v>
      </c>
      <c r="E125" t="str">
        <f t="shared" si="3"/>
        <v>Ac</v>
      </c>
    </row>
    <row r="126" spans="1:5" x14ac:dyDescent="0.3">
      <c r="A126" t="s">
        <v>263</v>
      </c>
      <c r="B126" s="31">
        <v>318</v>
      </c>
      <c r="C126" t="s">
        <v>767</v>
      </c>
      <c r="D126" t="s">
        <v>557</v>
      </c>
      <c r="E126" t="str">
        <f t="shared" si="3"/>
        <v>No</v>
      </c>
    </row>
    <row r="127" spans="1:5" x14ac:dyDescent="0.3">
      <c r="A127" t="s">
        <v>768</v>
      </c>
      <c r="B127" s="31">
        <v>381</v>
      </c>
      <c r="C127" t="s">
        <v>769</v>
      </c>
      <c r="D127" t="s">
        <v>560</v>
      </c>
      <c r="E127" t="str">
        <f t="shared" si="3"/>
        <v>Ac</v>
      </c>
    </row>
    <row r="128" spans="1:5" x14ac:dyDescent="0.3">
      <c r="A128" t="s">
        <v>770</v>
      </c>
      <c r="B128" s="31">
        <v>572</v>
      </c>
      <c r="C128" t="s">
        <v>771</v>
      </c>
      <c r="D128" t="s">
        <v>557</v>
      </c>
      <c r="E128" t="str">
        <f t="shared" si="3"/>
        <v>No</v>
      </c>
    </row>
    <row r="129" spans="1:5" x14ac:dyDescent="0.3">
      <c r="A129" t="s">
        <v>772</v>
      </c>
      <c r="B129" s="31">
        <v>574</v>
      </c>
      <c r="C129" t="s">
        <v>773</v>
      </c>
      <c r="D129" t="s">
        <v>557</v>
      </c>
      <c r="E129" t="str">
        <f t="shared" si="3"/>
        <v>No</v>
      </c>
    </row>
    <row r="130" spans="1:5" x14ac:dyDescent="0.3">
      <c r="A130" t="s">
        <v>229</v>
      </c>
      <c r="B130" s="31">
        <v>442</v>
      </c>
      <c r="C130" t="s">
        <v>774</v>
      </c>
      <c r="D130" t="s">
        <v>554</v>
      </c>
      <c r="E130" t="str">
        <f t="shared" ref="E130:E152" si="4">VLOOKUP(D130,F$3:G$5,2,FALSE)</f>
        <v>Ft</v>
      </c>
    </row>
    <row r="131" spans="1:5" x14ac:dyDescent="0.3">
      <c r="A131" t="s">
        <v>775</v>
      </c>
      <c r="B131" s="31">
        <v>570</v>
      </c>
      <c r="C131" t="s">
        <v>776</v>
      </c>
      <c r="D131" t="s">
        <v>554</v>
      </c>
      <c r="E131" t="str">
        <f t="shared" si="4"/>
        <v>Ft</v>
      </c>
    </row>
    <row r="132" spans="1:5" x14ac:dyDescent="0.3">
      <c r="A132" t="s">
        <v>777</v>
      </c>
      <c r="B132" s="31">
        <v>580</v>
      </c>
      <c r="C132" t="s">
        <v>778</v>
      </c>
      <c r="D132" t="s">
        <v>554</v>
      </c>
      <c r="E132" t="str">
        <f t="shared" si="4"/>
        <v>Ft</v>
      </c>
    </row>
    <row r="133" spans="1:5" x14ac:dyDescent="0.3">
      <c r="A133" t="s">
        <v>779</v>
      </c>
      <c r="B133" s="31">
        <v>578</v>
      </c>
      <c r="C133" t="s">
        <v>780</v>
      </c>
      <c r="D133" t="s">
        <v>560</v>
      </c>
      <c r="E133" t="str">
        <f t="shared" si="4"/>
        <v>Ac</v>
      </c>
    </row>
    <row r="134" spans="1:5" x14ac:dyDescent="0.3">
      <c r="A134" t="s">
        <v>781</v>
      </c>
      <c r="B134" s="31">
        <v>395</v>
      </c>
      <c r="C134" t="s">
        <v>782</v>
      </c>
      <c r="D134" t="s">
        <v>560</v>
      </c>
      <c r="E134" t="str">
        <f t="shared" si="4"/>
        <v>Ac</v>
      </c>
    </row>
    <row r="135" spans="1:5" x14ac:dyDescent="0.3">
      <c r="A135" t="s">
        <v>783</v>
      </c>
      <c r="B135" s="31">
        <v>586</v>
      </c>
      <c r="C135" t="s">
        <v>784</v>
      </c>
      <c r="D135" t="s">
        <v>560</v>
      </c>
      <c r="E135" t="str">
        <f t="shared" si="4"/>
        <v>Ac</v>
      </c>
    </row>
    <row r="136" spans="1:5" x14ac:dyDescent="0.3">
      <c r="A136" t="s">
        <v>785</v>
      </c>
      <c r="B136" s="31">
        <v>587</v>
      </c>
      <c r="C136" t="s">
        <v>786</v>
      </c>
      <c r="D136" t="s">
        <v>560</v>
      </c>
      <c r="E136" t="str">
        <f t="shared" si="4"/>
        <v>Ac</v>
      </c>
    </row>
    <row r="137" spans="1:5" x14ac:dyDescent="0.3">
      <c r="A137" t="s">
        <v>467</v>
      </c>
      <c r="B137" s="31">
        <v>649</v>
      </c>
      <c r="C137" t="s">
        <v>787</v>
      </c>
      <c r="D137" t="s">
        <v>557</v>
      </c>
      <c r="E137" t="str">
        <f t="shared" si="4"/>
        <v>No</v>
      </c>
    </row>
    <row r="138" spans="1:5" x14ac:dyDescent="0.3">
      <c r="A138" t="s">
        <v>788</v>
      </c>
      <c r="B138" s="31">
        <v>606</v>
      </c>
      <c r="C138" t="s">
        <v>789</v>
      </c>
      <c r="D138" t="s">
        <v>554</v>
      </c>
      <c r="E138" t="str">
        <f t="shared" si="4"/>
        <v>Ft</v>
      </c>
    </row>
    <row r="139" spans="1:5" x14ac:dyDescent="0.3">
      <c r="A139" t="s">
        <v>790</v>
      </c>
      <c r="B139" s="31">
        <v>607</v>
      </c>
      <c r="C139" t="s">
        <v>791</v>
      </c>
      <c r="D139" t="s">
        <v>557</v>
      </c>
      <c r="E139" t="str">
        <f t="shared" si="4"/>
        <v>No</v>
      </c>
    </row>
    <row r="140" spans="1:5" x14ac:dyDescent="0.3">
      <c r="A140" t="s">
        <v>792</v>
      </c>
      <c r="B140" s="31">
        <v>608</v>
      </c>
      <c r="C140" t="s">
        <v>793</v>
      </c>
      <c r="D140" t="s">
        <v>560</v>
      </c>
      <c r="E140" t="str">
        <f t="shared" si="4"/>
        <v>Ac</v>
      </c>
    </row>
    <row r="141" spans="1:5" x14ac:dyDescent="0.3">
      <c r="A141" t="s">
        <v>794</v>
      </c>
      <c r="B141" s="31">
        <v>609</v>
      </c>
      <c r="C141" t="s">
        <v>795</v>
      </c>
      <c r="D141" t="s">
        <v>557</v>
      </c>
      <c r="E141" t="str">
        <f t="shared" si="4"/>
        <v>No</v>
      </c>
    </row>
    <row r="142" spans="1:5" x14ac:dyDescent="0.3">
      <c r="A142" t="s">
        <v>796</v>
      </c>
      <c r="B142" s="31">
        <v>600</v>
      </c>
      <c r="C142" t="s">
        <v>797</v>
      </c>
      <c r="D142" t="s">
        <v>560</v>
      </c>
      <c r="E142" t="str">
        <f t="shared" si="4"/>
        <v>Ac</v>
      </c>
    </row>
    <row r="143" spans="1:5" x14ac:dyDescent="0.3">
      <c r="A143" t="s">
        <v>472</v>
      </c>
      <c r="B143" s="31">
        <v>568</v>
      </c>
      <c r="C143" t="s">
        <v>798</v>
      </c>
      <c r="D143" t="s">
        <v>557</v>
      </c>
      <c r="E143" t="str">
        <f t="shared" si="4"/>
        <v>No</v>
      </c>
    </row>
    <row r="144" spans="1:5" x14ac:dyDescent="0.3">
      <c r="A144" t="s">
        <v>72</v>
      </c>
      <c r="B144" s="31">
        <v>612</v>
      </c>
      <c r="C144" t="s">
        <v>799</v>
      </c>
      <c r="D144" t="s">
        <v>560</v>
      </c>
      <c r="E144" t="str">
        <f t="shared" si="4"/>
        <v>Ac</v>
      </c>
    </row>
    <row r="145" spans="1:5" x14ac:dyDescent="0.3">
      <c r="A145" t="s">
        <v>800</v>
      </c>
      <c r="B145" s="31">
        <v>490</v>
      </c>
      <c r="C145" t="s">
        <v>801</v>
      </c>
      <c r="D145" t="s">
        <v>557</v>
      </c>
      <c r="E145" t="str">
        <f t="shared" si="4"/>
        <v>No</v>
      </c>
    </row>
    <row r="146" spans="1:5" x14ac:dyDescent="0.3">
      <c r="A146" t="s">
        <v>802</v>
      </c>
      <c r="B146" s="31">
        <v>660</v>
      </c>
      <c r="C146" t="s">
        <v>803</v>
      </c>
      <c r="D146" t="s">
        <v>554</v>
      </c>
      <c r="E146" t="str">
        <f t="shared" si="4"/>
        <v>Ft</v>
      </c>
    </row>
    <row r="147" spans="1:5" x14ac:dyDescent="0.3">
      <c r="A147" t="s">
        <v>804</v>
      </c>
      <c r="B147" s="31">
        <v>620</v>
      </c>
      <c r="C147" t="s">
        <v>805</v>
      </c>
      <c r="D147" t="s">
        <v>554</v>
      </c>
      <c r="E147" t="str">
        <f t="shared" si="4"/>
        <v>Ft</v>
      </c>
    </row>
    <row r="148" spans="1:5" x14ac:dyDescent="0.3">
      <c r="A148" t="s">
        <v>240</v>
      </c>
      <c r="B148" s="31">
        <v>645</v>
      </c>
      <c r="C148" t="s">
        <v>806</v>
      </c>
      <c r="D148" t="s">
        <v>560</v>
      </c>
      <c r="E148" t="str">
        <f t="shared" si="4"/>
        <v>Ac</v>
      </c>
    </row>
    <row r="149" spans="1:5" x14ac:dyDescent="0.3">
      <c r="A149" t="s">
        <v>807</v>
      </c>
      <c r="B149" s="31">
        <v>635</v>
      </c>
      <c r="C149" t="s">
        <v>808</v>
      </c>
      <c r="D149" t="s">
        <v>554</v>
      </c>
      <c r="E149" t="str">
        <f t="shared" si="4"/>
        <v>Ft</v>
      </c>
    </row>
    <row r="150" spans="1:5" x14ac:dyDescent="0.3">
      <c r="A150" t="s">
        <v>809</v>
      </c>
      <c r="B150" s="31">
        <v>601</v>
      </c>
      <c r="C150" t="s">
        <v>810</v>
      </c>
      <c r="D150" t="s">
        <v>560</v>
      </c>
      <c r="E150" t="str">
        <f t="shared" si="4"/>
        <v>Ac</v>
      </c>
    </row>
    <row r="151" spans="1:5" x14ac:dyDescent="0.3">
      <c r="A151" t="s">
        <v>811</v>
      </c>
      <c r="B151" s="31">
        <v>630</v>
      </c>
      <c r="C151" t="s">
        <v>812</v>
      </c>
      <c r="D151" t="s">
        <v>557</v>
      </c>
      <c r="E151" t="str">
        <f t="shared" si="4"/>
        <v>No</v>
      </c>
    </row>
    <row r="152" spans="1:5" x14ac:dyDescent="0.3">
      <c r="A152" t="s">
        <v>813</v>
      </c>
      <c r="B152" s="31">
        <v>360</v>
      </c>
      <c r="C152" t="s">
        <v>814</v>
      </c>
      <c r="D152" t="s">
        <v>554</v>
      </c>
      <c r="E152" t="str">
        <f t="shared" si="4"/>
        <v>Ft</v>
      </c>
    </row>
    <row r="153" spans="1:5" x14ac:dyDescent="0.3">
      <c r="A153" t="s">
        <v>815</v>
      </c>
      <c r="B153" s="31">
        <v>321</v>
      </c>
      <c r="C153" t="s">
        <v>816</v>
      </c>
      <c r="D153" t="s">
        <v>817</v>
      </c>
      <c r="E153" t="s">
        <v>817</v>
      </c>
    </row>
    <row r="154" spans="1:5" x14ac:dyDescent="0.3">
      <c r="A154" t="s">
        <v>252</v>
      </c>
      <c r="B154" s="31">
        <v>633</v>
      </c>
      <c r="C154" t="s">
        <v>818</v>
      </c>
      <c r="D154" t="s">
        <v>554</v>
      </c>
      <c r="E154" t="str">
        <f t="shared" ref="E154:E172" si="5">VLOOKUP(D154,F$3:G$5,2,FALSE)</f>
        <v>Ft</v>
      </c>
    </row>
    <row r="155" spans="1:5" x14ac:dyDescent="0.3">
      <c r="A155" t="s">
        <v>398</v>
      </c>
      <c r="B155" s="31">
        <v>632</v>
      </c>
      <c r="C155" t="s">
        <v>819</v>
      </c>
      <c r="D155" t="s">
        <v>554</v>
      </c>
      <c r="E155" t="str">
        <f t="shared" si="5"/>
        <v>Ft</v>
      </c>
    </row>
    <row r="156" spans="1:5" x14ac:dyDescent="0.3">
      <c r="A156" t="s">
        <v>253</v>
      </c>
      <c r="B156" s="31">
        <v>313</v>
      </c>
      <c r="C156" t="s">
        <v>820</v>
      </c>
      <c r="D156" t="s">
        <v>554</v>
      </c>
      <c r="E156" t="str">
        <f t="shared" si="5"/>
        <v>Ft</v>
      </c>
    </row>
    <row r="157" spans="1:5" x14ac:dyDescent="0.3">
      <c r="A157" t="s">
        <v>821</v>
      </c>
      <c r="B157" s="31">
        <v>634</v>
      </c>
      <c r="C157" t="s">
        <v>822</v>
      </c>
      <c r="D157" t="s">
        <v>554</v>
      </c>
      <c r="E157" t="str">
        <f t="shared" si="5"/>
        <v>Ft</v>
      </c>
    </row>
    <row r="158" spans="1:5" x14ac:dyDescent="0.3">
      <c r="A158" t="s">
        <v>234</v>
      </c>
      <c r="B158" s="31">
        <v>629</v>
      </c>
      <c r="C158" t="s">
        <v>823</v>
      </c>
      <c r="D158" t="s">
        <v>554</v>
      </c>
      <c r="E158" t="str">
        <f t="shared" si="5"/>
        <v>Ft</v>
      </c>
    </row>
    <row r="159" spans="1:5" x14ac:dyDescent="0.3">
      <c r="A159" t="s">
        <v>254</v>
      </c>
      <c r="B159" s="31">
        <v>359</v>
      </c>
      <c r="C159" t="s">
        <v>824</v>
      </c>
      <c r="D159" t="s">
        <v>560</v>
      </c>
      <c r="E159" t="str">
        <f t="shared" si="5"/>
        <v>Ac</v>
      </c>
    </row>
    <row r="160" spans="1:5" x14ac:dyDescent="0.3">
      <c r="A160" t="s">
        <v>825</v>
      </c>
      <c r="B160" s="31">
        <v>638</v>
      </c>
      <c r="C160" t="s">
        <v>826</v>
      </c>
      <c r="D160" t="s">
        <v>557</v>
      </c>
      <c r="E160" t="str">
        <f t="shared" si="5"/>
        <v>No</v>
      </c>
    </row>
    <row r="161" spans="1:5" x14ac:dyDescent="0.3">
      <c r="A161" t="s">
        <v>827</v>
      </c>
      <c r="B161" s="31">
        <v>636</v>
      </c>
      <c r="C161" t="s">
        <v>828</v>
      </c>
      <c r="D161" t="s">
        <v>560</v>
      </c>
      <c r="E161" t="str">
        <f t="shared" si="5"/>
        <v>Ac</v>
      </c>
    </row>
    <row r="162" spans="1:5" x14ac:dyDescent="0.3">
      <c r="A162" t="s">
        <v>829</v>
      </c>
      <c r="B162" s="31">
        <v>614</v>
      </c>
      <c r="C162" t="s">
        <v>830</v>
      </c>
      <c r="D162" t="s">
        <v>560</v>
      </c>
      <c r="E162" t="str">
        <f t="shared" si="5"/>
        <v>Ac</v>
      </c>
    </row>
    <row r="163" spans="1:5" x14ac:dyDescent="0.3">
      <c r="A163" t="s">
        <v>831</v>
      </c>
      <c r="B163" s="31">
        <v>640</v>
      </c>
      <c r="C163" t="s">
        <v>832</v>
      </c>
      <c r="D163" t="s">
        <v>554</v>
      </c>
      <c r="E163" t="str">
        <f t="shared" si="5"/>
        <v>Ft</v>
      </c>
    </row>
    <row r="164" spans="1:5" x14ac:dyDescent="0.3">
      <c r="A164" t="s">
        <v>833</v>
      </c>
      <c r="B164" s="31">
        <v>642</v>
      </c>
      <c r="C164" t="s">
        <v>834</v>
      </c>
      <c r="D164" t="s">
        <v>560</v>
      </c>
      <c r="E164" t="str">
        <f t="shared" si="5"/>
        <v>Ac</v>
      </c>
    </row>
    <row r="165" spans="1:5" x14ac:dyDescent="0.3">
      <c r="A165" t="s">
        <v>835</v>
      </c>
      <c r="B165" s="31">
        <v>351</v>
      </c>
      <c r="C165" t="s">
        <v>836</v>
      </c>
      <c r="D165" t="s">
        <v>560</v>
      </c>
      <c r="E165" t="str">
        <f t="shared" si="5"/>
        <v>Ac</v>
      </c>
    </row>
    <row r="166" spans="1:5" x14ac:dyDescent="0.3">
      <c r="A166" t="s">
        <v>236</v>
      </c>
      <c r="B166" s="31">
        <v>658</v>
      </c>
      <c r="C166" t="s">
        <v>837</v>
      </c>
      <c r="D166" t="s">
        <v>554</v>
      </c>
      <c r="E166" t="str">
        <f t="shared" si="5"/>
        <v>Ft</v>
      </c>
    </row>
    <row r="167" spans="1:5" x14ac:dyDescent="0.3">
      <c r="A167" t="s">
        <v>237</v>
      </c>
      <c r="B167" s="31">
        <v>659</v>
      </c>
      <c r="C167" t="s">
        <v>838</v>
      </c>
      <c r="D167" t="s">
        <v>557</v>
      </c>
      <c r="E167" t="str">
        <f t="shared" si="5"/>
        <v>No</v>
      </c>
    </row>
    <row r="168" spans="1:5" x14ac:dyDescent="0.3">
      <c r="A168" t="s">
        <v>238</v>
      </c>
      <c r="B168" s="31">
        <v>657</v>
      </c>
      <c r="C168" t="s">
        <v>839</v>
      </c>
      <c r="D168" t="s">
        <v>557</v>
      </c>
      <c r="E168" t="str">
        <f t="shared" si="5"/>
        <v>No</v>
      </c>
    </row>
    <row r="169" spans="1:5" x14ac:dyDescent="0.3">
      <c r="A169" t="s">
        <v>239</v>
      </c>
      <c r="B169" s="31">
        <v>644</v>
      </c>
      <c r="C169" t="s">
        <v>840</v>
      </c>
      <c r="D169" t="s">
        <v>557</v>
      </c>
      <c r="E169" t="str">
        <f t="shared" si="5"/>
        <v>No</v>
      </c>
    </row>
    <row r="170" spans="1:5" x14ac:dyDescent="0.3">
      <c r="A170" t="s">
        <v>841</v>
      </c>
      <c r="B170" s="31">
        <v>380</v>
      </c>
      <c r="C170" t="s">
        <v>842</v>
      </c>
      <c r="D170" t="s">
        <v>557</v>
      </c>
      <c r="E170" t="str">
        <f t="shared" si="5"/>
        <v>No</v>
      </c>
    </row>
    <row r="171" spans="1:5" x14ac:dyDescent="0.3">
      <c r="A171" t="s">
        <v>843</v>
      </c>
      <c r="B171" s="31">
        <v>650</v>
      </c>
      <c r="C171" t="s">
        <v>844</v>
      </c>
      <c r="D171" t="s">
        <v>560</v>
      </c>
      <c r="E171" t="str">
        <f t="shared" si="5"/>
        <v>Ac</v>
      </c>
    </row>
    <row r="172" spans="1:5" x14ac:dyDescent="0.3">
      <c r="A172" t="s">
        <v>241</v>
      </c>
      <c r="B172" s="31">
        <v>384</v>
      </c>
      <c r="C172" t="s">
        <v>845</v>
      </c>
      <c r="D172" t="s">
        <v>560</v>
      </c>
      <c r="E172" t="str">
        <f t="shared" si="5"/>
        <v>Ac</v>
      </c>
    </row>
    <row r="173" spans="1:5" x14ac:dyDescent="0.3">
      <c r="A173" t="s">
        <v>846</v>
      </c>
      <c r="B173" s="31">
        <v>522</v>
      </c>
      <c r="C173" t="s">
        <v>847</v>
      </c>
      <c r="D173" t="s">
        <v>817</v>
      </c>
      <c r="E173" t="s">
        <v>817</v>
      </c>
    </row>
    <row r="174" spans="1:5" x14ac:dyDescent="0.3">
      <c r="A174" t="s">
        <v>848</v>
      </c>
      <c r="B174" s="31">
        <v>604</v>
      </c>
      <c r="C174" t="s">
        <v>849</v>
      </c>
      <c r="D174" t="s">
        <v>554</v>
      </c>
      <c r="E174" t="str">
        <f>VLOOKUP(D174,F$3:G$5,2,FALSE)</f>
        <v>Ft</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1AA64-4A7C-4E50-9B03-18BD1F868E34}">
  <dimension ref="A1:AH117"/>
  <sheetViews>
    <sheetView workbookViewId="0">
      <pane xSplit="4" ySplit="2" topLeftCell="O3" activePane="bottomRight" state="frozen"/>
      <selection pane="topRight" activeCell="E1" sqref="E1"/>
      <selection pane="bottomLeft" activeCell="A3" sqref="A3"/>
      <selection pane="bottomRight" activeCell="B23" sqref="B23:B28"/>
    </sheetView>
  </sheetViews>
  <sheetFormatPr defaultRowHeight="14.4" x14ac:dyDescent="0.3"/>
  <cols>
    <col min="1" max="1" width="21.88671875" style="26" customWidth="1"/>
    <col min="2" max="2" width="20" style="26" customWidth="1"/>
    <col min="3" max="3" width="44.44140625" bestFit="1" customWidth="1"/>
    <col min="4" max="4" width="11.88671875" style="31" bestFit="1" customWidth="1"/>
    <col min="5" max="5" width="25.5546875" style="33" hidden="1" customWidth="1"/>
    <col min="6" max="6" width="13.33203125" customWidth="1"/>
    <col min="7" max="7" width="9.33203125" bestFit="1" customWidth="1"/>
    <col min="8" max="8" width="9.33203125" customWidth="1"/>
    <col min="9" max="9" width="13.5546875" customWidth="1"/>
    <col min="10" max="10" width="13.88671875" bestFit="1" customWidth="1"/>
    <col min="11" max="11" width="9.88671875" customWidth="1"/>
    <col min="12" max="12" width="9.109375" customWidth="1"/>
    <col min="13" max="13" width="10.88671875" bestFit="1" customWidth="1"/>
    <col min="14" max="14" width="10.109375" bestFit="1" customWidth="1"/>
    <col min="15" max="15" width="5.44140625" customWidth="1"/>
    <col min="16" max="16" width="13.5546875" customWidth="1"/>
    <col min="17" max="17" width="12.88671875" bestFit="1" customWidth="1"/>
    <col min="18" max="18" width="14.5546875" bestFit="1" customWidth="1"/>
    <col min="19" max="19" width="15.33203125" bestFit="1" customWidth="1"/>
    <col min="21" max="22" width="8.88671875" style="31"/>
    <col min="23" max="23" width="14" style="31" customWidth="1"/>
    <col min="24" max="24" width="8.88671875" style="31"/>
    <col min="25" max="25" width="10.109375" style="31" customWidth="1"/>
    <col min="26" max="34" width="8.88671875" style="31"/>
  </cols>
  <sheetData>
    <row r="1" spans="1:34" s="29" customFormat="1" x14ac:dyDescent="0.3">
      <c r="A1" s="28"/>
      <c r="B1" s="28"/>
      <c r="D1" s="34"/>
      <c r="E1" s="33"/>
      <c r="F1" s="297" t="s">
        <v>164</v>
      </c>
      <c r="G1" s="297"/>
      <c r="H1" s="297"/>
      <c r="I1" s="297"/>
      <c r="J1" s="297"/>
      <c r="K1" s="297"/>
      <c r="L1" s="297"/>
      <c r="M1" s="297"/>
      <c r="P1" s="298" t="s">
        <v>165</v>
      </c>
      <c r="Q1" s="298"/>
      <c r="R1" s="298"/>
      <c r="S1" s="298"/>
      <c r="U1" s="296" t="s">
        <v>503</v>
      </c>
      <c r="V1" s="296"/>
      <c r="W1" s="296"/>
      <c r="X1" s="296"/>
      <c r="Y1" s="296"/>
      <c r="Z1" s="296"/>
      <c r="AA1" s="296"/>
      <c r="AB1" s="296"/>
      <c r="AC1" s="296"/>
      <c r="AD1" s="296"/>
      <c r="AE1" s="296"/>
      <c r="AF1" s="296"/>
      <c r="AG1" s="296"/>
      <c r="AH1" s="296"/>
    </row>
    <row r="2" spans="1:34" ht="43.35" customHeight="1" x14ac:dyDescent="0.3">
      <c r="A2" s="38" t="s">
        <v>148</v>
      </c>
      <c r="B2" s="38" t="s">
        <v>508</v>
      </c>
      <c r="C2" s="38" t="s">
        <v>149</v>
      </c>
      <c r="D2" s="38" t="s">
        <v>506</v>
      </c>
      <c r="E2" s="38" t="s">
        <v>166</v>
      </c>
      <c r="F2" s="36" t="s">
        <v>507</v>
      </c>
      <c r="G2" s="36" t="s">
        <v>151</v>
      </c>
      <c r="H2" s="299" t="s">
        <v>153</v>
      </c>
      <c r="I2" s="300"/>
      <c r="J2" s="36" t="s">
        <v>150</v>
      </c>
      <c r="K2" s="36" t="s">
        <v>152</v>
      </c>
      <c r="L2" s="299" t="s">
        <v>154</v>
      </c>
      <c r="M2" s="299"/>
      <c r="N2" s="27" t="s">
        <v>155</v>
      </c>
      <c r="P2" s="35" t="s">
        <v>162</v>
      </c>
      <c r="Q2" s="35" t="s">
        <v>163</v>
      </c>
      <c r="R2" s="35" t="s">
        <v>159</v>
      </c>
      <c r="S2" s="35" t="s">
        <v>158</v>
      </c>
      <c r="T2" s="27"/>
      <c r="U2" s="73" t="s">
        <v>170</v>
      </c>
      <c r="V2" s="66" t="s">
        <v>171</v>
      </c>
      <c r="W2" s="66" t="s">
        <v>504</v>
      </c>
      <c r="X2" s="66" t="s">
        <v>501</v>
      </c>
      <c r="Y2" s="66" t="s">
        <v>167</v>
      </c>
      <c r="Z2" s="66" t="s">
        <v>172</v>
      </c>
      <c r="AA2" s="73" t="s">
        <v>502</v>
      </c>
      <c r="AB2" s="67" t="s">
        <v>326</v>
      </c>
      <c r="AC2" s="66" t="s">
        <v>327</v>
      </c>
      <c r="AD2" s="66" t="s">
        <v>328</v>
      </c>
      <c r="AE2" s="66" t="s">
        <v>329</v>
      </c>
      <c r="AF2" s="66" t="s">
        <v>330</v>
      </c>
      <c r="AG2" s="66" t="s">
        <v>331</v>
      </c>
      <c r="AH2" s="66" t="s">
        <v>332</v>
      </c>
    </row>
    <row r="3" spans="1:34" s="5" customFormat="1" ht="43.2" x14ac:dyDescent="0.3">
      <c r="A3" s="37"/>
      <c r="B3" s="37"/>
      <c r="C3" s="37"/>
      <c r="D3" s="37"/>
      <c r="E3" s="37"/>
      <c r="F3" s="69"/>
      <c r="G3" s="69"/>
      <c r="H3" s="70" t="s">
        <v>170</v>
      </c>
      <c r="I3" s="70" t="s">
        <v>171</v>
      </c>
      <c r="J3" s="69" t="s">
        <v>168</v>
      </c>
      <c r="K3" s="69" t="s">
        <v>169</v>
      </c>
      <c r="L3" s="70" t="s">
        <v>167</v>
      </c>
      <c r="M3" s="70" t="s">
        <v>172</v>
      </c>
      <c r="N3" s="69"/>
      <c r="O3" s="69"/>
      <c r="P3" s="69"/>
      <c r="Q3" s="69"/>
      <c r="R3" s="69"/>
      <c r="S3" s="69"/>
      <c r="U3" s="71">
        <v>9</v>
      </c>
      <c r="V3" s="71">
        <v>11</v>
      </c>
      <c r="W3" s="71">
        <v>21</v>
      </c>
      <c r="X3" s="71">
        <v>13</v>
      </c>
      <c r="Y3" s="71">
        <v>42</v>
      </c>
      <c r="Z3" s="71">
        <v>43</v>
      </c>
      <c r="AA3" s="71">
        <v>34</v>
      </c>
      <c r="AB3" s="71">
        <v>49</v>
      </c>
      <c r="AC3" s="71">
        <v>50</v>
      </c>
      <c r="AD3" s="71">
        <v>51</v>
      </c>
      <c r="AE3" s="71">
        <v>52</v>
      </c>
      <c r="AF3" s="71">
        <v>53</v>
      </c>
      <c r="AG3" s="71">
        <v>54</v>
      </c>
      <c r="AH3" s="71">
        <v>55</v>
      </c>
    </row>
    <row r="4" spans="1:34" x14ac:dyDescent="0.3">
      <c r="G4" s="31"/>
      <c r="H4" s="31"/>
      <c r="I4" s="31"/>
      <c r="J4" s="31"/>
      <c r="K4" s="31"/>
      <c r="L4" s="31"/>
      <c r="M4" s="31"/>
      <c r="N4" s="31"/>
      <c r="O4" s="31"/>
      <c r="P4" s="31"/>
      <c r="Q4" s="31"/>
      <c r="R4" s="31"/>
      <c r="S4" s="31"/>
      <c r="AB4" s="72"/>
    </row>
    <row r="5" spans="1:34" x14ac:dyDescent="0.3">
      <c r="A5" s="289" t="s">
        <v>156</v>
      </c>
      <c r="B5" s="289" t="s">
        <v>173</v>
      </c>
      <c r="C5" t="s">
        <v>14</v>
      </c>
      <c r="D5" s="31">
        <v>366</v>
      </c>
      <c r="E5" s="33" t="s">
        <v>161</v>
      </c>
      <c r="F5">
        <v>0</v>
      </c>
      <c r="G5" s="31">
        <v>1</v>
      </c>
      <c r="H5" s="31">
        <v>-1</v>
      </c>
      <c r="I5" s="31"/>
      <c r="J5" s="31"/>
      <c r="K5" s="31"/>
      <c r="L5" s="31"/>
      <c r="M5" s="31"/>
      <c r="N5" s="31"/>
      <c r="O5" s="31"/>
      <c r="P5" s="31"/>
      <c r="Q5" s="31"/>
      <c r="R5" s="31"/>
      <c r="S5" s="31"/>
      <c r="U5" s="31">
        <f>IFERROR(VLOOKUP($D5,'NRCS Physical Effects'!$D$3:$BF$173,U$3,FALSE),"")</f>
        <v>0</v>
      </c>
      <c r="V5" s="31">
        <f>IFERROR(VLOOKUP($D5,'NRCS Physical Effects'!$D$3:$BF$173,V$3,FALSE),"")</f>
        <v>0</v>
      </c>
      <c r="W5" s="31">
        <f>IFERROR(VLOOKUP($D5,'NRCS Physical Effects'!$D$3:$BF$173,W$3,FALSE),"")</f>
        <v>2</v>
      </c>
      <c r="X5" s="31">
        <f>IFERROR(VLOOKUP($D5,'NRCS Physical Effects'!$D$3:$BF$173,X$3,FALSE),"")</f>
        <v>0</v>
      </c>
      <c r="Y5" s="31">
        <f>IFERROR(VLOOKUP($D5,'NRCS Physical Effects'!$D$3:$BF$173,Y$3,FALSE),"")</f>
        <v>0</v>
      </c>
      <c r="Z5" s="31">
        <f>IFERROR(VLOOKUP($D5,'NRCS Physical Effects'!$D$3:$BF$173,Z$3,FALSE),"")</f>
        <v>0</v>
      </c>
      <c r="AA5" s="31">
        <f>IFERROR(VLOOKUP($D5,'NRCS Physical Effects'!$D$3:$BF$173,AA$3,FALSE),"")</f>
        <v>4</v>
      </c>
      <c r="AB5" s="72">
        <f>IFERROR(VLOOKUP($D5,'NRCS Physical Effects'!$D$3:$BF$173,AB$3,FALSE),"")</f>
        <v>13</v>
      </c>
      <c r="AC5" s="31">
        <f>IFERROR(VLOOKUP($D5,'NRCS Physical Effects'!$D$3:$BF$173,AC$3,FALSE),"")</f>
        <v>0</v>
      </c>
      <c r="AD5" s="31">
        <f>IFERROR(VLOOKUP($D5,'NRCS Physical Effects'!$D$3:$BF$173,AD$3,FALSE),"")</f>
        <v>4</v>
      </c>
      <c r="AE5" s="31">
        <f>IFERROR(VLOOKUP($D5,'NRCS Physical Effects'!$D$3:$BF$173,AE$3,FALSE),"")</f>
        <v>9</v>
      </c>
      <c r="AF5" s="31">
        <f>IFERROR(VLOOKUP($D5,'NRCS Physical Effects'!$D$3:$BF$173,AF$3,FALSE),"")</f>
        <v>0</v>
      </c>
      <c r="AG5" s="31">
        <f>IFERROR(VLOOKUP($D5,'NRCS Physical Effects'!$D$3:$BF$173,AG$3,FALSE),"")</f>
        <v>0</v>
      </c>
      <c r="AH5" s="31">
        <f>IFERROR(VLOOKUP($D5,'NRCS Physical Effects'!$D$3:$BF$173,AH$3,FALSE),"")</f>
        <v>0</v>
      </c>
    </row>
    <row r="6" spans="1:34" x14ac:dyDescent="0.3">
      <c r="A6" s="289"/>
      <c r="B6" s="289"/>
      <c r="C6" t="s">
        <v>174</v>
      </c>
      <c r="D6" s="31">
        <v>367</v>
      </c>
      <c r="G6" s="31"/>
      <c r="H6" s="31"/>
      <c r="I6" s="31"/>
      <c r="J6" s="31"/>
      <c r="K6" s="31"/>
      <c r="L6" s="31"/>
      <c r="M6" s="31"/>
      <c r="N6" s="31"/>
      <c r="O6" s="31"/>
      <c r="P6" s="31"/>
      <c r="Q6" s="31"/>
      <c r="R6" s="31"/>
      <c r="S6" s="31"/>
      <c r="U6" s="31">
        <f>IFERROR(VLOOKUP($D6,'NRCS Physical Effects'!$D$3:$BF$173,U$3,FALSE),"")</f>
        <v>0</v>
      </c>
      <c r="V6" s="31">
        <f>IFERROR(VLOOKUP($D6,'NRCS Physical Effects'!$D$3:$BF$173,V$3,FALSE),"")</f>
        <v>0</v>
      </c>
      <c r="W6" s="31">
        <f>IFERROR(VLOOKUP($D6,'NRCS Physical Effects'!$D$3:$BF$173,W$3,FALSE),"")</f>
        <v>0</v>
      </c>
      <c r="X6" s="31">
        <f>IFERROR(VLOOKUP($D6,'NRCS Physical Effects'!$D$3:$BF$173,X$3,FALSE),"")</f>
        <v>-1</v>
      </c>
      <c r="Y6" s="31">
        <f>IFERROR(VLOOKUP($D6,'NRCS Physical Effects'!$D$3:$BF$173,Y$3,FALSE),"")</f>
        <v>0</v>
      </c>
      <c r="Z6" s="31">
        <f>IFERROR(VLOOKUP($D6,'NRCS Physical Effects'!$D$3:$BF$173,Z$3,FALSE),"")</f>
        <v>0</v>
      </c>
      <c r="AA6" s="31">
        <f>IFERROR(VLOOKUP($D6,'NRCS Physical Effects'!$D$3:$BF$173,AA$3,FALSE),"")</f>
        <v>4</v>
      </c>
      <c r="AB6" s="72">
        <f>IFERROR(VLOOKUP($D6,'NRCS Physical Effects'!$D$3:$BF$173,AB$3,FALSE),"")</f>
        <v>15</v>
      </c>
      <c r="AC6" s="31">
        <f>IFERROR(VLOOKUP($D6,'NRCS Physical Effects'!$D$3:$BF$173,AC$3,FALSE),"")</f>
        <v>0</v>
      </c>
      <c r="AD6" s="31">
        <f>IFERROR(VLOOKUP($D6,'NRCS Physical Effects'!$D$3:$BF$173,AD$3,FALSE),"")</f>
        <v>2</v>
      </c>
      <c r="AE6" s="31">
        <f>IFERROR(VLOOKUP($D6,'NRCS Physical Effects'!$D$3:$BF$173,AE$3,FALSE),"")</f>
        <v>13</v>
      </c>
      <c r="AF6" s="31">
        <f>IFERROR(VLOOKUP($D6,'NRCS Physical Effects'!$D$3:$BF$173,AF$3,FALSE),"")</f>
        <v>0</v>
      </c>
      <c r="AG6" s="31">
        <f>IFERROR(VLOOKUP($D6,'NRCS Physical Effects'!$D$3:$BF$173,AG$3,FALSE),"")</f>
        <v>0</v>
      </c>
      <c r="AH6" s="31">
        <f>IFERROR(VLOOKUP($D6,'NRCS Physical Effects'!$D$3:$BF$173,AH$3,FALSE),"")</f>
        <v>0</v>
      </c>
    </row>
    <row r="7" spans="1:34" x14ac:dyDescent="0.3">
      <c r="A7" s="289"/>
      <c r="B7" s="289"/>
      <c r="C7" t="s">
        <v>175</v>
      </c>
      <c r="G7" s="31"/>
      <c r="H7" s="31"/>
      <c r="I7" s="31"/>
      <c r="J7" s="31"/>
      <c r="K7" s="31"/>
      <c r="L7" s="31"/>
      <c r="M7" s="31"/>
      <c r="N7" s="31"/>
      <c r="O7" s="31"/>
      <c r="P7" s="31"/>
      <c r="Q7" s="31"/>
      <c r="R7" s="31"/>
      <c r="S7" s="31"/>
      <c r="U7" s="31" t="str">
        <f>IFERROR(VLOOKUP($D7,'NRCS Physical Effects'!$D$3:$BF$173,U$3,FALSE),"")</f>
        <v/>
      </c>
      <c r="V7" s="31" t="str">
        <f>IFERROR(VLOOKUP($D7,'NRCS Physical Effects'!$D$3:$BF$173,V$3,FALSE),"")</f>
        <v/>
      </c>
      <c r="W7" s="31" t="str">
        <f>IFERROR(VLOOKUP($D7,'NRCS Physical Effects'!$D$3:$BF$173,W$3,FALSE),"")</f>
        <v/>
      </c>
      <c r="X7" s="31" t="str">
        <f>IFERROR(VLOOKUP($D7,'NRCS Physical Effects'!$D$3:$BF$173,X$3,FALSE),"")</f>
        <v/>
      </c>
      <c r="Y7" s="31" t="str">
        <f>IFERROR(VLOOKUP($D7,'NRCS Physical Effects'!$D$3:$BF$173,Y$3,FALSE),"")</f>
        <v/>
      </c>
      <c r="Z7" s="31" t="str">
        <f>IFERROR(VLOOKUP($D7,'NRCS Physical Effects'!$D$3:$BF$173,Z$3,FALSE),"")</f>
        <v/>
      </c>
      <c r="AA7" s="31" t="str">
        <f>IFERROR(VLOOKUP($D7,'NRCS Physical Effects'!$D$3:$BF$173,AA$3,FALSE),"")</f>
        <v/>
      </c>
      <c r="AB7" s="72" t="str">
        <f>IFERROR(VLOOKUP($D7,'NRCS Physical Effects'!$D$3:$BF$173,AB$3,FALSE),"")</f>
        <v/>
      </c>
      <c r="AC7" s="31" t="str">
        <f>IFERROR(VLOOKUP($D7,'NRCS Physical Effects'!$D$3:$BF$173,AC$3,FALSE),"")</f>
        <v/>
      </c>
      <c r="AD7" s="31" t="str">
        <f>IFERROR(VLOOKUP($D7,'NRCS Physical Effects'!$D$3:$BF$173,AD$3,FALSE),"")</f>
        <v/>
      </c>
      <c r="AE7" s="31" t="str">
        <f>IFERROR(VLOOKUP($D7,'NRCS Physical Effects'!$D$3:$BF$173,AE$3,FALSE),"")</f>
        <v/>
      </c>
      <c r="AF7" s="31" t="str">
        <f>IFERROR(VLOOKUP($D7,'NRCS Physical Effects'!$D$3:$BF$173,AF$3,FALSE),"")</f>
        <v/>
      </c>
      <c r="AG7" s="31" t="str">
        <f>IFERROR(VLOOKUP($D7,'NRCS Physical Effects'!$D$3:$BF$173,AG$3,FALSE),"")</f>
        <v/>
      </c>
      <c r="AH7" s="31" t="str">
        <f>IFERROR(VLOOKUP($D7,'NRCS Physical Effects'!$D$3:$BF$173,AH$3,FALSE),"")</f>
        <v/>
      </c>
    </row>
    <row r="8" spans="1:34" x14ac:dyDescent="0.3">
      <c r="A8" s="289"/>
      <c r="B8" s="289"/>
      <c r="C8" t="s">
        <v>233</v>
      </c>
      <c r="D8" s="31">
        <v>632</v>
      </c>
      <c r="G8" s="31"/>
      <c r="H8" s="31"/>
      <c r="I8" s="31"/>
      <c r="J8" s="31"/>
      <c r="K8" s="31"/>
      <c r="L8" s="31"/>
      <c r="M8" s="31"/>
      <c r="N8" s="31"/>
      <c r="O8" s="31"/>
      <c r="P8" s="31"/>
      <c r="Q8" s="31"/>
      <c r="R8" s="31"/>
      <c r="S8" s="31"/>
      <c r="U8" s="31">
        <f>IFERROR(VLOOKUP($D8,'NRCS Physical Effects'!$D$3:$BF$173,U$3,FALSE),"")</f>
        <v>1</v>
      </c>
      <c r="V8" s="31">
        <f>IFERROR(VLOOKUP($D8,'NRCS Physical Effects'!$D$3:$BF$173,V$3,FALSE),"")</f>
        <v>0</v>
      </c>
      <c r="W8" s="31">
        <f>IFERROR(VLOOKUP($D8,'NRCS Physical Effects'!$D$3:$BF$173,W$3,FALSE),"")</f>
        <v>2</v>
      </c>
      <c r="X8" s="31">
        <f>IFERROR(VLOOKUP($D8,'NRCS Physical Effects'!$D$3:$BF$173,X$3,FALSE),"")</f>
        <v>0</v>
      </c>
      <c r="Y8" s="31">
        <f>IFERROR(VLOOKUP($D8,'NRCS Physical Effects'!$D$3:$BF$173,Y$3,FALSE),"")</f>
        <v>0</v>
      </c>
      <c r="Z8" s="31">
        <f>IFERROR(VLOOKUP($D8,'NRCS Physical Effects'!$D$3:$BF$173,Z$3,FALSE),"")</f>
        <v>0</v>
      </c>
      <c r="AA8" s="31">
        <f>IFERROR(VLOOKUP($D8,'NRCS Physical Effects'!$D$3:$BF$173,AA$3,FALSE),"")</f>
        <v>1</v>
      </c>
      <c r="AB8" s="72">
        <f>IFERROR(VLOOKUP($D8,'NRCS Physical Effects'!$D$3:$BF$173,AB$3,FALSE),"")</f>
        <v>30</v>
      </c>
      <c r="AC8" s="31">
        <f>IFERROR(VLOOKUP($D8,'NRCS Physical Effects'!$D$3:$BF$173,AC$3,FALSE),"")</f>
        <v>1</v>
      </c>
      <c r="AD8" s="31">
        <f>IFERROR(VLOOKUP($D8,'NRCS Physical Effects'!$D$3:$BF$173,AD$3,FALSE),"")</f>
        <v>17</v>
      </c>
      <c r="AE8" s="31">
        <f>IFERROR(VLOOKUP($D8,'NRCS Physical Effects'!$D$3:$BF$173,AE$3,FALSE),"")</f>
        <v>9</v>
      </c>
      <c r="AF8" s="31">
        <f>IFERROR(VLOOKUP($D8,'NRCS Physical Effects'!$D$3:$BF$173,AF$3,FALSE),"")</f>
        <v>0</v>
      </c>
      <c r="AG8" s="31">
        <f>IFERROR(VLOOKUP($D8,'NRCS Physical Effects'!$D$3:$BF$173,AG$3,FALSE),"")</f>
        <v>1</v>
      </c>
      <c r="AH8" s="31">
        <f>IFERROR(VLOOKUP($D8,'NRCS Physical Effects'!$D$3:$BF$173,AH$3,FALSE),"")</f>
        <v>2</v>
      </c>
    </row>
    <row r="9" spans="1:34" x14ac:dyDescent="0.3">
      <c r="A9" s="289"/>
      <c r="B9" s="289"/>
      <c r="C9" t="s">
        <v>234</v>
      </c>
      <c r="D9" s="31">
        <v>629</v>
      </c>
      <c r="G9" s="31"/>
      <c r="H9" s="31"/>
      <c r="I9" s="31"/>
      <c r="J9" s="31"/>
      <c r="K9" s="31"/>
      <c r="L9" s="31"/>
      <c r="M9" s="31"/>
      <c r="N9" s="31"/>
      <c r="O9" s="31"/>
      <c r="P9" s="31"/>
      <c r="Q9" s="31"/>
      <c r="R9" s="31"/>
      <c r="S9" s="31"/>
      <c r="U9" s="31">
        <f>IFERROR(VLOOKUP($D9,'NRCS Physical Effects'!$D$3:$BF$173,U$3,FALSE),"")</f>
        <v>1</v>
      </c>
      <c r="V9" s="31">
        <f>IFERROR(VLOOKUP($D9,'NRCS Physical Effects'!$D$3:$BF$173,V$3,FALSE),"")</f>
        <v>0</v>
      </c>
      <c r="W9" s="31">
        <f>IFERROR(VLOOKUP($D9,'NRCS Physical Effects'!$D$3:$BF$173,W$3,FALSE),"")</f>
        <v>2</v>
      </c>
      <c r="X9" s="31">
        <f>IFERROR(VLOOKUP($D9,'NRCS Physical Effects'!$D$3:$BF$173,X$3,FALSE),"")</f>
        <v>0</v>
      </c>
      <c r="Y9" s="31">
        <f>IFERROR(VLOOKUP($D9,'NRCS Physical Effects'!$D$3:$BF$173,Y$3,FALSE),"")</f>
        <v>0</v>
      </c>
      <c r="Z9" s="31">
        <f>IFERROR(VLOOKUP($D9,'NRCS Physical Effects'!$D$3:$BF$173,Z$3,FALSE),"")</f>
        <v>0</v>
      </c>
      <c r="AA9" s="31">
        <f>IFERROR(VLOOKUP($D9,'NRCS Physical Effects'!$D$3:$BF$173,AA$3,FALSE),"")</f>
        <v>1</v>
      </c>
      <c r="AB9" s="72">
        <f>IFERROR(VLOOKUP($D9,'NRCS Physical Effects'!$D$3:$BF$173,AB$3,FALSE),"")</f>
        <v>31</v>
      </c>
      <c r="AC9" s="31">
        <f>IFERROR(VLOOKUP($D9,'NRCS Physical Effects'!$D$3:$BF$173,AC$3,FALSE),"")</f>
        <v>2</v>
      </c>
      <c r="AD9" s="31">
        <f>IFERROR(VLOOKUP($D9,'NRCS Physical Effects'!$D$3:$BF$173,AD$3,FALSE),"")</f>
        <v>17</v>
      </c>
      <c r="AE9" s="31">
        <f>IFERROR(VLOOKUP($D9,'NRCS Physical Effects'!$D$3:$BF$173,AE$3,FALSE),"")</f>
        <v>8</v>
      </c>
      <c r="AF9" s="31">
        <f>IFERROR(VLOOKUP($D9,'NRCS Physical Effects'!$D$3:$BF$173,AF$3,FALSE),"")</f>
        <v>2</v>
      </c>
      <c r="AG9" s="31">
        <f>IFERROR(VLOOKUP($D9,'NRCS Physical Effects'!$D$3:$BF$173,AG$3,FALSE),"")</f>
        <v>1</v>
      </c>
      <c r="AH9" s="31">
        <f>IFERROR(VLOOKUP($D9,'NRCS Physical Effects'!$D$3:$BF$173,AH$3,FALSE),"")</f>
        <v>1</v>
      </c>
    </row>
    <row r="10" spans="1:34" x14ac:dyDescent="0.3">
      <c r="A10" s="289"/>
      <c r="B10" s="289"/>
      <c r="C10" t="s">
        <v>176</v>
      </c>
      <c r="G10" s="31"/>
      <c r="H10" s="31"/>
      <c r="I10" s="31"/>
      <c r="J10" s="31"/>
      <c r="K10" s="31"/>
      <c r="L10" s="31"/>
      <c r="M10" s="31"/>
      <c r="N10" s="31"/>
      <c r="O10" s="31"/>
      <c r="P10" s="31"/>
      <c r="Q10" s="31"/>
      <c r="R10" s="31"/>
      <c r="S10" s="31"/>
      <c r="U10" s="31" t="str">
        <f>IFERROR(VLOOKUP($D10,'NRCS Physical Effects'!$D$3:$BF$173,U$3,FALSE),"")</f>
        <v/>
      </c>
      <c r="V10" s="31" t="str">
        <f>IFERROR(VLOOKUP($D10,'NRCS Physical Effects'!$D$3:$BF$173,V$3,FALSE),"")</f>
        <v/>
      </c>
      <c r="W10" s="31" t="str">
        <f>IFERROR(VLOOKUP($D10,'NRCS Physical Effects'!$D$3:$BF$173,W$3,FALSE),"")</f>
        <v/>
      </c>
      <c r="X10" s="31" t="str">
        <f>IFERROR(VLOOKUP($D10,'NRCS Physical Effects'!$D$3:$BF$173,X$3,FALSE),"")</f>
        <v/>
      </c>
      <c r="Y10" s="31" t="str">
        <f>IFERROR(VLOOKUP($D10,'NRCS Physical Effects'!$D$3:$BF$173,Y$3,FALSE),"")</f>
        <v/>
      </c>
      <c r="Z10" s="31" t="str">
        <f>IFERROR(VLOOKUP($D10,'NRCS Physical Effects'!$D$3:$BF$173,Z$3,FALSE),"")</f>
        <v/>
      </c>
      <c r="AA10" s="31" t="str">
        <f>IFERROR(VLOOKUP($D10,'NRCS Physical Effects'!$D$3:$BF$173,AA$3,FALSE),"")</f>
        <v/>
      </c>
      <c r="AB10" s="72" t="str">
        <f>IFERROR(VLOOKUP($D10,'NRCS Physical Effects'!$D$3:$BF$173,AB$3,FALSE),"")</f>
        <v/>
      </c>
      <c r="AC10" s="31" t="str">
        <f>IFERROR(VLOOKUP($D10,'NRCS Physical Effects'!$D$3:$BF$173,AC$3,FALSE),"")</f>
        <v/>
      </c>
      <c r="AD10" s="31" t="str">
        <f>IFERROR(VLOOKUP($D10,'NRCS Physical Effects'!$D$3:$BF$173,AD$3,FALSE),"")</f>
        <v/>
      </c>
      <c r="AE10" s="31" t="str">
        <f>IFERROR(VLOOKUP($D10,'NRCS Physical Effects'!$D$3:$BF$173,AE$3,FALSE),"")</f>
        <v/>
      </c>
      <c r="AF10" s="31" t="str">
        <f>IFERROR(VLOOKUP($D10,'NRCS Physical Effects'!$D$3:$BF$173,AF$3,FALSE),"")</f>
        <v/>
      </c>
      <c r="AG10" s="31" t="str">
        <f>IFERROR(VLOOKUP($D10,'NRCS Physical Effects'!$D$3:$BF$173,AG$3,FALSE),"")</f>
        <v/>
      </c>
      <c r="AH10" s="31" t="str">
        <f>IFERROR(VLOOKUP($D10,'NRCS Physical Effects'!$D$3:$BF$173,AH$3,FALSE),"")</f>
        <v/>
      </c>
    </row>
    <row r="11" spans="1:34" x14ac:dyDescent="0.3">
      <c r="A11" s="289"/>
      <c r="B11" s="289"/>
      <c r="C11" s="40" t="s">
        <v>219</v>
      </c>
      <c r="D11" s="31">
        <v>317</v>
      </c>
      <c r="G11" s="31"/>
      <c r="H11" s="31"/>
      <c r="I11" s="31"/>
      <c r="J11" s="31"/>
      <c r="K11" s="31"/>
      <c r="L11" s="31"/>
      <c r="M11" s="31"/>
      <c r="N11" s="31"/>
      <c r="O11" s="31"/>
      <c r="P11" s="31"/>
      <c r="Q11" s="31"/>
      <c r="R11" s="31"/>
      <c r="S11" s="31"/>
      <c r="U11" s="31">
        <f>IFERROR(VLOOKUP($D11,'NRCS Physical Effects'!$D$3:$BF$173,U$3,FALSE),"")</f>
        <v>0</v>
      </c>
      <c r="V11" s="31">
        <f>IFERROR(VLOOKUP($D11,'NRCS Physical Effects'!$D$3:$BF$173,V$3,FALSE),"")</f>
        <v>0</v>
      </c>
      <c r="W11" s="31">
        <f>IFERROR(VLOOKUP($D11,'NRCS Physical Effects'!$D$3:$BF$173,W$3,FALSE),"")</f>
        <v>2</v>
      </c>
      <c r="X11" s="31">
        <f>IFERROR(VLOOKUP($D11,'NRCS Physical Effects'!$D$3:$BF$173,X$3,FALSE),"")</f>
        <v>0</v>
      </c>
      <c r="Y11" s="31">
        <f>IFERROR(VLOOKUP($D11,'NRCS Physical Effects'!$D$3:$BF$173,Y$3,FALSE),"")</f>
        <v>0</v>
      </c>
      <c r="Z11" s="31">
        <f>IFERROR(VLOOKUP($D11,'NRCS Physical Effects'!$D$3:$BF$173,Z$3,FALSE),"")</f>
        <v>0</v>
      </c>
      <c r="AA11" s="31">
        <f>IFERROR(VLOOKUP($D11,'NRCS Physical Effects'!$D$3:$BF$173,AA$3,FALSE),"")</f>
        <v>1</v>
      </c>
      <c r="AB11" s="72">
        <f>IFERROR(VLOOKUP($D11,'NRCS Physical Effects'!$D$3:$BF$173,AB$3,FALSE),"")</f>
        <v>20</v>
      </c>
      <c r="AC11" s="31">
        <f>IFERROR(VLOOKUP($D11,'NRCS Physical Effects'!$D$3:$BF$173,AC$3,FALSE),"")</f>
        <v>0</v>
      </c>
      <c r="AD11" s="31">
        <f>IFERROR(VLOOKUP($D11,'NRCS Physical Effects'!$D$3:$BF$173,AD$3,FALSE),"")</f>
        <v>10</v>
      </c>
      <c r="AE11" s="31">
        <f>IFERROR(VLOOKUP($D11,'NRCS Physical Effects'!$D$3:$BF$173,AE$3,FALSE),"")</f>
        <v>7</v>
      </c>
      <c r="AF11" s="31">
        <f>IFERROR(VLOOKUP($D11,'NRCS Physical Effects'!$D$3:$BF$173,AF$3,FALSE),"")</f>
        <v>1</v>
      </c>
      <c r="AG11" s="31">
        <f>IFERROR(VLOOKUP($D11,'NRCS Physical Effects'!$D$3:$BF$173,AG$3,FALSE),"")</f>
        <v>0</v>
      </c>
      <c r="AH11" s="31">
        <f>IFERROR(VLOOKUP($D11,'NRCS Physical Effects'!$D$3:$BF$173,AH$3,FALSE),"")</f>
        <v>2</v>
      </c>
    </row>
    <row r="12" spans="1:34" x14ac:dyDescent="0.3">
      <c r="A12" s="289"/>
      <c r="B12" s="289"/>
      <c r="C12" t="s">
        <v>179</v>
      </c>
      <c r="G12" s="31"/>
      <c r="H12" s="31"/>
      <c r="I12" s="31"/>
      <c r="J12" s="31"/>
      <c r="K12" s="31"/>
      <c r="L12" s="31"/>
      <c r="M12" s="31"/>
      <c r="N12" s="31"/>
      <c r="O12" s="31"/>
      <c r="P12" s="31"/>
      <c r="Q12" s="31"/>
      <c r="R12" s="31"/>
      <c r="S12" s="31"/>
      <c r="U12" s="31" t="str">
        <f>IFERROR(VLOOKUP($D12,'NRCS Physical Effects'!$D$3:$BF$173,U$3,FALSE),"")</f>
        <v/>
      </c>
      <c r="V12" s="31" t="str">
        <f>IFERROR(VLOOKUP($D12,'NRCS Physical Effects'!$D$3:$BF$173,V$3,FALSE),"")</f>
        <v/>
      </c>
      <c r="W12" s="31" t="str">
        <f>IFERROR(VLOOKUP($D12,'NRCS Physical Effects'!$D$3:$BF$173,W$3,FALSE),"")</f>
        <v/>
      </c>
      <c r="X12" s="31" t="str">
        <f>IFERROR(VLOOKUP($D12,'NRCS Physical Effects'!$D$3:$BF$173,X$3,FALSE),"")</f>
        <v/>
      </c>
      <c r="Y12" s="31" t="str">
        <f>IFERROR(VLOOKUP($D12,'NRCS Physical Effects'!$D$3:$BF$173,Y$3,FALSE),"")</f>
        <v/>
      </c>
      <c r="Z12" s="31" t="str">
        <f>IFERROR(VLOOKUP($D12,'NRCS Physical Effects'!$D$3:$BF$173,Z$3,FALSE),"")</f>
        <v/>
      </c>
      <c r="AA12" s="31" t="str">
        <f>IFERROR(VLOOKUP($D12,'NRCS Physical Effects'!$D$3:$BF$173,AA$3,FALSE),"")</f>
        <v/>
      </c>
      <c r="AB12" s="72" t="str">
        <f>IFERROR(VLOOKUP($D12,'NRCS Physical Effects'!$D$3:$BF$173,AB$3,FALSE),"")</f>
        <v/>
      </c>
      <c r="AC12" s="31" t="str">
        <f>IFERROR(VLOOKUP($D12,'NRCS Physical Effects'!$D$3:$BF$173,AC$3,FALSE),"")</f>
        <v/>
      </c>
      <c r="AD12" s="31" t="str">
        <f>IFERROR(VLOOKUP($D12,'NRCS Physical Effects'!$D$3:$BF$173,AD$3,FALSE),"")</f>
        <v/>
      </c>
      <c r="AE12" s="31" t="str">
        <f>IFERROR(VLOOKUP($D12,'NRCS Physical Effects'!$D$3:$BF$173,AE$3,FALSE),"")</f>
        <v/>
      </c>
      <c r="AF12" s="31" t="str">
        <f>IFERROR(VLOOKUP($D12,'NRCS Physical Effects'!$D$3:$BF$173,AF$3,FALSE),"")</f>
        <v/>
      </c>
      <c r="AG12" s="31" t="str">
        <f>IFERROR(VLOOKUP($D12,'NRCS Physical Effects'!$D$3:$BF$173,AG$3,FALSE),"")</f>
        <v/>
      </c>
      <c r="AH12" s="31" t="str">
        <f>IFERROR(VLOOKUP($D12,'NRCS Physical Effects'!$D$3:$BF$173,AH$3,FALSE),"")</f>
        <v/>
      </c>
    </row>
    <row r="13" spans="1:34" x14ac:dyDescent="0.3">
      <c r="A13" s="289"/>
      <c r="B13" s="289"/>
      <c r="C13" s="33" t="s">
        <v>262</v>
      </c>
      <c r="D13" s="31">
        <v>360</v>
      </c>
      <c r="G13" s="31"/>
      <c r="H13" s="31"/>
      <c r="I13" s="31"/>
      <c r="J13" s="31"/>
      <c r="K13" s="31"/>
      <c r="L13" s="31"/>
      <c r="M13" s="31"/>
      <c r="N13" s="31"/>
      <c r="O13" s="31"/>
      <c r="P13" s="31"/>
      <c r="Q13" s="31"/>
      <c r="R13" s="31"/>
      <c r="S13" s="31"/>
      <c r="U13" s="31">
        <f>IFERROR(VLOOKUP($D13,'NRCS Physical Effects'!$D$3:$BF$173,U$3,FALSE),"")</f>
        <v>0</v>
      </c>
      <c r="V13" s="31">
        <f>IFERROR(VLOOKUP($D13,'NRCS Physical Effects'!$D$3:$BF$173,V$3,FALSE),"")</f>
        <v>0</v>
      </c>
      <c r="W13" s="31">
        <f>IFERROR(VLOOKUP($D13,'NRCS Physical Effects'!$D$3:$BF$173,W$3,FALSE),"")</f>
        <v>0</v>
      </c>
      <c r="X13" s="31">
        <f>IFERROR(VLOOKUP($D13,'NRCS Physical Effects'!$D$3:$BF$173,X$3,FALSE),"")</f>
        <v>0</v>
      </c>
      <c r="Y13" s="31">
        <f>IFERROR(VLOOKUP($D13,'NRCS Physical Effects'!$D$3:$BF$173,Y$3,FALSE),"")</f>
        <v>0</v>
      </c>
      <c r="Z13" s="31">
        <f>IFERROR(VLOOKUP($D13,'NRCS Physical Effects'!$D$3:$BF$173,Z$3,FALSE),"")</f>
        <v>0</v>
      </c>
      <c r="AA13" s="31">
        <f>IFERROR(VLOOKUP($D13,'NRCS Physical Effects'!$D$3:$BF$173,AA$3,FALSE),"")</f>
        <v>1</v>
      </c>
      <c r="AB13" s="72">
        <f>IFERROR(VLOOKUP($D13,'NRCS Physical Effects'!$D$3:$BF$173,AB$3,FALSE),"")</f>
        <v>10</v>
      </c>
      <c r="AC13" s="31">
        <f>IFERROR(VLOOKUP($D13,'NRCS Physical Effects'!$D$3:$BF$173,AC$3,FALSE),"")</f>
        <v>2</v>
      </c>
      <c r="AD13" s="31">
        <f>IFERROR(VLOOKUP($D13,'NRCS Physical Effects'!$D$3:$BF$173,AD$3,FALSE),"")</f>
        <v>3</v>
      </c>
      <c r="AE13" s="31">
        <f>IFERROR(VLOOKUP($D13,'NRCS Physical Effects'!$D$3:$BF$173,AE$3,FALSE),"")</f>
        <v>5</v>
      </c>
      <c r="AF13" s="31">
        <f>IFERROR(VLOOKUP($D13,'NRCS Physical Effects'!$D$3:$BF$173,AF$3,FALSE),"")</f>
        <v>0</v>
      </c>
      <c r="AG13" s="31">
        <f>IFERROR(VLOOKUP($D13,'NRCS Physical Effects'!$D$3:$BF$173,AG$3,FALSE),"")</f>
        <v>0</v>
      </c>
      <c r="AH13" s="31">
        <f>IFERROR(VLOOKUP($D13,'NRCS Physical Effects'!$D$3:$BF$173,AH$3,FALSE),"")</f>
        <v>0</v>
      </c>
    </row>
    <row r="14" spans="1:34" x14ac:dyDescent="0.3">
      <c r="A14" s="289"/>
      <c r="B14" s="289"/>
      <c r="C14" s="33" t="s">
        <v>264</v>
      </c>
      <c r="D14" s="31">
        <v>635</v>
      </c>
      <c r="G14" s="31"/>
      <c r="H14" s="31"/>
      <c r="I14" s="31"/>
      <c r="J14" s="31"/>
      <c r="K14" s="31"/>
      <c r="L14" s="31"/>
      <c r="M14" s="31"/>
      <c r="N14" s="31"/>
      <c r="O14" s="31"/>
      <c r="P14" s="31"/>
      <c r="Q14" s="31"/>
      <c r="R14" s="31"/>
      <c r="S14" s="31"/>
      <c r="U14" s="31">
        <f>IFERROR(VLOOKUP($D14,'NRCS Physical Effects'!$D$3:$BF$173,U$3,FALSE),"")</f>
        <v>3</v>
      </c>
      <c r="V14" s="31">
        <f>IFERROR(VLOOKUP($D14,'NRCS Physical Effects'!$D$3:$BF$173,V$3,FALSE),"")</f>
        <v>0</v>
      </c>
      <c r="W14" s="31">
        <f>IFERROR(VLOOKUP($D14,'NRCS Physical Effects'!$D$3:$BF$173,W$3,FALSE),"")</f>
        <v>4</v>
      </c>
      <c r="X14" s="31">
        <f>IFERROR(VLOOKUP($D14,'NRCS Physical Effects'!$D$3:$BF$173,X$3,FALSE),"")</f>
        <v>0</v>
      </c>
      <c r="Y14" s="31">
        <f>IFERROR(VLOOKUP($D14,'NRCS Physical Effects'!$D$3:$BF$173,Y$3,FALSE),"")</f>
        <v>0</v>
      </c>
      <c r="Z14" s="31">
        <f>IFERROR(VLOOKUP($D14,'NRCS Physical Effects'!$D$3:$BF$173,Z$3,FALSE),"")</f>
        <v>0</v>
      </c>
      <c r="AA14" s="31">
        <f>IFERROR(VLOOKUP($D14,'NRCS Physical Effects'!$D$3:$BF$173,AA$3,FALSE),"")</f>
        <v>1</v>
      </c>
      <c r="AB14" s="72">
        <f>IFERROR(VLOOKUP($D14,'NRCS Physical Effects'!$D$3:$BF$173,AB$3,FALSE),"")</f>
        <v>33</v>
      </c>
      <c r="AC14" s="31">
        <f>IFERROR(VLOOKUP($D14,'NRCS Physical Effects'!$D$3:$BF$173,AC$3,FALSE),"")</f>
        <v>12</v>
      </c>
      <c r="AD14" s="31">
        <f>IFERROR(VLOOKUP($D14,'NRCS Physical Effects'!$D$3:$BF$173,AD$3,FALSE),"")</f>
        <v>6</v>
      </c>
      <c r="AE14" s="31">
        <f>IFERROR(VLOOKUP($D14,'NRCS Physical Effects'!$D$3:$BF$173,AE$3,FALSE),"")</f>
        <v>3</v>
      </c>
      <c r="AF14" s="31">
        <f>IFERROR(VLOOKUP($D14,'NRCS Physical Effects'!$D$3:$BF$173,AF$3,FALSE),"")</f>
        <v>11</v>
      </c>
      <c r="AG14" s="31">
        <f>IFERROR(VLOOKUP($D14,'NRCS Physical Effects'!$D$3:$BF$173,AG$3,FALSE),"")</f>
        <v>1</v>
      </c>
      <c r="AH14" s="31">
        <f>IFERROR(VLOOKUP($D14,'NRCS Physical Effects'!$D$3:$BF$173,AH$3,FALSE),"")</f>
        <v>0</v>
      </c>
    </row>
    <row r="15" spans="1:34" x14ac:dyDescent="0.3">
      <c r="A15" s="289"/>
      <c r="B15" s="289"/>
      <c r="C15" s="76" t="s">
        <v>261</v>
      </c>
      <c r="D15" s="31">
        <v>782</v>
      </c>
      <c r="G15" s="31"/>
      <c r="H15" s="31"/>
      <c r="I15" s="31"/>
      <c r="J15" s="31"/>
      <c r="K15" s="31"/>
      <c r="L15" s="31"/>
      <c r="M15" s="31"/>
      <c r="N15" s="31"/>
      <c r="O15" s="31"/>
      <c r="P15" s="31"/>
      <c r="Q15" s="31"/>
      <c r="R15" s="31"/>
      <c r="S15" s="31"/>
      <c r="U15" s="31" t="str">
        <f>IFERROR(VLOOKUP($D15,'NRCS Physical Effects'!$D$3:$BF$173,U$3,FALSE),"")</f>
        <v/>
      </c>
      <c r="V15" s="31" t="str">
        <f>IFERROR(VLOOKUP($D15,'NRCS Physical Effects'!$D$3:$BF$173,V$3,FALSE),"")</f>
        <v/>
      </c>
      <c r="W15" s="31" t="str">
        <f>IFERROR(VLOOKUP($D15,'NRCS Physical Effects'!$D$3:$BF$173,W$3,FALSE),"")</f>
        <v/>
      </c>
      <c r="X15" s="31" t="str">
        <f>IFERROR(VLOOKUP($D15,'NRCS Physical Effects'!$D$3:$BF$173,X$3,FALSE),"")</f>
        <v/>
      </c>
      <c r="Y15" s="31" t="str">
        <f>IFERROR(VLOOKUP($D15,'NRCS Physical Effects'!$D$3:$BF$173,Y$3,FALSE),"")</f>
        <v/>
      </c>
      <c r="Z15" s="31" t="str">
        <f>IFERROR(VLOOKUP($D15,'NRCS Physical Effects'!$D$3:$BF$173,Z$3,FALSE),"")</f>
        <v/>
      </c>
      <c r="AA15" s="31" t="str">
        <f>IFERROR(VLOOKUP($D15,'NRCS Physical Effects'!$D$3:$BF$173,AA$3,FALSE),"")</f>
        <v/>
      </c>
      <c r="AB15" s="72" t="str">
        <f>IFERROR(VLOOKUP($D15,'NRCS Physical Effects'!$D$3:$BF$173,AB$3,FALSE),"")</f>
        <v/>
      </c>
      <c r="AC15" s="31" t="str">
        <f>IFERROR(VLOOKUP($D15,'NRCS Physical Effects'!$D$3:$BF$173,AC$3,FALSE),"")</f>
        <v/>
      </c>
      <c r="AD15" s="31" t="str">
        <f>IFERROR(VLOOKUP($D15,'NRCS Physical Effects'!$D$3:$BF$173,AD$3,FALSE),"")</f>
        <v/>
      </c>
      <c r="AE15" s="31" t="str">
        <f>IFERROR(VLOOKUP($D15,'NRCS Physical Effects'!$D$3:$BF$173,AE$3,FALSE),"")</f>
        <v/>
      </c>
      <c r="AF15" s="31" t="str">
        <f>IFERROR(VLOOKUP($D15,'NRCS Physical Effects'!$D$3:$BF$173,AF$3,FALSE),"")</f>
        <v/>
      </c>
      <c r="AG15" s="31" t="str">
        <f>IFERROR(VLOOKUP($D15,'NRCS Physical Effects'!$D$3:$BF$173,AG$3,FALSE),"")</f>
        <v/>
      </c>
      <c r="AH15" s="31" t="str">
        <f>IFERROR(VLOOKUP($D15,'NRCS Physical Effects'!$D$3:$BF$173,AH$3,FALSE),"")</f>
        <v/>
      </c>
    </row>
    <row r="16" spans="1:34" x14ac:dyDescent="0.3">
      <c r="A16" s="289"/>
      <c r="B16" s="30"/>
      <c r="G16" s="31"/>
      <c r="H16" s="31"/>
      <c r="I16" s="31"/>
      <c r="J16" s="31"/>
      <c r="K16" s="31"/>
      <c r="L16" s="31"/>
      <c r="M16" s="31"/>
      <c r="N16" s="31"/>
      <c r="O16" s="31"/>
      <c r="P16" s="31"/>
      <c r="Q16" s="31"/>
      <c r="R16" s="31"/>
      <c r="S16" s="31"/>
      <c r="U16" s="31" t="str">
        <f>IFERROR(VLOOKUP($D16,'NRCS Physical Effects'!$D$3:$BF$173,U$3,FALSE),"")</f>
        <v/>
      </c>
      <c r="V16" s="31" t="str">
        <f>IFERROR(VLOOKUP($D16,'NRCS Physical Effects'!$D$3:$BF$173,V$3,FALSE),"")</f>
        <v/>
      </c>
      <c r="W16" s="31" t="str">
        <f>IFERROR(VLOOKUP($D16,'NRCS Physical Effects'!$D$3:$BF$173,W$3,FALSE),"")</f>
        <v/>
      </c>
      <c r="X16" s="31" t="str">
        <f>IFERROR(VLOOKUP($D16,'NRCS Physical Effects'!$D$3:$BF$173,X$3,FALSE),"")</f>
        <v/>
      </c>
      <c r="Y16" s="31" t="str">
        <f>IFERROR(VLOOKUP($D16,'NRCS Physical Effects'!$D$3:$BF$173,Y$3,FALSE),"")</f>
        <v/>
      </c>
      <c r="Z16" s="31" t="str">
        <f>IFERROR(VLOOKUP($D16,'NRCS Physical Effects'!$D$3:$BF$173,Z$3,FALSE),"")</f>
        <v/>
      </c>
      <c r="AA16" s="31" t="str">
        <f>IFERROR(VLOOKUP($D16,'NRCS Physical Effects'!$D$3:$BF$173,AA$3,FALSE),"")</f>
        <v/>
      </c>
      <c r="AB16" s="72" t="str">
        <f>IFERROR(VLOOKUP($D16,'NRCS Physical Effects'!$D$3:$BF$173,AB$3,FALSE),"")</f>
        <v/>
      </c>
      <c r="AC16" s="31" t="str">
        <f>IFERROR(VLOOKUP($D16,'NRCS Physical Effects'!$D$3:$BF$173,AC$3,FALSE),"")</f>
        <v/>
      </c>
      <c r="AD16" s="31" t="str">
        <f>IFERROR(VLOOKUP($D16,'NRCS Physical Effects'!$D$3:$BF$173,AD$3,FALSE),"")</f>
        <v/>
      </c>
      <c r="AE16" s="31" t="str">
        <f>IFERROR(VLOOKUP($D16,'NRCS Physical Effects'!$D$3:$BF$173,AE$3,FALSE),"")</f>
        <v/>
      </c>
      <c r="AF16" s="31" t="str">
        <f>IFERROR(VLOOKUP($D16,'NRCS Physical Effects'!$D$3:$BF$173,AF$3,FALSE),"")</f>
        <v/>
      </c>
      <c r="AG16" s="31" t="str">
        <f>IFERROR(VLOOKUP($D16,'NRCS Physical Effects'!$D$3:$BF$173,AG$3,FALSE),"")</f>
        <v/>
      </c>
      <c r="AH16" s="31" t="str">
        <f>IFERROR(VLOOKUP($D16,'NRCS Physical Effects'!$D$3:$BF$173,AH$3,FALSE),"")</f>
        <v/>
      </c>
    </row>
    <row r="17" spans="1:34" x14ac:dyDescent="0.3">
      <c r="A17" s="289"/>
      <c r="B17" s="289" t="s">
        <v>7</v>
      </c>
      <c r="C17" t="s">
        <v>7</v>
      </c>
      <c r="D17" s="31">
        <v>592</v>
      </c>
      <c r="E17" s="33" t="s">
        <v>160</v>
      </c>
      <c r="G17" s="31"/>
      <c r="H17" s="31"/>
      <c r="I17" s="31"/>
      <c r="J17" s="31"/>
      <c r="K17" s="31"/>
      <c r="L17" s="31"/>
      <c r="M17" s="31"/>
      <c r="N17" s="31"/>
      <c r="O17" s="31"/>
      <c r="P17" s="31"/>
      <c r="Q17" s="31"/>
      <c r="R17" s="31"/>
      <c r="S17" s="31"/>
      <c r="U17" s="31">
        <f>IFERROR(VLOOKUP($D17,'NRCS Physical Effects'!$D$3:$BF$173,U$3,FALSE),"")</f>
        <v>0</v>
      </c>
      <c r="V17" s="31">
        <f>IFERROR(VLOOKUP($D17,'NRCS Physical Effects'!$D$3:$BF$173,V$3,FALSE),"")</f>
        <v>0</v>
      </c>
      <c r="W17" s="31">
        <f>IFERROR(VLOOKUP($D17,'NRCS Physical Effects'!$D$3:$BF$173,W$3,FALSE),"")</f>
        <v>2</v>
      </c>
      <c r="X17" s="31">
        <f>IFERROR(VLOOKUP($D17,'NRCS Physical Effects'!$D$3:$BF$173,X$3,FALSE),"")</f>
        <v>0</v>
      </c>
      <c r="Y17" s="31">
        <f>IFERROR(VLOOKUP($D17,'NRCS Physical Effects'!$D$3:$BF$173,Y$3,FALSE),"")</f>
        <v>0</v>
      </c>
      <c r="Z17" s="31">
        <f>IFERROR(VLOOKUP($D17,'NRCS Physical Effects'!$D$3:$BF$173,Z$3,FALSE),"")</f>
        <v>0</v>
      </c>
      <c r="AA17" s="31">
        <f>IFERROR(VLOOKUP($D17,'NRCS Physical Effects'!$D$3:$BF$173,AA$3,FALSE),"")</f>
        <v>4</v>
      </c>
      <c r="AB17" s="72">
        <f>IFERROR(VLOOKUP($D17,'NRCS Physical Effects'!$D$3:$BF$173,AB$3,FALSE),"")</f>
        <v>29</v>
      </c>
      <c r="AC17" s="31">
        <f>IFERROR(VLOOKUP($D17,'NRCS Physical Effects'!$D$3:$BF$173,AC$3,FALSE),"")</f>
        <v>0</v>
      </c>
      <c r="AD17" s="31">
        <f>IFERROR(VLOOKUP($D17,'NRCS Physical Effects'!$D$3:$BF$173,AD$3,FALSE),"")</f>
        <v>7</v>
      </c>
      <c r="AE17" s="31">
        <f>IFERROR(VLOOKUP($D17,'NRCS Physical Effects'!$D$3:$BF$173,AE$3,FALSE),"")</f>
        <v>17</v>
      </c>
      <c r="AF17" s="31">
        <f>IFERROR(VLOOKUP($D17,'NRCS Physical Effects'!$D$3:$BF$173,AF$3,FALSE),"")</f>
        <v>0</v>
      </c>
      <c r="AG17" s="31">
        <f>IFERROR(VLOOKUP($D17,'NRCS Physical Effects'!$D$3:$BF$173,AG$3,FALSE),"")</f>
        <v>5</v>
      </c>
      <c r="AH17" s="31">
        <f>IFERROR(VLOOKUP($D17,'NRCS Physical Effects'!$D$3:$BF$173,AH$3,FALSE),"")</f>
        <v>0</v>
      </c>
    </row>
    <row r="18" spans="1:34" x14ac:dyDescent="0.3">
      <c r="A18" s="289"/>
      <c r="B18" s="289"/>
      <c r="C18" s="39" t="s">
        <v>180</v>
      </c>
      <c r="G18" s="31"/>
      <c r="H18" s="31"/>
      <c r="I18" s="31"/>
      <c r="J18" s="31"/>
      <c r="K18" s="31"/>
      <c r="L18" s="31"/>
      <c r="M18" s="31"/>
      <c r="N18" s="31"/>
      <c r="O18" s="31"/>
      <c r="P18" s="31"/>
      <c r="Q18" s="31"/>
      <c r="R18" s="31"/>
      <c r="S18" s="31"/>
      <c r="U18" s="31" t="str">
        <f>IFERROR(VLOOKUP($D18,'NRCS Physical Effects'!$D$3:$BF$173,U$3,FALSE),"")</f>
        <v/>
      </c>
      <c r="V18" s="31" t="str">
        <f>IFERROR(VLOOKUP($D18,'NRCS Physical Effects'!$D$3:$BF$173,V$3,FALSE),"")</f>
        <v/>
      </c>
      <c r="W18" s="31" t="str">
        <f>IFERROR(VLOOKUP($D18,'NRCS Physical Effects'!$D$3:$BF$173,W$3,FALSE),"")</f>
        <v/>
      </c>
      <c r="X18" s="31" t="str">
        <f>IFERROR(VLOOKUP($D18,'NRCS Physical Effects'!$D$3:$BF$173,X$3,FALSE),"")</f>
        <v/>
      </c>
      <c r="Y18" s="31" t="str">
        <f>IFERROR(VLOOKUP($D18,'NRCS Physical Effects'!$D$3:$BF$173,Y$3,FALSE),"")</f>
        <v/>
      </c>
      <c r="Z18" s="31" t="str">
        <f>IFERROR(VLOOKUP($D18,'NRCS Physical Effects'!$D$3:$BF$173,Z$3,FALSE),"")</f>
        <v/>
      </c>
      <c r="AA18" s="31" t="str">
        <f>IFERROR(VLOOKUP($D18,'NRCS Physical Effects'!$D$3:$BF$173,AA$3,FALSE),"")</f>
        <v/>
      </c>
      <c r="AB18" s="72" t="str">
        <f>IFERROR(VLOOKUP($D18,'NRCS Physical Effects'!$D$3:$BF$173,AB$3,FALSE),"")</f>
        <v/>
      </c>
      <c r="AC18" s="31" t="str">
        <f>IFERROR(VLOOKUP($D18,'NRCS Physical Effects'!$D$3:$BF$173,AC$3,FALSE),"")</f>
        <v/>
      </c>
      <c r="AD18" s="31" t="str">
        <f>IFERROR(VLOOKUP($D18,'NRCS Physical Effects'!$D$3:$BF$173,AD$3,FALSE),"")</f>
        <v/>
      </c>
      <c r="AE18" s="31" t="str">
        <f>IFERROR(VLOOKUP($D18,'NRCS Physical Effects'!$D$3:$BF$173,AE$3,FALSE),"")</f>
        <v/>
      </c>
      <c r="AF18" s="31" t="str">
        <f>IFERROR(VLOOKUP($D18,'NRCS Physical Effects'!$D$3:$BF$173,AF$3,FALSE),"")</f>
        <v/>
      </c>
      <c r="AG18" s="31" t="str">
        <f>IFERROR(VLOOKUP($D18,'NRCS Physical Effects'!$D$3:$BF$173,AG$3,FALSE),"")</f>
        <v/>
      </c>
      <c r="AH18" s="31" t="str">
        <f>IFERROR(VLOOKUP($D18,'NRCS Physical Effects'!$D$3:$BF$173,AH$3,FALSE),"")</f>
        <v/>
      </c>
    </row>
    <row r="19" spans="1:34" x14ac:dyDescent="0.3">
      <c r="A19" s="289"/>
      <c r="B19" s="289"/>
      <c r="C19" s="43" t="s">
        <v>181</v>
      </c>
      <c r="G19" s="31"/>
      <c r="H19" s="31"/>
      <c r="I19" s="31"/>
      <c r="J19" s="31"/>
      <c r="K19" s="31"/>
      <c r="L19" s="31"/>
      <c r="M19" s="31"/>
      <c r="N19" s="31"/>
      <c r="O19" s="31"/>
      <c r="P19" s="31"/>
      <c r="Q19" s="31"/>
      <c r="R19" s="31"/>
      <c r="S19" s="31"/>
      <c r="U19" s="31" t="str">
        <f>IFERROR(VLOOKUP($D19,'NRCS Physical Effects'!$D$3:$BF$173,U$3,FALSE),"")</f>
        <v/>
      </c>
      <c r="V19" s="31" t="str">
        <f>IFERROR(VLOOKUP($D19,'NRCS Physical Effects'!$D$3:$BF$173,V$3,FALSE),"")</f>
        <v/>
      </c>
      <c r="W19" s="31" t="str">
        <f>IFERROR(VLOOKUP($D19,'NRCS Physical Effects'!$D$3:$BF$173,W$3,FALSE),"")</f>
        <v/>
      </c>
      <c r="X19" s="31" t="str">
        <f>IFERROR(VLOOKUP($D19,'NRCS Physical Effects'!$D$3:$BF$173,X$3,FALSE),"")</f>
        <v/>
      </c>
      <c r="Y19" s="31" t="str">
        <f>IFERROR(VLOOKUP($D19,'NRCS Physical Effects'!$D$3:$BF$173,Y$3,FALSE),"")</f>
        <v/>
      </c>
      <c r="Z19" s="31" t="str">
        <f>IFERROR(VLOOKUP($D19,'NRCS Physical Effects'!$D$3:$BF$173,Z$3,FALSE),"")</f>
        <v/>
      </c>
      <c r="AA19" s="31" t="str">
        <f>IFERROR(VLOOKUP($D19,'NRCS Physical Effects'!$D$3:$BF$173,AA$3,FALSE),"")</f>
        <v/>
      </c>
      <c r="AB19" s="72" t="str">
        <f>IFERROR(VLOOKUP($D19,'NRCS Physical Effects'!$D$3:$BF$173,AB$3,FALSE),"")</f>
        <v/>
      </c>
      <c r="AC19" s="31" t="str">
        <f>IFERROR(VLOOKUP($D19,'NRCS Physical Effects'!$D$3:$BF$173,AC$3,FALSE),"")</f>
        <v/>
      </c>
      <c r="AD19" s="31" t="str">
        <f>IFERROR(VLOOKUP($D19,'NRCS Physical Effects'!$D$3:$BF$173,AD$3,FALSE),"")</f>
        <v/>
      </c>
      <c r="AE19" s="31" t="str">
        <f>IFERROR(VLOOKUP($D19,'NRCS Physical Effects'!$D$3:$BF$173,AE$3,FALSE),"")</f>
        <v/>
      </c>
      <c r="AF19" s="31" t="str">
        <f>IFERROR(VLOOKUP($D19,'NRCS Physical Effects'!$D$3:$BF$173,AF$3,FALSE),"")</f>
        <v/>
      </c>
      <c r="AG19" s="31" t="str">
        <f>IFERROR(VLOOKUP($D19,'NRCS Physical Effects'!$D$3:$BF$173,AG$3,FALSE),"")</f>
        <v/>
      </c>
      <c r="AH19" s="31" t="str">
        <f>IFERROR(VLOOKUP($D19,'NRCS Physical Effects'!$D$3:$BF$173,AH$3,FALSE),"")</f>
        <v/>
      </c>
    </row>
    <row r="20" spans="1:34" x14ac:dyDescent="0.3">
      <c r="A20" s="289"/>
      <c r="B20" s="289"/>
      <c r="C20" s="39" t="s">
        <v>182</v>
      </c>
      <c r="G20" s="31"/>
      <c r="H20" s="31"/>
      <c r="I20" s="31"/>
      <c r="J20" s="31"/>
      <c r="K20" s="31"/>
      <c r="L20" s="31"/>
      <c r="M20" s="31"/>
      <c r="N20" s="31"/>
      <c r="O20" s="31"/>
      <c r="P20" s="31"/>
      <c r="Q20" s="31"/>
      <c r="R20" s="31"/>
      <c r="S20" s="31"/>
      <c r="U20" s="31" t="str">
        <f>IFERROR(VLOOKUP($D20,'NRCS Physical Effects'!$D$3:$BF$173,U$3,FALSE),"")</f>
        <v/>
      </c>
      <c r="V20" s="31" t="str">
        <f>IFERROR(VLOOKUP($D20,'NRCS Physical Effects'!$D$3:$BF$173,V$3,FALSE),"")</f>
        <v/>
      </c>
      <c r="W20" s="31" t="str">
        <f>IFERROR(VLOOKUP($D20,'NRCS Physical Effects'!$D$3:$BF$173,W$3,FALSE),"")</f>
        <v/>
      </c>
      <c r="X20" s="31" t="str">
        <f>IFERROR(VLOOKUP($D20,'NRCS Physical Effects'!$D$3:$BF$173,X$3,FALSE),"")</f>
        <v/>
      </c>
      <c r="Y20" s="31" t="str">
        <f>IFERROR(VLOOKUP($D20,'NRCS Physical Effects'!$D$3:$BF$173,Y$3,FALSE),"")</f>
        <v/>
      </c>
      <c r="Z20" s="31" t="str">
        <f>IFERROR(VLOOKUP($D20,'NRCS Physical Effects'!$D$3:$BF$173,Z$3,FALSE),"")</f>
        <v/>
      </c>
      <c r="AA20" s="31" t="str">
        <f>IFERROR(VLOOKUP($D20,'NRCS Physical Effects'!$D$3:$BF$173,AA$3,FALSE),"")</f>
        <v/>
      </c>
      <c r="AB20" s="72" t="str">
        <f>IFERROR(VLOOKUP($D20,'NRCS Physical Effects'!$D$3:$BF$173,AB$3,FALSE),"")</f>
        <v/>
      </c>
      <c r="AC20" s="31" t="str">
        <f>IFERROR(VLOOKUP($D20,'NRCS Physical Effects'!$D$3:$BF$173,AC$3,FALSE),"")</f>
        <v/>
      </c>
      <c r="AD20" s="31" t="str">
        <f>IFERROR(VLOOKUP($D20,'NRCS Physical Effects'!$D$3:$BF$173,AD$3,FALSE),"")</f>
        <v/>
      </c>
      <c r="AE20" s="31" t="str">
        <f>IFERROR(VLOOKUP($D20,'NRCS Physical Effects'!$D$3:$BF$173,AE$3,FALSE),"")</f>
        <v/>
      </c>
      <c r="AF20" s="31" t="str">
        <f>IFERROR(VLOOKUP($D20,'NRCS Physical Effects'!$D$3:$BF$173,AF$3,FALSE),"")</f>
        <v/>
      </c>
      <c r="AG20" s="31" t="str">
        <f>IFERROR(VLOOKUP($D20,'NRCS Physical Effects'!$D$3:$BF$173,AG$3,FALSE),"")</f>
        <v/>
      </c>
      <c r="AH20" s="31" t="str">
        <f>IFERROR(VLOOKUP($D20,'NRCS Physical Effects'!$D$3:$BF$173,AH$3,FALSE),"")</f>
        <v/>
      </c>
    </row>
    <row r="21" spans="1:34" x14ac:dyDescent="0.3">
      <c r="A21" s="289"/>
      <c r="B21" s="289"/>
      <c r="C21" s="39" t="s">
        <v>218</v>
      </c>
      <c r="D21" s="31">
        <v>591</v>
      </c>
      <c r="G21" s="31"/>
      <c r="H21" s="31"/>
      <c r="I21" s="31"/>
      <c r="J21" s="31"/>
      <c r="K21" s="31"/>
      <c r="L21" s="31"/>
      <c r="M21" s="31"/>
      <c r="N21" s="31"/>
      <c r="O21" s="31"/>
      <c r="P21" s="31"/>
      <c r="Q21" s="31"/>
      <c r="R21" s="31"/>
      <c r="S21" s="31"/>
      <c r="U21" s="31">
        <f>IFERROR(VLOOKUP($D21,'NRCS Physical Effects'!$D$3:$BF$173,U$3,FALSE),"")</f>
        <v>1</v>
      </c>
      <c r="V21" s="31">
        <f>IFERROR(VLOOKUP($D21,'NRCS Physical Effects'!$D$3:$BF$173,V$3,FALSE),"")</f>
        <v>0</v>
      </c>
      <c r="W21" s="31">
        <f>IFERROR(VLOOKUP($D21,'NRCS Physical Effects'!$D$3:$BF$173,W$3,FALSE),"")</f>
        <v>2</v>
      </c>
      <c r="X21" s="31">
        <f>IFERROR(VLOOKUP($D21,'NRCS Physical Effects'!$D$3:$BF$173,X$3,FALSE),"")</f>
        <v>0</v>
      </c>
      <c r="Y21" s="31">
        <f>IFERROR(VLOOKUP($D21,'NRCS Physical Effects'!$D$3:$BF$173,Y$3,FALSE),"")</f>
        <v>0</v>
      </c>
      <c r="Z21" s="31">
        <f>IFERROR(VLOOKUP($D21,'NRCS Physical Effects'!$D$3:$BF$173,Z$3,FALSE),"")</f>
        <v>0</v>
      </c>
      <c r="AA21" s="31">
        <f>IFERROR(VLOOKUP($D21,'NRCS Physical Effects'!$D$3:$BF$173,AA$3,FALSE),"")</f>
        <v>1</v>
      </c>
      <c r="AB21" s="72">
        <f>IFERROR(VLOOKUP($D21,'NRCS Physical Effects'!$D$3:$BF$173,AB$3,FALSE),"")</f>
        <v>36</v>
      </c>
      <c r="AC21" s="31">
        <f>IFERROR(VLOOKUP($D21,'NRCS Physical Effects'!$D$3:$BF$173,AC$3,FALSE),"")</f>
        <v>1</v>
      </c>
      <c r="AD21" s="31">
        <f>IFERROR(VLOOKUP($D21,'NRCS Physical Effects'!$D$3:$BF$173,AD$3,FALSE),"")</f>
        <v>17</v>
      </c>
      <c r="AE21" s="31">
        <f>IFERROR(VLOOKUP($D21,'NRCS Physical Effects'!$D$3:$BF$173,AE$3,FALSE),"")</f>
        <v>13</v>
      </c>
      <c r="AF21" s="31">
        <f>IFERROR(VLOOKUP($D21,'NRCS Physical Effects'!$D$3:$BF$173,AF$3,FALSE),"")</f>
        <v>1</v>
      </c>
      <c r="AG21" s="31">
        <f>IFERROR(VLOOKUP($D21,'NRCS Physical Effects'!$D$3:$BF$173,AG$3,FALSE),"")</f>
        <v>1</v>
      </c>
      <c r="AH21" s="31">
        <f>IFERROR(VLOOKUP($D21,'NRCS Physical Effects'!$D$3:$BF$173,AH$3,FALSE),"")</f>
        <v>3</v>
      </c>
    </row>
    <row r="22" spans="1:34" x14ac:dyDescent="0.3">
      <c r="A22" s="289"/>
      <c r="B22" s="30"/>
      <c r="G22" s="31"/>
      <c r="H22" s="31"/>
      <c r="I22" s="31"/>
      <c r="J22" s="31"/>
      <c r="K22" s="31"/>
      <c r="L22" s="31"/>
      <c r="M22" s="31"/>
      <c r="N22" s="31"/>
      <c r="O22" s="31"/>
      <c r="P22" s="31"/>
      <c r="Q22" s="31"/>
      <c r="R22" s="31"/>
      <c r="S22" s="31"/>
      <c r="U22" s="31" t="str">
        <f>IFERROR(VLOOKUP($D22,'NRCS Physical Effects'!$D$3:$BF$173,U$3,FALSE),"")</f>
        <v/>
      </c>
      <c r="V22" s="31" t="str">
        <f>IFERROR(VLOOKUP($D22,'NRCS Physical Effects'!$D$3:$BF$173,V$3,FALSE),"")</f>
        <v/>
      </c>
      <c r="W22" s="31" t="str">
        <f>IFERROR(VLOOKUP($D22,'NRCS Physical Effects'!$D$3:$BF$173,W$3,FALSE),"")</f>
        <v/>
      </c>
      <c r="X22" s="31" t="str">
        <f>IFERROR(VLOOKUP($D22,'NRCS Physical Effects'!$D$3:$BF$173,X$3,FALSE),"")</f>
        <v/>
      </c>
      <c r="Y22" s="31" t="str">
        <f>IFERROR(VLOOKUP($D22,'NRCS Physical Effects'!$D$3:$BF$173,Y$3,FALSE),"")</f>
        <v/>
      </c>
      <c r="Z22" s="31" t="str">
        <f>IFERROR(VLOOKUP($D22,'NRCS Physical Effects'!$D$3:$BF$173,Z$3,FALSE),"")</f>
        <v/>
      </c>
      <c r="AA22" s="31" t="str">
        <f>IFERROR(VLOOKUP($D22,'NRCS Physical Effects'!$D$3:$BF$173,AA$3,FALSE),"")</f>
        <v/>
      </c>
      <c r="AB22" s="72" t="str">
        <f>IFERROR(VLOOKUP($D22,'NRCS Physical Effects'!$D$3:$BF$173,AB$3,FALSE),"")</f>
        <v/>
      </c>
      <c r="AC22" s="31" t="str">
        <f>IFERROR(VLOOKUP($D22,'NRCS Physical Effects'!$D$3:$BF$173,AC$3,FALSE),"")</f>
        <v/>
      </c>
      <c r="AD22" s="31" t="str">
        <f>IFERROR(VLOOKUP($D22,'NRCS Physical Effects'!$D$3:$BF$173,AD$3,FALSE),"")</f>
        <v/>
      </c>
      <c r="AE22" s="31" t="str">
        <f>IFERROR(VLOOKUP($D22,'NRCS Physical Effects'!$D$3:$BF$173,AE$3,FALSE),"")</f>
        <v/>
      </c>
      <c r="AF22" s="31" t="str">
        <f>IFERROR(VLOOKUP($D22,'NRCS Physical Effects'!$D$3:$BF$173,AF$3,FALSE),"")</f>
        <v/>
      </c>
      <c r="AG22" s="31" t="str">
        <f>IFERROR(VLOOKUP($D22,'NRCS Physical Effects'!$D$3:$BF$173,AG$3,FALSE),"")</f>
        <v/>
      </c>
      <c r="AH22" s="31" t="str">
        <f>IFERROR(VLOOKUP($D22,'NRCS Physical Effects'!$D$3:$BF$173,AH$3,FALSE),"")</f>
        <v/>
      </c>
    </row>
    <row r="23" spans="1:34" x14ac:dyDescent="0.3">
      <c r="A23" s="289"/>
      <c r="B23" s="308" t="s">
        <v>207</v>
      </c>
      <c r="C23" s="40" t="s">
        <v>211</v>
      </c>
      <c r="D23" s="31">
        <v>371</v>
      </c>
      <c r="G23" s="31"/>
      <c r="H23" s="31"/>
      <c r="I23" s="31"/>
      <c r="J23" s="31"/>
      <c r="K23" s="31"/>
      <c r="L23" s="31"/>
      <c r="M23" s="31"/>
      <c r="N23" s="31"/>
      <c r="O23" s="31"/>
      <c r="P23" s="31"/>
      <c r="Q23" s="31"/>
      <c r="R23" s="31"/>
      <c r="S23" s="31"/>
      <c r="U23" s="31">
        <f>IFERROR(VLOOKUP($D23,'NRCS Physical Effects'!$D$3:$BF$173,U$3,FALSE),"")</f>
        <v>0</v>
      </c>
      <c r="V23" s="31">
        <f>IFERROR(VLOOKUP($D23,'NRCS Physical Effects'!$D$3:$BF$173,V$3,FALSE),"")</f>
        <v>0</v>
      </c>
      <c r="W23" s="31">
        <f>IFERROR(VLOOKUP($D23,'NRCS Physical Effects'!$D$3:$BF$173,W$3,FALSE),"")</f>
        <v>0</v>
      </c>
      <c r="X23" s="31">
        <f>IFERROR(VLOOKUP($D23,'NRCS Physical Effects'!$D$3:$BF$173,X$3,FALSE),"")</f>
        <v>0</v>
      </c>
      <c r="Y23" s="31">
        <f>IFERROR(VLOOKUP($D23,'NRCS Physical Effects'!$D$3:$BF$173,Y$3,FALSE),"")</f>
        <v>0</v>
      </c>
      <c r="Z23" s="31">
        <f>IFERROR(VLOOKUP($D23,'NRCS Physical Effects'!$D$3:$BF$173,Z$3,FALSE),"")</f>
        <v>0</v>
      </c>
      <c r="AA23" s="31">
        <f>IFERROR(VLOOKUP($D23,'NRCS Physical Effects'!$D$3:$BF$173,AA$3,FALSE),"")</f>
        <v>2</v>
      </c>
      <c r="AB23" s="72">
        <f>IFERROR(VLOOKUP($D23,'NRCS Physical Effects'!$D$3:$BF$173,AB$3,FALSE),"")</f>
        <v>15</v>
      </c>
      <c r="AC23" s="31">
        <f>IFERROR(VLOOKUP($D23,'NRCS Physical Effects'!$D$3:$BF$173,AC$3,FALSE),"")</f>
        <v>0</v>
      </c>
      <c r="AD23" s="31">
        <f>IFERROR(VLOOKUP($D23,'NRCS Physical Effects'!$D$3:$BF$173,AD$3,FALSE),"")</f>
        <v>0</v>
      </c>
      <c r="AE23" s="31">
        <f>IFERROR(VLOOKUP($D23,'NRCS Physical Effects'!$D$3:$BF$173,AE$3,FALSE),"")</f>
        <v>16</v>
      </c>
      <c r="AF23" s="31">
        <f>IFERROR(VLOOKUP($D23,'NRCS Physical Effects'!$D$3:$BF$173,AF$3,FALSE),"")</f>
        <v>0</v>
      </c>
      <c r="AG23" s="31">
        <f>IFERROR(VLOOKUP($D23,'NRCS Physical Effects'!$D$3:$BF$173,AG$3,FALSE),"")</f>
        <v>0</v>
      </c>
      <c r="AH23" s="31">
        <f>IFERROR(VLOOKUP($D23,'NRCS Physical Effects'!$D$3:$BF$173,AH$3,FALSE),"")</f>
        <v>-1</v>
      </c>
    </row>
    <row r="24" spans="1:34" x14ac:dyDescent="0.3">
      <c r="A24" s="289"/>
      <c r="B24" s="308"/>
      <c r="C24" s="40" t="s">
        <v>210</v>
      </c>
      <c r="D24" s="31">
        <v>672</v>
      </c>
      <c r="G24" s="31"/>
      <c r="H24" s="31"/>
      <c r="I24" s="31"/>
      <c r="J24" s="31"/>
      <c r="K24" s="31"/>
      <c r="L24" s="31"/>
      <c r="M24" s="31"/>
      <c r="N24" s="31"/>
      <c r="O24" s="31"/>
      <c r="P24" s="31"/>
      <c r="Q24" s="31"/>
      <c r="R24" s="31"/>
      <c r="S24" s="31"/>
      <c r="U24" s="31">
        <f>IFERROR(VLOOKUP($D24,'NRCS Physical Effects'!$D$3:$BF$173,U$3,FALSE),"")</f>
        <v>0</v>
      </c>
      <c r="V24" s="31">
        <f>IFERROR(VLOOKUP($D24,'NRCS Physical Effects'!$D$3:$BF$173,V$3,FALSE),"")</f>
        <v>0</v>
      </c>
      <c r="W24" s="31">
        <f>IFERROR(VLOOKUP($D24,'NRCS Physical Effects'!$D$3:$BF$173,W$3,FALSE),"")</f>
        <v>0</v>
      </c>
      <c r="X24" s="31">
        <f>IFERROR(VLOOKUP($D24,'NRCS Physical Effects'!$D$3:$BF$173,X$3,FALSE),"")</f>
        <v>0</v>
      </c>
      <c r="Y24" s="31">
        <f>IFERROR(VLOOKUP($D24,'NRCS Physical Effects'!$D$3:$BF$173,Y$3,FALSE),"")</f>
        <v>0</v>
      </c>
      <c r="Z24" s="31">
        <f>IFERROR(VLOOKUP($D24,'NRCS Physical Effects'!$D$3:$BF$173,Z$3,FALSE),"")</f>
        <v>0</v>
      </c>
      <c r="AA24" s="31">
        <f>IFERROR(VLOOKUP($D24,'NRCS Physical Effects'!$D$3:$BF$173,AA$3,FALSE),"")</f>
        <v>2</v>
      </c>
      <c r="AB24" s="72">
        <f>IFERROR(VLOOKUP($D24,'NRCS Physical Effects'!$D$3:$BF$173,AB$3,FALSE),"")</f>
        <v>13</v>
      </c>
      <c r="AC24" s="31">
        <f>IFERROR(VLOOKUP($D24,'NRCS Physical Effects'!$D$3:$BF$173,AC$3,FALSE),"")</f>
        <v>0</v>
      </c>
      <c r="AD24" s="31">
        <f>IFERROR(VLOOKUP($D24,'NRCS Physical Effects'!$D$3:$BF$173,AD$3,FALSE),"")</f>
        <v>0</v>
      </c>
      <c r="AE24" s="31">
        <f>IFERROR(VLOOKUP($D24,'NRCS Physical Effects'!$D$3:$BF$173,AE$3,FALSE),"")</f>
        <v>8</v>
      </c>
      <c r="AF24" s="31">
        <f>IFERROR(VLOOKUP($D24,'NRCS Physical Effects'!$D$3:$BF$173,AF$3,FALSE),"")</f>
        <v>0</v>
      </c>
      <c r="AG24" s="31">
        <f>IFERROR(VLOOKUP($D24,'NRCS Physical Effects'!$D$3:$BF$173,AG$3,FALSE),"")</f>
        <v>0</v>
      </c>
      <c r="AH24" s="31">
        <f>IFERROR(VLOOKUP($D24,'NRCS Physical Effects'!$D$3:$BF$173,AH$3,FALSE),"")</f>
        <v>5</v>
      </c>
    </row>
    <row r="25" spans="1:34" x14ac:dyDescent="0.3">
      <c r="A25" s="289"/>
      <c r="B25" s="308"/>
      <c r="C25" s="40" t="s">
        <v>212</v>
      </c>
      <c r="D25" s="31">
        <v>372</v>
      </c>
      <c r="G25" s="31"/>
      <c r="H25" s="31"/>
      <c r="I25" s="31"/>
      <c r="J25" s="31"/>
      <c r="K25" s="31"/>
      <c r="L25" s="31"/>
      <c r="M25" s="31"/>
      <c r="N25" s="31"/>
      <c r="O25" s="31"/>
      <c r="P25" s="31"/>
      <c r="Q25" s="31"/>
      <c r="R25" s="31"/>
      <c r="S25" s="31"/>
      <c r="U25" s="31">
        <f>IFERROR(VLOOKUP($D25,'NRCS Physical Effects'!$D$3:$BF$173,U$3,FALSE),"")</f>
        <v>0</v>
      </c>
      <c r="V25" s="31">
        <f>IFERROR(VLOOKUP($D25,'NRCS Physical Effects'!$D$3:$BF$173,V$3,FALSE),"")</f>
        <v>0</v>
      </c>
      <c r="W25" s="31">
        <f>IFERROR(VLOOKUP($D25,'NRCS Physical Effects'!$D$3:$BF$173,W$3,FALSE),"")</f>
        <v>0</v>
      </c>
      <c r="X25" s="31">
        <f>IFERROR(VLOOKUP($D25,'NRCS Physical Effects'!$D$3:$BF$173,X$3,FALSE),"")</f>
        <v>0</v>
      </c>
      <c r="Y25" s="31">
        <f>IFERROR(VLOOKUP($D25,'NRCS Physical Effects'!$D$3:$BF$173,Y$3,FALSE),"")</f>
        <v>0</v>
      </c>
      <c r="Z25" s="31">
        <f>IFERROR(VLOOKUP($D25,'NRCS Physical Effects'!$D$3:$BF$173,Z$3,FALSE),"")</f>
        <v>0</v>
      </c>
      <c r="AA25" s="31">
        <f>IFERROR(VLOOKUP($D25,'NRCS Physical Effects'!$D$3:$BF$173,AA$3,FALSE),"")</f>
        <v>2</v>
      </c>
      <c r="AB25" s="72">
        <f>IFERROR(VLOOKUP($D25,'NRCS Physical Effects'!$D$3:$BF$173,AB$3,FALSE),"")</f>
        <v>19</v>
      </c>
      <c r="AC25" s="31">
        <f>IFERROR(VLOOKUP($D25,'NRCS Physical Effects'!$D$3:$BF$173,AC$3,FALSE),"")</f>
        <v>0</v>
      </c>
      <c r="AD25" s="31">
        <f>IFERROR(VLOOKUP($D25,'NRCS Physical Effects'!$D$3:$BF$173,AD$3,FALSE),"")</f>
        <v>0</v>
      </c>
      <c r="AE25" s="31">
        <f>IFERROR(VLOOKUP($D25,'NRCS Physical Effects'!$D$3:$BF$173,AE$3,FALSE),"")</f>
        <v>14</v>
      </c>
      <c r="AF25" s="31">
        <f>IFERROR(VLOOKUP($D25,'NRCS Physical Effects'!$D$3:$BF$173,AF$3,FALSE),"")</f>
        <v>0</v>
      </c>
      <c r="AG25" s="31">
        <f>IFERROR(VLOOKUP($D25,'NRCS Physical Effects'!$D$3:$BF$173,AG$3,FALSE),"")</f>
        <v>0</v>
      </c>
      <c r="AH25" s="31">
        <f>IFERROR(VLOOKUP($D25,'NRCS Physical Effects'!$D$3:$BF$173,AH$3,FALSE),"")</f>
        <v>5</v>
      </c>
    </row>
    <row r="26" spans="1:34" x14ac:dyDescent="0.3">
      <c r="A26" s="289"/>
      <c r="B26" s="308"/>
      <c r="C26" s="40" t="s">
        <v>213</v>
      </c>
      <c r="D26" s="31">
        <v>374</v>
      </c>
      <c r="G26" s="31"/>
      <c r="H26" s="31"/>
      <c r="I26" s="31"/>
      <c r="J26" s="31"/>
      <c r="K26" s="31"/>
      <c r="L26" s="31"/>
      <c r="M26" s="31"/>
      <c r="N26" s="31"/>
      <c r="O26" s="31"/>
      <c r="P26" s="31"/>
      <c r="Q26" s="31"/>
      <c r="R26" s="31"/>
      <c r="S26" s="31"/>
      <c r="U26" s="31">
        <f>IFERROR(VLOOKUP($D26,'NRCS Physical Effects'!$D$3:$BF$173,U$3,FALSE),"")</f>
        <v>0</v>
      </c>
      <c r="V26" s="31">
        <f>IFERROR(VLOOKUP($D26,'NRCS Physical Effects'!$D$3:$BF$173,V$3,FALSE),"")</f>
        <v>0</v>
      </c>
      <c r="W26" s="31">
        <f>IFERROR(VLOOKUP($D26,'NRCS Physical Effects'!$D$3:$BF$173,W$3,FALSE),"")</f>
        <v>0</v>
      </c>
      <c r="X26" s="31">
        <f>IFERROR(VLOOKUP($D26,'NRCS Physical Effects'!$D$3:$BF$173,X$3,FALSE),"")</f>
        <v>0</v>
      </c>
      <c r="Y26" s="31">
        <f>IFERROR(VLOOKUP($D26,'NRCS Physical Effects'!$D$3:$BF$173,Y$3,FALSE),"")</f>
        <v>0</v>
      </c>
      <c r="Z26" s="31">
        <f>IFERROR(VLOOKUP($D26,'NRCS Physical Effects'!$D$3:$BF$173,Z$3,FALSE),"")</f>
        <v>0</v>
      </c>
      <c r="AA26" s="31">
        <f>IFERROR(VLOOKUP($D26,'NRCS Physical Effects'!$D$3:$BF$173,AA$3,FALSE),"")</f>
        <v>2</v>
      </c>
      <c r="AB26" s="72">
        <f>IFERROR(VLOOKUP($D26,'NRCS Physical Effects'!$D$3:$BF$173,AB$3,FALSE),"")</f>
        <v>11</v>
      </c>
      <c r="AC26" s="31">
        <f>IFERROR(VLOOKUP($D26,'NRCS Physical Effects'!$D$3:$BF$173,AC$3,FALSE),"")</f>
        <v>0</v>
      </c>
      <c r="AD26" s="31">
        <f>IFERROR(VLOOKUP($D26,'NRCS Physical Effects'!$D$3:$BF$173,AD$3,FALSE),"")</f>
        <v>-2</v>
      </c>
      <c r="AE26" s="31">
        <f>IFERROR(VLOOKUP($D26,'NRCS Physical Effects'!$D$3:$BF$173,AE$3,FALSE),"")</f>
        <v>8</v>
      </c>
      <c r="AF26" s="31">
        <f>IFERROR(VLOOKUP($D26,'NRCS Physical Effects'!$D$3:$BF$173,AF$3,FALSE),"")</f>
        <v>0</v>
      </c>
      <c r="AG26" s="31">
        <f>IFERROR(VLOOKUP($D26,'NRCS Physical Effects'!$D$3:$BF$173,AG$3,FALSE),"")</f>
        <v>0</v>
      </c>
      <c r="AH26" s="31">
        <f>IFERROR(VLOOKUP($D26,'NRCS Physical Effects'!$D$3:$BF$173,AH$3,FALSE),"")</f>
        <v>5</v>
      </c>
    </row>
    <row r="27" spans="1:34" x14ac:dyDescent="0.3">
      <c r="A27" s="289"/>
      <c r="B27" s="308"/>
      <c r="C27" t="s">
        <v>223</v>
      </c>
      <c r="D27" s="31">
        <v>376</v>
      </c>
      <c r="G27" s="31"/>
      <c r="H27" s="31"/>
      <c r="I27" s="31"/>
      <c r="J27" s="31"/>
      <c r="K27" s="31"/>
      <c r="L27" s="31"/>
      <c r="M27" s="31"/>
      <c r="N27" s="31"/>
      <c r="O27" s="31"/>
      <c r="P27" s="31"/>
      <c r="Q27" s="31"/>
      <c r="R27" s="31"/>
      <c r="S27" s="31"/>
      <c r="U27" s="31">
        <f>IFERROR(VLOOKUP($D27,'NRCS Physical Effects'!$D$3:$BF$173,U$3,FALSE),"")</f>
        <v>0</v>
      </c>
      <c r="V27" s="31">
        <f>IFERROR(VLOOKUP($D27,'NRCS Physical Effects'!$D$3:$BF$173,V$3,FALSE),"")</f>
        <v>0</v>
      </c>
      <c r="W27" s="31">
        <f>IFERROR(VLOOKUP($D27,'NRCS Physical Effects'!$D$3:$BF$173,W$3,FALSE),"")</f>
        <v>0</v>
      </c>
      <c r="X27" s="31">
        <f>IFERROR(VLOOKUP($D27,'NRCS Physical Effects'!$D$3:$BF$173,X$3,FALSE),"")</f>
        <v>0</v>
      </c>
      <c r="Y27" s="31">
        <f>IFERROR(VLOOKUP($D27,'NRCS Physical Effects'!$D$3:$BF$173,Y$3,FALSE),"")</f>
        <v>0</v>
      </c>
      <c r="Z27" s="31">
        <f>IFERROR(VLOOKUP($D27,'NRCS Physical Effects'!$D$3:$BF$173,Z$3,FALSE),"")</f>
        <v>0</v>
      </c>
      <c r="AA27" s="31">
        <f>IFERROR(VLOOKUP($D27,'NRCS Physical Effects'!$D$3:$BF$173,AA$3,FALSE),"")</f>
        <v>1</v>
      </c>
      <c r="AB27" s="72">
        <f>IFERROR(VLOOKUP($D27,'NRCS Physical Effects'!$D$3:$BF$173,AB$3,FALSE),"")</f>
        <v>12</v>
      </c>
      <c r="AC27" s="31">
        <f>IFERROR(VLOOKUP($D27,'NRCS Physical Effects'!$D$3:$BF$173,AC$3,FALSE),"")</f>
        <v>4</v>
      </c>
      <c r="AD27" s="31">
        <f>IFERROR(VLOOKUP($D27,'NRCS Physical Effects'!$D$3:$BF$173,AD$3,FALSE),"")</f>
        <v>0</v>
      </c>
      <c r="AE27" s="31">
        <f>IFERROR(VLOOKUP($D27,'NRCS Physical Effects'!$D$3:$BF$173,AE$3,FALSE),"")</f>
        <v>8</v>
      </c>
      <c r="AF27" s="31">
        <f>IFERROR(VLOOKUP($D27,'NRCS Physical Effects'!$D$3:$BF$173,AF$3,FALSE),"")</f>
        <v>0</v>
      </c>
      <c r="AG27" s="31">
        <f>IFERROR(VLOOKUP($D27,'NRCS Physical Effects'!$D$3:$BF$173,AG$3,FALSE),"")</f>
        <v>0</v>
      </c>
      <c r="AH27" s="31">
        <f>IFERROR(VLOOKUP($D27,'NRCS Physical Effects'!$D$3:$BF$173,AH$3,FALSE),"")</f>
        <v>0</v>
      </c>
    </row>
    <row r="28" spans="1:34" x14ac:dyDescent="0.3">
      <c r="A28" s="289"/>
      <c r="B28" s="308"/>
      <c r="C28" s="40" t="s">
        <v>246</v>
      </c>
      <c r="D28" s="31">
        <v>670</v>
      </c>
      <c r="G28" s="31"/>
      <c r="H28" s="31"/>
      <c r="I28" s="31"/>
      <c r="J28" s="31"/>
      <c r="K28" s="31"/>
      <c r="L28" s="31"/>
      <c r="M28" s="31"/>
      <c r="N28" s="31"/>
      <c r="O28" s="31"/>
      <c r="P28" s="31"/>
      <c r="Q28" s="31"/>
      <c r="R28" s="31"/>
      <c r="S28" s="31"/>
      <c r="U28" s="31">
        <f>IFERROR(VLOOKUP($D28,'NRCS Physical Effects'!$D$3:$BF$173,U$3,FALSE),"")</f>
        <v>0</v>
      </c>
      <c r="V28" s="31">
        <f>IFERROR(VLOOKUP($D28,'NRCS Physical Effects'!$D$3:$BF$173,V$3,FALSE),"")</f>
        <v>0</v>
      </c>
      <c r="W28" s="31">
        <f>IFERROR(VLOOKUP($D28,'NRCS Physical Effects'!$D$3:$BF$173,W$3,FALSE),"")</f>
        <v>0</v>
      </c>
      <c r="X28" s="31">
        <f>IFERROR(VLOOKUP($D28,'NRCS Physical Effects'!$D$3:$BF$173,X$3,FALSE),"")</f>
        <v>0</v>
      </c>
      <c r="Y28" s="31">
        <f>IFERROR(VLOOKUP($D28,'NRCS Physical Effects'!$D$3:$BF$173,Y$3,FALSE),"")</f>
        <v>0</v>
      </c>
      <c r="Z28" s="31">
        <f>IFERROR(VLOOKUP($D28,'NRCS Physical Effects'!$D$3:$BF$173,Z$3,FALSE),"")</f>
        <v>0</v>
      </c>
      <c r="AA28" s="31">
        <f>IFERROR(VLOOKUP($D28,'NRCS Physical Effects'!$D$3:$BF$173,AA$3,FALSE),"")</f>
        <v>0</v>
      </c>
      <c r="AB28" s="72">
        <f>IFERROR(VLOOKUP($D28,'NRCS Physical Effects'!$D$3:$BF$173,AB$3,FALSE),"")</f>
        <v>5</v>
      </c>
      <c r="AC28" s="31">
        <f>IFERROR(VLOOKUP($D28,'NRCS Physical Effects'!$D$3:$BF$173,AC$3,FALSE),"")</f>
        <v>0</v>
      </c>
      <c r="AD28" s="31">
        <f>IFERROR(VLOOKUP($D28,'NRCS Physical Effects'!$D$3:$BF$173,AD$3,FALSE),"")</f>
        <v>0</v>
      </c>
      <c r="AE28" s="31">
        <f>IFERROR(VLOOKUP($D28,'NRCS Physical Effects'!$D$3:$BF$173,AE$3,FALSE),"")</f>
        <v>0</v>
      </c>
      <c r="AF28" s="31">
        <f>IFERROR(VLOOKUP($D28,'NRCS Physical Effects'!$D$3:$BF$173,AF$3,FALSE),"")</f>
        <v>0</v>
      </c>
      <c r="AG28" s="31">
        <f>IFERROR(VLOOKUP($D28,'NRCS Physical Effects'!$D$3:$BF$173,AG$3,FALSE),"")</f>
        <v>0</v>
      </c>
      <c r="AH28" s="31">
        <f>IFERROR(VLOOKUP($D28,'NRCS Physical Effects'!$D$3:$BF$173,AH$3,FALSE),"")</f>
        <v>5</v>
      </c>
    </row>
    <row r="29" spans="1:34" x14ac:dyDescent="0.3">
      <c r="A29" s="30"/>
      <c r="B29" s="30"/>
      <c r="C29" s="39"/>
      <c r="G29" s="31"/>
      <c r="H29" s="31"/>
      <c r="I29" s="31"/>
      <c r="J29" s="31"/>
      <c r="K29" s="31"/>
      <c r="L29" s="31"/>
      <c r="M29" s="31"/>
      <c r="N29" s="31"/>
      <c r="O29" s="31"/>
      <c r="P29" s="31"/>
      <c r="Q29" s="31"/>
      <c r="R29" s="31"/>
      <c r="S29" s="31"/>
      <c r="U29" s="31" t="str">
        <f>IFERROR(VLOOKUP($D29,'NRCS Physical Effects'!$D$3:$BF$173,U$3,FALSE),"")</f>
        <v/>
      </c>
      <c r="V29" s="31" t="str">
        <f>IFERROR(VLOOKUP($D29,'NRCS Physical Effects'!$D$3:$BF$173,V$3,FALSE),"")</f>
        <v/>
      </c>
      <c r="W29" s="31" t="str">
        <f>IFERROR(VLOOKUP($D29,'NRCS Physical Effects'!$D$3:$BF$173,W$3,FALSE),"")</f>
        <v/>
      </c>
      <c r="X29" s="31" t="str">
        <f>IFERROR(VLOOKUP($D29,'NRCS Physical Effects'!$D$3:$BF$173,X$3,FALSE),"")</f>
        <v/>
      </c>
      <c r="Y29" s="31" t="str">
        <f>IFERROR(VLOOKUP($D29,'NRCS Physical Effects'!$D$3:$BF$173,Y$3,FALSE),"")</f>
        <v/>
      </c>
      <c r="Z29" s="31" t="str">
        <f>IFERROR(VLOOKUP($D29,'NRCS Physical Effects'!$D$3:$BF$173,Z$3,FALSE),"")</f>
        <v/>
      </c>
      <c r="AA29" s="31" t="str">
        <f>IFERROR(VLOOKUP($D29,'NRCS Physical Effects'!$D$3:$BF$173,AA$3,FALSE),"")</f>
        <v/>
      </c>
      <c r="AB29" s="72" t="str">
        <f>IFERROR(VLOOKUP($D29,'NRCS Physical Effects'!$D$3:$BF$173,AB$3,FALSE),"")</f>
        <v/>
      </c>
      <c r="AC29" s="31" t="str">
        <f>IFERROR(VLOOKUP($D29,'NRCS Physical Effects'!$D$3:$BF$173,AC$3,FALSE),"")</f>
        <v/>
      </c>
      <c r="AD29" s="31" t="str">
        <f>IFERROR(VLOOKUP($D29,'NRCS Physical Effects'!$D$3:$BF$173,AD$3,FALSE),"")</f>
        <v/>
      </c>
      <c r="AE29" s="31" t="str">
        <f>IFERROR(VLOOKUP($D29,'NRCS Physical Effects'!$D$3:$BF$173,AE$3,FALSE),"")</f>
        <v/>
      </c>
      <c r="AF29" s="31" t="str">
        <f>IFERROR(VLOOKUP($D29,'NRCS Physical Effects'!$D$3:$BF$173,AF$3,FALSE),"")</f>
        <v/>
      </c>
      <c r="AG29" s="31" t="str">
        <f>IFERROR(VLOOKUP($D29,'NRCS Physical Effects'!$D$3:$BF$173,AG$3,FALSE),"")</f>
        <v/>
      </c>
      <c r="AH29" s="31" t="str">
        <f>IFERROR(VLOOKUP($D29,'NRCS Physical Effects'!$D$3:$BF$173,AH$3,FALSE),"")</f>
        <v/>
      </c>
    </row>
    <row r="30" spans="1:34" x14ac:dyDescent="0.3">
      <c r="A30" s="289" t="s">
        <v>267</v>
      </c>
      <c r="B30" s="289" t="s">
        <v>204</v>
      </c>
      <c r="C30" t="s">
        <v>69</v>
      </c>
      <c r="D30" s="31">
        <v>340</v>
      </c>
      <c r="E30" s="44" t="s">
        <v>25</v>
      </c>
      <c r="G30" s="31"/>
      <c r="H30" s="31"/>
      <c r="I30" s="31"/>
      <c r="J30" s="31"/>
      <c r="K30" s="31"/>
      <c r="L30" s="31"/>
      <c r="M30" s="31"/>
      <c r="N30" s="31"/>
      <c r="O30" s="31"/>
      <c r="P30" s="31"/>
      <c r="Q30" s="31"/>
      <c r="R30" s="31"/>
      <c r="S30" s="31"/>
      <c r="U30" s="31">
        <f>IFERROR(VLOOKUP($D30,'NRCS Physical Effects'!$D$3:$BF$173,U$3,FALSE),"")</f>
        <v>2</v>
      </c>
      <c r="V30" s="31">
        <f>IFERROR(VLOOKUP($D30,'NRCS Physical Effects'!$D$3:$BF$173,V$3,FALSE),"")</f>
        <v>2</v>
      </c>
      <c r="W30" s="31">
        <f>IFERROR(VLOOKUP($D30,'NRCS Physical Effects'!$D$3:$BF$173,W$3,FALSE),"")</f>
        <v>2</v>
      </c>
      <c r="X30" s="31">
        <f>IFERROR(VLOOKUP($D30,'NRCS Physical Effects'!$D$3:$BF$173,X$3,FALSE),"")</f>
        <v>2</v>
      </c>
      <c r="Y30" s="31">
        <f>IFERROR(VLOOKUP($D30,'NRCS Physical Effects'!$D$3:$BF$173,Y$3,FALSE),"")</f>
        <v>1</v>
      </c>
      <c r="Z30" s="31">
        <f>IFERROR(VLOOKUP($D30,'NRCS Physical Effects'!$D$3:$BF$173,Z$3,FALSE),"")</f>
        <v>0</v>
      </c>
      <c r="AA30" s="31">
        <f>IFERROR(VLOOKUP($D30,'NRCS Physical Effects'!$D$3:$BF$173,AA$3,FALSE),"")</f>
        <v>4</v>
      </c>
      <c r="AB30" s="72">
        <f>IFERROR(VLOOKUP($D30,'NRCS Physical Effects'!$D$3:$BF$173,AB$3,FALSE),"")</f>
        <v>61</v>
      </c>
      <c r="AC30" s="31">
        <f>IFERROR(VLOOKUP($D30,'NRCS Physical Effects'!$D$3:$BF$173,AC$3,FALSE),"")</f>
        <v>19</v>
      </c>
      <c r="AD30" s="31">
        <f>IFERROR(VLOOKUP($D30,'NRCS Physical Effects'!$D$3:$BF$173,AD$3,FALSE),"")</f>
        <v>19</v>
      </c>
      <c r="AE30" s="31">
        <f>IFERROR(VLOOKUP($D30,'NRCS Physical Effects'!$D$3:$BF$173,AE$3,FALSE),"")</f>
        <v>8</v>
      </c>
      <c r="AF30" s="31">
        <f>IFERROR(VLOOKUP($D30,'NRCS Physical Effects'!$D$3:$BF$173,AF$3,FALSE),"")</f>
        <v>11</v>
      </c>
      <c r="AG30" s="31">
        <f>IFERROR(VLOOKUP($D30,'NRCS Physical Effects'!$D$3:$BF$173,AG$3,FALSE),"")</f>
        <v>3</v>
      </c>
      <c r="AH30" s="31">
        <f>IFERROR(VLOOKUP($D30,'NRCS Physical Effects'!$D$3:$BF$173,AH$3,FALSE),"")</f>
        <v>1</v>
      </c>
    </row>
    <row r="31" spans="1:34" x14ac:dyDescent="0.3">
      <c r="A31" s="289"/>
      <c r="B31" s="289"/>
      <c r="C31" t="s">
        <v>81</v>
      </c>
      <c r="D31" s="31" t="s">
        <v>259</v>
      </c>
      <c r="E31" s="33" t="s">
        <v>29</v>
      </c>
      <c r="G31" s="31"/>
      <c r="H31" s="31"/>
      <c r="I31" s="31"/>
      <c r="J31" s="31"/>
      <c r="K31" s="31"/>
      <c r="L31" s="31"/>
      <c r="M31" s="31"/>
      <c r="N31" s="31"/>
      <c r="O31" s="31"/>
      <c r="P31" s="31"/>
      <c r="Q31" s="31"/>
      <c r="R31" s="31"/>
      <c r="S31" s="31"/>
      <c r="U31" s="31" t="str">
        <f>IFERROR(VLOOKUP($D31,'NRCS Physical Effects'!$D$3:$BF$173,U$3,FALSE),"")</f>
        <v/>
      </c>
      <c r="V31" s="31" t="str">
        <f>IFERROR(VLOOKUP($D31,'NRCS Physical Effects'!$D$3:$BF$173,V$3,FALSE),"")</f>
        <v/>
      </c>
      <c r="W31" s="31" t="str">
        <f>IFERROR(VLOOKUP($D31,'NRCS Physical Effects'!$D$3:$BF$173,W$3,FALSE),"")</f>
        <v/>
      </c>
      <c r="X31" s="31" t="str">
        <f>IFERROR(VLOOKUP($D31,'NRCS Physical Effects'!$D$3:$BF$173,X$3,FALSE),"")</f>
        <v/>
      </c>
      <c r="Y31" s="31" t="str">
        <f>IFERROR(VLOOKUP($D31,'NRCS Physical Effects'!$D$3:$BF$173,Y$3,FALSE),"")</f>
        <v/>
      </c>
      <c r="Z31" s="31" t="str">
        <f>IFERROR(VLOOKUP($D31,'NRCS Physical Effects'!$D$3:$BF$173,Z$3,FALSE),"")</f>
        <v/>
      </c>
      <c r="AA31" s="31" t="str">
        <f>IFERROR(VLOOKUP($D31,'NRCS Physical Effects'!$D$3:$BF$173,AA$3,FALSE),"")</f>
        <v/>
      </c>
      <c r="AB31" s="72" t="str">
        <f>IFERROR(VLOOKUP($D31,'NRCS Physical Effects'!$D$3:$BF$173,AB$3,FALSE),"")</f>
        <v/>
      </c>
      <c r="AC31" s="31" t="str">
        <f>IFERROR(VLOOKUP($D31,'NRCS Physical Effects'!$D$3:$BF$173,AC$3,FALSE),"")</f>
        <v/>
      </c>
      <c r="AD31" s="31" t="str">
        <f>IFERROR(VLOOKUP($D31,'NRCS Physical Effects'!$D$3:$BF$173,AD$3,FALSE),"")</f>
        <v/>
      </c>
      <c r="AE31" s="31" t="str">
        <f>IFERROR(VLOOKUP($D31,'NRCS Physical Effects'!$D$3:$BF$173,AE$3,FALSE),"")</f>
        <v/>
      </c>
      <c r="AF31" s="31" t="str">
        <f>IFERROR(VLOOKUP($D31,'NRCS Physical Effects'!$D$3:$BF$173,AF$3,FALSE),"")</f>
        <v/>
      </c>
      <c r="AG31" s="31" t="str">
        <f>IFERROR(VLOOKUP($D31,'NRCS Physical Effects'!$D$3:$BF$173,AG$3,FALSE),"")</f>
        <v/>
      </c>
      <c r="AH31" s="31" t="str">
        <f>IFERROR(VLOOKUP($D31,'NRCS Physical Effects'!$D$3:$BF$173,AH$3,FALSE),"")</f>
        <v/>
      </c>
    </row>
    <row r="32" spans="1:34" x14ac:dyDescent="0.3">
      <c r="A32" s="289"/>
      <c r="B32" s="289"/>
      <c r="C32" t="s">
        <v>157</v>
      </c>
      <c r="D32" s="31">
        <v>328</v>
      </c>
      <c r="G32" s="31"/>
      <c r="H32" s="31"/>
      <c r="I32" s="31"/>
      <c r="J32" s="31"/>
      <c r="K32" s="31"/>
      <c r="L32" s="31"/>
      <c r="M32" s="31"/>
      <c r="N32" s="31"/>
      <c r="O32" s="31"/>
      <c r="P32" s="31"/>
      <c r="Q32" s="31"/>
      <c r="R32" s="31"/>
      <c r="S32" s="31"/>
      <c r="U32" s="31">
        <f>IFERROR(VLOOKUP($D32,'NRCS Physical Effects'!$D$3:$BF$173,U$3,FALSE),"")</f>
        <v>4</v>
      </c>
      <c r="V32" s="31">
        <f>IFERROR(VLOOKUP($D32,'NRCS Physical Effects'!$D$3:$BF$173,V$3,FALSE),"")</f>
        <v>1</v>
      </c>
      <c r="W32" s="31">
        <f>IFERROR(VLOOKUP($D32,'NRCS Physical Effects'!$D$3:$BF$173,W$3,FALSE),"")</f>
        <v>2</v>
      </c>
      <c r="X32" s="31">
        <f>IFERROR(VLOOKUP($D32,'NRCS Physical Effects'!$D$3:$BF$173,X$3,FALSE),"")</f>
        <v>1</v>
      </c>
      <c r="Y32" s="31">
        <f>IFERROR(VLOOKUP($D32,'NRCS Physical Effects'!$D$3:$BF$173,Y$3,FALSE),"")</f>
        <v>0</v>
      </c>
      <c r="Z32" s="31">
        <f>IFERROR(VLOOKUP($D32,'NRCS Physical Effects'!$D$3:$BF$173,Z$3,FALSE),"")</f>
        <v>0</v>
      </c>
      <c r="AA32" s="31">
        <f>IFERROR(VLOOKUP($D32,'NRCS Physical Effects'!$D$3:$BF$173,AA$3,FALSE),"")</f>
        <v>1</v>
      </c>
      <c r="AB32" s="72">
        <f>IFERROR(VLOOKUP($D32,'NRCS Physical Effects'!$D$3:$BF$173,AB$3,FALSE),"")</f>
        <v>46</v>
      </c>
      <c r="AC32" s="31">
        <f>IFERROR(VLOOKUP($D32,'NRCS Physical Effects'!$D$3:$BF$173,AC$3,FALSE),"")</f>
        <v>17</v>
      </c>
      <c r="AD32" s="31">
        <f>IFERROR(VLOOKUP($D32,'NRCS Physical Effects'!$D$3:$BF$173,AD$3,FALSE),"")</f>
        <v>17</v>
      </c>
      <c r="AE32" s="31">
        <f>IFERROR(VLOOKUP($D32,'NRCS Physical Effects'!$D$3:$BF$173,AE$3,FALSE),"")</f>
        <v>2</v>
      </c>
      <c r="AF32" s="31">
        <f>IFERROR(VLOOKUP($D32,'NRCS Physical Effects'!$D$3:$BF$173,AF$3,FALSE),"")</f>
        <v>7</v>
      </c>
      <c r="AG32" s="31">
        <f>IFERROR(VLOOKUP($D32,'NRCS Physical Effects'!$D$3:$BF$173,AG$3,FALSE),"")</f>
        <v>2</v>
      </c>
      <c r="AH32" s="31">
        <f>IFERROR(VLOOKUP($D32,'NRCS Physical Effects'!$D$3:$BF$173,AH$3,FALSE),"")</f>
        <v>1</v>
      </c>
    </row>
    <row r="33" spans="1:34" x14ac:dyDescent="0.3">
      <c r="A33" s="289"/>
      <c r="B33" s="289"/>
      <c r="C33" t="s">
        <v>209</v>
      </c>
      <c r="D33" s="31">
        <v>311</v>
      </c>
      <c r="G33" s="31"/>
      <c r="H33" s="31"/>
      <c r="I33" s="31"/>
      <c r="J33" s="31"/>
      <c r="K33" s="31"/>
      <c r="L33" s="31"/>
      <c r="M33" s="31"/>
      <c r="N33" s="31"/>
      <c r="O33" s="31"/>
      <c r="P33" s="31"/>
      <c r="Q33" s="31"/>
      <c r="R33" s="31"/>
      <c r="S33" s="31"/>
      <c r="U33" s="31">
        <f>IFERROR(VLOOKUP($D33,'NRCS Physical Effects'!$D$3:$BF$173,U$3,FALSE),"")</f>
        <v>5</v>
      </c>
      <c r="V33" s="31">
        <f>IFERROR(VLOOKUP($D33,'NRCS Physical Effects'!$D$3:$BF$173,V$3,FALSE),"")</f>
        <v>5</v>
      </c>
      <c r="W33" s="31">
        <f>IFERROR(VLOOKUP($D33,'NRCS Physical Effects'!$D$3:$BF$173,W$3,FALSE),"")</f>
        <v>3</v>
      </c>
      <c r="X33" s="31">
        <f>IFERROR(VLOOKUP($D33,'NRCS Physical Effects'!$D$3:$BF$173,X$3,FALSE),"")</f>
        <v>1</v>
      </c>
      <c r="Y33" s="31">
        <f>IFERROR(VLOOKUP($D33,'NRCS Physical Effects'!$D$3:$BF$173,Y$3,FALSE),"")</f>
        <v>3</v>
      </c>
      <c r="Z33" s="31">
        <f>IFERROR(VLOOKUP($D33,'NRCS Physical Effects'!$D$3:$BF$173,Z$3,FALSE),"")</f>
        <v>2</v>
      </c>
      <c r="AA33" s="31">
        <f>IFERROR(VLOOKUP($D33,'NRCS Physical Effects'!$D$3:$BF$173,AA$3,FALSE),"")</f>
        <v>2</v>
      </c>
      <c r="AB33" s="72">
        <f>IFERROR(VLOOKUP($D33,'NRCS Physical Effects'!$D$3:$BF$173,AB$3,FALSE),"")</f>
        <v>90</v>
      </c>
      <c r="AC33" s="31">
        <f>IFERROR(VLOOKUP($D33,'NRCS Physical Effects'!$D$3:$BF$173,AC$3,FALSE),"")</f>
        <v>35</v>
      </c>
      <c r="AD33" s="31">
        <f>IFERROR(VLOOKUP($D33,'NRCS Physical Effects'!$D$3:$BF$173,AD$3,FALSE),"")</f>
        <v>31</v>
      </c>
      <c r="AE33" s="31">
        <f>IFERROR(VLOOKUP($D33,'NRCS Physical Effects'!$D$3:$BF$173,AE$3,FALSE),"")</f>
        <v>4</v>
      </c>
      <c r="AF33" s="31">
        <f>IFERROR(VLOOKUP($D33,'NRCS Physical Effects'!$D$3:$BF$173,AF$3,FALSE),"")</f>
        <v>11</v>
      </c>
      <c r="AG33" s="31">
        <f>IFERROR(VLOOKUP($D33,'NRCS Physical Effects'!$D$3:$BF$173,AG$3,FALSE),"")</f>
        <v>8</v>
      </c>
      <c r="AH33" s="31">
        <f>IFERROR(VLOOKUP($D33,'NRCS Physical Effects'!$D$3:$BF$173,AH$3,FALSE),"")</f>
        <v>1</v>
      </c>
    </row>
    <row r="34" spans="1:34" x14ac:dyDescent="0.3">
      <c r="A34" s="289"/>
      <c r="B34" s="289"/>
      <c r="C34" s="33" t="s">
        <v>217</v>
      </c>
      <c r="D34" s="41">
        <v>379</v>
      </c>
      <c r="G34" s="31"/>
      <c r="H34" s="31"/>
      <c r="I34" s="31"/>
      <c r="J34" s="31"/>
      <c r="K34" s="31"/>
      <c r="L34" s="31"/>
      <c r="M34" s="31"/>
      <c r="N34" s="31"/>
      <c r="O34" s="31"/>
      <c r="P34" s="31"/>
      <c r="Q34" s="31"/>
      <c r="R34" s="31"/>
      <c r="S34" s="31"/>
      <c r="U34" s="31">
        <f>IFERROR(VLOOKUP($D34,'NRCS Physical Effects'!$D$3:$BF$173,U$3,FALSE),"")</f>
        <v>5</v>
      </c>
      <c r="V34" s="31">
        <f>IFERROR(VLOOKUP($D34,'NRCS Physical Effects'!$D$3:$BF$173,V$3,FALSE),"")</f>
        <v>4</v>
      </c>
      <c r="W34" s="31">
        <f>IFERROR(VLOOKUP($D34,'NRCS Physical Effects'!$D$3:$BF$173,W$3,FALSE),"")</f>
        <v>1</v>
      </c>
      <c r="X34" s="31">
        <f>IFERROR(VLOOKUP($D34,'NRCS Physical Effects'!$D$3:$BF$173,X$3,FALSE),"")</f>
        <v>1</v>
      </c>
      <c r="Y34" s="31">
        <f>IFERROR(VLOOKUP($D34,'NRCS Physical Effects'!$D$3:$BF$173,Y$3,FALSE),"")</f>
        <v>3</v>
      </c>
      <c r="Z34" s="31">
        <f>IFERROR(VLOOKUP($D34,'NRCS Physical Effects'!$D$3:$BF$173,Z$3,FALSE),"")</f>
        <v>2</v>
      </c>
      <c r="AA34" s="31">
        <f>IFERROR(VLOOKUP($D34,'NRCS Physical Effects'!$D$3:$BF$173,AA$3,FALSE),"")</f>
        <v>2</v>
      </c>
      <c r="AB34" s="72">
        <f>IFERROR(VLOOKUP($D34,'NRCS Physical Effects'!$D$3:$BF$173,AB$3,FALSE),"")</f>
        <v>58</v>
      </c>
      <c r="AC34" s="31">
        <f>IFERROR(VLOOKUP($D34,'NRCS Physical Effects'!$D$3:$BF$173,AC$3,FALSE),"")</f>
        <v>20</v>
      </c>
      <c r="AD34" s="31">
        <f>IFERROR(VLOOKUP($D34,'NRCS Physical Effects'!$D$3:$BF$173,AD$3,FALSE),"")</f>
        <v>16</v>
      </c>
      <c r="AE34" s="31">
        <f>IFERROR(VLOOKUP($D34,'NRCS Physical Effects'!$D$3:$BF$173,AE$3,FALSE),"")</f>
        <v>3</v>
      </c>
      <c r="AF34" s="31">
        <f>IFERROR(VLOOKUP($D34,'NRCS Physical Effects'!$D$3:$BF$173,AF$3,FALSE),"")</f>
        <v>14</v>
      </c>
      <c r="AG34" s="31">
        <f>IFERROR(VLOOKUP($D34,'NRCS Physical Effects'!$D$3:$BF$173,AG$3,FALSE),"")</f>
        <v>5</v>
      </c>
      <c r="AH34" s="31">
        <f>IFERROR(VLOOKUP($D34,'NRCS Physical Effects'!$D$3:$BF$173,AH$3,FALSE),"")</f>
        <v>0</v>
      </c>
    </row>
    <row r="35" spans="1:34" x14ac:dyDescent="0.3">
      <c r="A35" s="289"/>
      <c r="B35" s="289"/>
      <c r="C35" s="33" t="s">
        <v>243</v>
      </c>
      <c r="D35" s="31">
        <v>585</v>
      </c>
      <c r="G35" s="31"/>
      <c r="H35" s="31"/>
      <c r="I35" s="31"/>
      <c r="J35" s="31"/>
      <c r="K35" s="31"/>
      <c r="L35" s="31"/>
      <c r="M35" s="31"/>
      <c r="N35" s="31"/>
      <c r="O35" s="31"/>
      <c r="P35" s="31"/>
      <c r="Q35" s="31"/>
      <c r="R35" s="31"/>
      <c r="S35" s="31"/>
      <c r="U35" s="31">
        <f>IFERROR(VLOOKUP($D35,'NRCS Physical Effects'!$D$3:$BF$173,U$3,FALSE),"")</f>
        <v>2</v>
      </c>
      <c r="V35" s="31">
        <f>IFERROR(VLOOKUP($D35,'NRCS Physical Effects'!$D$3:$BF$173,V$3,FALSE),"")</f>
        <v>1</v>
      </c>
      <c r="W35" s="31">
        <f>IFERROR(VLOOKUP($D35,'NRCS Physical Effects'!$D$3:$BF$173,W$3,FALSE),"")</f>
        <v>1</v>
      </c>
      <c r="X35" s="31">
        <f>IFERROR(VLOOKUP($D35,'NRCS Physical Effects'!$D$3:$BF$173,X$3,FALSE),"")</f>
        <v>1</v>
      </c>
      <c r="Y35" s="31">
        <f>IFERROR(VLOOKUP($D35,'NRCS Physical Effects'!$D$3:$BF$173,Y$3,FALSE),"")</f>
        <v>1</v>
      </c>
      <c r="Z35" s="31">
        <f>IFERROR(VLOOKUP($D35,'NRCS Physical Effects'!$D$3:$BF$173,Z$3,FALSE),"")</f>
        <v>2</v>
      </c>
      <c r="AA35" s="31">
        <f>IFERROR(VLOOKUP($D35,'NRCS Physical Effects'!$D$3:$BF$173,AA$3,FALSE),"")</f>
        <v>0</v>
      </c>
      <c r="AB35" s="72">
        <f>IFERROR(VLOOKUP($D35,'NRCS Physical Effects'!$D$3:$BF$173,AB$3,FALSE),"")</f>
        <v>28</v>
      </c>
      <c r="AC35" s="31">
        <f>IFERROR(VLOOKUP($D35,'NRCS Physical Effects'!$D$3:$BF$173,AC$3,FALSE),"")</f>
        <v>11</v>
      </c>
      <c r="AD35" s="31">
        <f>IFERROR(VLOOKUP($D35,'NRCS Physical Effects'!$D$3:$BF$173,AD$3,FALSE),"")</f>
        <v>9</v>
      </c>
      <c r="AE35" s="31">
        <f>IFERROR(VLOOKUP($D35,'NRCS Physical Effects'!$D$3:$BF$173,AE$3,FALSE),"")</f>
        <v>2</v>
      </c>
      <c r="AF35" s="31">
        <f>IFERROR(VLOOKUP($D35,'NRCS Physical Effects'!$D$3:$BF$173,AF$3,FALSE),"")</f>
        <v>2</v>
      </c>
      <c r="AG35" s="31">
        <f>IFERROR(VLOOKUP($D35,'NRCS Physical Effects'!$D$3:$BF$173,AG$3,FALSE),"")</f>
        <v>4</v>
      </c>
      <c r="AH35" s="31">
        <f>IFERROR(VLOOKUP($D35,'NRCS Physical Effects'!$D$3:$BF$173,AH$3,FALSE),"")</f>
        <v>0</v>
      </c>
    </row>
    <row r="36" spans="1:34" x14ac:dyDescent="0.3">
      <c r="A36" s="289"/>
      <c r="B36" s="289"/>
      <c r="C36" s="2" t="s">
        <v>74</v>
      </c>
      <c r="D36" s="31">
        <v>327</v>
      </c>
      <c r="G36" s="31"/>
      <c r="H36" s="31"/>
      <c r="I36" s="31"/>
      <c r="J36" s="31"/>
      <c r="K36" s="31"/>
      <c r="L36" s="31"/>
      <c r="M36" s="31"/>
      <c r="N36" s="31"/>
      <c r="O36" s="31"/>
      <c r="P36" s="31"/>
      <c r="Q36" s="31"/>
      <c r="R36" s="31"/>
      <c r="S36" s="31"/>
      <c r="U36" s="31">
        <f>IFERROR(VLOOKUP($D36,'NRCS Physical Effects'!$D$3:$BF$173,U$3,FALSE),"")</f>
        <v>5</v>
      </c>
      <c r="V36" s="31">
        <f>IFERROR(VLOOKUP($D36,'NRCS Physical Effects'!$D$3:$BF$173,V$3,FALSE),"")</f>
        <v>2</v>
      </c>
      <c r="W36" s="31">
        <f>IFERROR(VLOOKUP($D36,'NRCS Physical Effects'!$D$3:$BF$173,W$3,FALSE),"")</f>
        <v>4</v>
      </c>
      <c r="X36" s="31">
        <f>IFERROR(VLOOKUP($D36,'NRCS Physical Effects'!$D$3:$BF$173,X$3,FALSE),"")</f>
        <v>1</v>
      </c>
      <c r="Y36" s="31">
        <f>IFERROR(VLOOKUP($D36,'NRCS Physical Effects'!$D$3:$BF$173,Y$3,FALSE),"")</f>
        <v>5</v>
      </c>
      <c r="Z36" s="31">
        <f>IFERROR(VLOOKUP($D36,'NRCS Physical Effects'!$D$3:$BF$173,Z$3,FALSE),"")</f>
        <v>1</v>
      </c>
      <c r="AA36" s="31">
        <f>IFERROR(VLOOKUP($D36,'NRCS Physical Effects'!$D$3:$BF$173,AA$3,FALSE),"")</f>
        <v>4</v>
      </c>
      <c r="AB36" s="72">
        <f>IFERROR(VLOOKUP($D36,'NRCS Physical Effects'!$D$3:$BF$173,AB$3,FALSE),"")</f>
        <v>80</v>
      </c>
      <c r="AC36" s="31">
        <f>IFERROR(VLOOKUP($D36,'NRCS Physical Effects'!$D$3:$BF$173,AC$3,FALSE),"")</f>
        <v>24</v>
      </c>
      <c r="AD36" s="31">
        <f>IFERROR(VLOOKUP($D36,'NRCS Physical Effects'!$D$3:$BF$173,AD$3,FALSE),"")</f>
        <v>30</v>
      </c>
      <c r="AE36" s="31">
        <f>IFERROR(VLOOKUP($D36,'NRCS Physical Effects'!$D$3:$BF$173,AE$3,FALSE),"")</f>
        <v>8</v>
      </c>
      <c r="AF36" s="31">
        <f>IFERROR(VLOOKUP($D36,'NRCS Physical Effects'!$D$3:$BF$173,AF$3,FALSE),"")</f>
        <v>11</v>
      </c>
      <c r="AG36" s="31">
        <f>IFERROR(VLOOKUP($D36,'NRCS Physical Effects'!$D$3:$BF$173,AG$3,FALSE),"")</f>
        <v>6</v>
      </c>
      <c r="AH36" s="31">
        <f>IFERROR(VLOOKUP($D36,'NRCS Physical Effects'!$D$3:$BF$173,AH$3,FALSE),"")</f>
        <v>1</v>
      </c>
    </row>
    <row r="37" spans="1:34" ht="14.4" customHeight="1" x14ac:dyDescent="0.3">
      <c r="A37" s="289"/>
      <c r="B37" s="289"/>
      <c r="C37" s="2" t="s">
        <v>76</v>
      </c>
      <c r="D37" s="31">
        <v>332</v>
      </c>
      <c r="G37" s="31"/>
      <c r="H37" s="31"/>
      <c r="I37" s="31"/>
      <c r="J37" s="31"/>
      <c r="K37" s="31"/>
      <c r="L37" s="31"/>
      <c r="M37" s="31"/>
      <c r="N37" s="31"/>
      <c r="O37" s="31"/>
      <c r="P37" s="31"/>
      <c r="Q37" s="31"/>
      <c r="R37" s="31"/>
      <c r="S37" s="31"/>
      <c r="U37" s="31">
        <f>IFERROR(VLOOKUP($D37,'NRCS Physical Effects'!$D$3:$BF$173,U$3,FALSE),"")</f>
        <v>2</v>
      </c>
      <c r="V37" s="31">
        <f>IFERROR(VLOOKUP($D37,'NRCS Physical Effects'!$D$3:$BF$173,V$3,FALSE),"")</f>
        <v>0</v>
      </c>
      <c r="W37" s="31">
        <f>IFERROR(VLOOKUP($D37,'NRCS Physical Effects'!$D$3:$BF$173,W$3,FALSE),"")</f>
        <v>2</v>
      </c>
      <c r="X37" s="31">
        <f>IFERROR(VLOOKUP($D37,'NRCS Physical Effects'!$D$3:$BF$173,X$3,FALSE),"")</f>
        <v>1</v>
      </c>
      <c r="Y37" s="31">
        <f>IFERROR(VLOOKUP($D37,'NRCS Physical Effects'!$D$3:$BF$173,Y$3,FALSE),"")</f>
        <v>0</v>
      </c>
      <c r="Z37" s="31">
        <f>IFERROR(VLOOKUP($D37,'NRCS Physical Effects'!$D$3:$BF$173,Z$3,FALSE),"")</f>
        <v>1</v>
      </c>
      <c r="AA37" s="31">
        <f>IFERROR(VLOOKUP($D37,'NRCS Physical Effects'!$D$3:$BF$173,AA$3,FALSE),"")</f>
        <v>1</v>
      </c>
      <c r="AB37" s="72">
        <f>IFERROR(VLOOKUP($D37,'NRCS Physical Effects'!$D$3:$BF$173,AB$3,FALSE),"")</f>
        <v>23</v>
      </c>
      <c r="AC37" s="31">
        <f>IFERROR(VLOOKUP($D37,'NRCS Physical Effects'!$D$3:$BF$173,AC$3,FALSE),"")</f>
        <v>5</v>
      </c>
      <c r="AD37" s="31">
        <f>IFERROR(VLOOKUP($D37,'NRCS Physical Effects'!$D$3:$BF$173,AD$3,FALSE),"")</f>
        <v>3</v>
      </c>
      <c r="AE37" s="31">
        <f>IFERROR(VLOOKUP($D37,'NRCS Physical Effects'!$D$3:$BF$173,AE$3,FALSE),"")</f>
        <v>2</v>
      </c>
      <c r="AF37" s="31">
        <f>IFERROR(VLOOKUP($D37,'NRCS Physical Effects'!$D$3:$BF$173,AF$3,FALSE),"")</f>
        <v>10</v>
      </c>
      <c r="AG37" s="31">
        <f>IFERROR(VLOOKUP($D37,'NRCS Physical Effects'!$D$3:$BF$173,AG$3,FALSE),"")</f>
        <v>2</v>
      </c>
      <c r="AH37" s="31">
        <f>IFERROR(VLOOKUP($D37,'NRCS Physical Effects'!$D$3:$BF$173,AH$3,FALSE),"")</f>
        <v>1</v>
      </c>
    </row>
    <row r="38" spans="1:34" ht="14.4" customHeight="1" x14ac:dyDescent="0.3">
      <c r="A38" s="289"/>
      <c r="B38" s="289"/>
      <c r="C38" s="2" t="s">
        <v>221</v>
      </c>
      <c r="D38" s="31">
        <v>331</v>
      </c>
      <c r="G38" s="31"/>
      <c r="H38" s="31"/>
      <c r="I38" s="31"/>
      <c r="J38" s="31"/>
      <c r="K38" s="31"/>
      <c r="L38" s="31"/>
      <c r="M38" s="31"/>
      <c r="N38" s="31"/>
      <c r="O38" s="31"/>
      <c r="P38" s="31"/>
      <c r="Q38" s="31"/>
      <c r="R38" s="31"/>
      <c r="S38" s="31"/>
      <c r="U38" s="31">
        <f>IFERROR(VLOOKUP($D38,'NRCS Physical Effects'!$D$3:$BF$173,U$3,FALSE),"")</f>
        <v>2</v>
      </c>
      <c r="V38" s="31">
        <f>IFERROR(VLOOKUP($D38,'NRCS Physical Effects'!$D$3:$BF$173,V$3,FALSE),"")</f>
        <v>0</v>
      </c>
      <c r="W38" s="31">
        <f>IFERROR(VLOOKUP($D38,'NRCS Physical Effects'!$D$3:$BF$173,W$3,FALSE),"")</f>
        <v>2</v>
      </c>
      <c r="X38" s="31">
        <f>IFERROR(VLOOKUP($D38,'NRCS Physical Effects'!$D$3:$BF$173,X$3,FALSE),"")</f>
        <v>1</v>
      </c>
      <c r="Y38" s="31">
        <f>IFERROR(VLOOKUP($D38,'NRCS Physical Effects'!$D$3:$BF$173,Y$3,FALSE),"")</f>
        <v>0</v>
      </c>
      <c r="Z38" s="31">
        <f>IFERROR(VLOOKUP($D38,'NRCS Physical Effects'!$D$3:$BF$173,Z$3,FALSE),"")</f>
        <v>1</v>
      </c>
      <c r="AA38" s="31">
        <f>IFERROR(VLOOKUP($D38,'NRCS Physical Effects'!$D$3:$BF$173,AA$3,FALSE),"")</f>
        <v>1</v>
      </c>
      <c r="AB38" s="72">
        <f>IFERROR(VLOOKUP($D38,'NRCS Physical Effects'!$D$3:$BF$173,AB$3,FALSE),"")</f>
        <v>18</v>
      </c>
      <c r="AC38" s="31">
        <f>IFERROR(VLOOKUP($D38,'NRCS Physical Effects'!$D$3:$BF$173,AC$3,FALSE),"")</f>
        <v>7</v>
      </c>
      <c r="AD38" s="31">
        <f>IFERROR(VLOOKUP($D38,'NRCS Physical Effects'!$D$3:$BF$173,AD$3,FALSE),"")</f>
        <v>4</v>
      </c>
      <c r="AE38" s="31">
        <f>IFERROR(VLOOKUP($D38,'NRCS Physical Effects'!$D$3:$BF$173,AE$3,FALSE),"")</f>
        <v>1</v>
      </c>
      <c r="AF38" s="31">
        <f>IFERROR(VLOOKUP($D38,'NRCS Physical Effects'!$D$3:$BF$173,AF$3,FALSE),"")</f>
        <v>4</v>
      </c>
      <c r="AG38" s="31">
        <f>IFERROR(VLOOKUP($D38,'NRCS Physical Effects'!$D$3:$BF$173,AG$3,FALSE),"")</f>
        <v>1</v>
      </c>
      <c r="AH38" s="31">
        <f>IFERROR(VLOOKUP($D38,'NRCS Physical Effects'!$D$3:$BF$173,AH$3,FALSE),"")</f>
        <v>1</v>
      </c>
    </row>
    <row r="39" spans="1:34" x14ac:dyDescent="0.3">
      <c r="A39" s="289"/>
      <c r="B39" s="289"/>
      <c r="C39" s="2" t="s">
        <v>200</v>
      </c>
      <c r="D39" s="31">
        <v>512</v>
      </c>
      <c r="G39" s="31"/>
      <c r="H39" s="31"/>
      <c r="I39" s="31"/>
      <c r="J39" s="31"/>
      <c r="K39" s="31"/>
      <c r="L39" s="31"/>
      <c r="M39" s="31"/>
      <c r="N39" s="31"/>
      <c r="O39" s="31"/>
      <c r="P39" s="31"/>
      <c r="Q39" s="31"/>
      <c r="R39" s="31"/>
      <c r="S39" s="31"/>
      <c r="U39" s="31">
        <f>IFERROR(VLOOKUP($D39,'NRCS Physical Effects'!$D$3:$BF$173,U$3,FALSE),"")</f>
        <v>1</v>
      </c>
      <c r="V39" s="31">
        <f>IFERROR(VLOOKUP($D39,'NRCS Physical Effects'!$D$3:$BF$173,V$3,FALSE),"")</f>
        <v>3</v>
      </c>
      <c r="W39" s="31">
        <f>IFERROR(VLOOKUP($D39,'NRCS Physical Effects'!$D$3:$BF$173,W$3,FALSE),"")</f>
        <v>1</v>
      </c>
      <c r="X39" s="31">
        <f>IFERROR(VLOOKUP($D39,'NRCS Physical Effects'!$D$3:$BF$173,X$3,FALSE),"")</f>
        <v>1</v>
      </c>
      <c r="Y39" s="31">
        <f>IFERROR(VLOOKUP($D39,'NRCS Physical Effects'!$D$3:$BF$173,Y$3,FALSE),"")</f>
        <v>4</v>
      </c>
      <c r="Z39" s="31">
        <f>IFERROR(VLOOKUP($D39,'NRCS Physical Effects'!$D$3:$BF$173,Z$3,FALSE),"")</f>
        <v>0</v>
      </c>
      <c r="AA39" s="31">
        <f>IFERROR(VLOOKUP($D39,'NRCS Physical Effects'!$D$3:$BF$173,AA$3,FALSE),"")</f>
        <v>4</v>
      </c>
      <c r="AB39" s="72">
        <f>IFERROR(VLOOKUP($D39,'NRCS Physical Effects'!$D$3:$BF$173,AB$3,FALSE),"")</f>
        <v>39</v>
      </c>
      <c r="AC39" s="31">
        <f>IFERROR(VLOOKUP($D39,'NRCS Physical Effects'!$D$3:$BF$173,AC$3,FALSE),"")</f>
        <v>11</v>
      </c>
      <c r="AD39" s="31">
        <f>IFERROR(VLOOKUP($D39,'NRCS Physical Effects'!$D$3:$BF$173,AD$3,FALSE),"")</f>
        <v>12</v>
      </c>
      <c r="AE39" s="31">
        <f>IFERROR(VLOOKUP($D39,'NRCS Physical Effects'!$D$3:$BF$173,AE$3,FALSE),"")</f>
        <v>5</v>
      </c>
      <c r="AF39" s="31">
        <f>IFERROR(VLOOKUP($D39,'NRCS Physical Effects'!$D$3:$BF$173,AF$3,FALSE),"")</f>
        <v>2</v>
      </c>
      <c r="AG39" s="31">
        <f>IFERROR(VLOOKUP($D39,'NRCS Physical Effects'!$D$3:$BF$173,AG$3,FALSE),"")</f>
        <v>9</v>
      </c>
      <c r="AH39" s="31">
        <f>IFERROR(VLOOKUP($D39,'NRCS Physical Effects'!$D$3:$BF$173,AH$3,FALSE),"")</f>
        <v>0</v>
      </c>
    </row>
    <row r="40" spans="1:34" x14ac:dyDescent="0.3">
      <c r="A40" s="289"/>
      <c r="B40" s="289" t="s">
        <v>184</v>
      </c>
      <c r="C40" t="s">
        <v>183</v>
      </c>
      <c r="D40" s="31">
        <v>345</v>
      </c>
      <c r="G40" s="31"/>
      <c r="H40" s="31"/>
      <c r="I40" s="31"/>
      <c r="J40" s="31"/>
      <c r="K40" s="31"/>
      <c r="L40" s="31"/>
      <c r="M40" s="31"/>
      <c r="N40" s="31"/>
      <c r="O40" s="31"/>
      <c r="P40" s="31"/>
      <c r="Q40" s="31"/>
      <c r="R40" s="31"/>
      <c r="S40" s="31"/>
      <c r="U40" s="31">
        <f>IFERROR(VLOOKUP($D40,'NRCS Physical Effects'!$D$3:$BF$173,U$3,FALSE),"")</f>
        <v>2</v>
      </c>
      <c r="V40" s="31">
        <f>IFERROR(VLOOKUP($D40,'NRCS Physical Effects'!$D$3:$BF$173,V$3,FALSE),"")</f>
        <v>3</v>
      </c>
      <c r="W40" s="31">
        <f>IFERROR(VLOOKUP($D40,'NRCS Physical Effects'!$D$3:$BF$173,W$3,FALSE),"")</f>
        <v>2</v>
      </c>
      <c r="X40" s="31">
        <f>IFERROR(VLOOKUP($D40,'NRCS Physical Effects'!$D$3:$BF$173,X$3,FALSE),"")</f>
        <v>1</v>
      </c>
      <c r="Y40" s="31">
        <f>IFERROR(VLOOKUP($D40,'NRCS Physical Effects'!$D$3:$BF$173,Y$3,FALSE),"")</f>
        <v>0</v>
      </c>
      <c r="Z40" s="31">
        <f>IFERROR(VLOOKUP($D40,'NRCS Physical Effects'!$D$3:$BF$173,Z$3,FALSE),"")</f>
        <v>0</v>
      </c>
      <c r="AA40" s="31">
        <f>IFERROR(VLOOKUP($D40,'NRCS Physical Effects'!$D$3:$BF$173,AA$3,FALSE),"")</f>
        <v>3</v>
      </c>
      <c r="AB40" s="72">
        <f>IFERROR(VLOOKUP($D40,'NRCS Physical Effects'!$D$3:$BF$173,AB$3,FALSE),"")</f>
        <v>44</v>
      </c>
      <c r="AC40" s="31">
        <f>IFERROR(VLOOKUP($D40,'NRCS Physical Effects'!$D$3:$BF$173,AC$3,FALSE),"")</f>
        <v>16</v>
      </c>
      <c r="AD40" s="31">
        <f>IFERROR(VLOOKUP($D40,'NRCS Physical Effects'!$D$3:$BF$173,AD$3,FALSE),"")</f>
        <v>14</v>
      </c>
      <c r="AE40" s="31">
        <f>IFERROR(VLOOKUP($D40,'NRCS Physical Effects'!$D$3:$BF$173,AE$3,FALSE),"")</f>
        <v>9</v>
      </c>
      <c r="AF40" s="31">
        <f>IFERROR(VLOOKUP($D40,'NRCS Physical Effects'!$D$3:$BF$173,AF$3,FALSE),"")</f>
        <v>2</v>
      </c>
      <c r="AG40" s="31">
        <f>IFERROR(VLOOKUP($D40,'NRCS Physical Effects'!$D$3:$BF$173,AG$3,FALSE),"")</f>
        <v>0</v>
      </c>
      <c r="AH40" s="31">
        <f>IFERROR(VLOOKUP($D40,'NRCS Physical Effects'!$D$3:$BF$173,AH$3,FALSE),"")</f>
        <v>3</v>
      </c>
    </row>
    <row r="41" spans="1:34" x14ac:dyDescent="0.3">
      <c r="A41" s="289"/>
      <c r="B41" s="289"/>
      <c r="C41" t="s">
        <v>57</v>
      </c>
      <c r="D41" s="31">
        <v>329</v>
      </c>
      <c r="G41" s="31"/>
      <c r="H41" s="31"/>
      <c r="I41" s="31"/>
      <c r="J41" s="31"/>
      <c r="K41" s="31"/>
      <c r="L41" s="31"/>
      <c r="M41" s="31"/>
      <c r="N41" s="31"/>
      <c r="O41" s="31"/>
      <c r="P41" s="31"/>
      <c r="Q41" s="31"/>
      <c r="R41" s="31"/>
      <c r="S41" s="31"/>
      <c r="U41" s="31">
        <f>IFERROR(VLOOKUP($D41,'NRCS Physical Effects'!$D$3:$BF$173,U$3,FALSE),"")</f>
        <v>2</v>
      </c>
      <c r="V41" s="31">
        <f>IFERROR(VLOOKUP($D41,'NRCS Physical Effects'!$D$3:$BF$173,V$3,FALSE),"")</f>
        <v>4</v>
      </c>
      <c r="W41" s="31">
        <f>IFERROR(VLOOKUP($D41,'NRCS Physical Effects'!$D$3:$BF$173,W$3,FALSE),"")</f>
        <v>2</v>
      </c>
      <c r="X41" s="31">
        <f>IFERROR(VLOOKUP($D41,'NRCS Physical Effects'!$D$3:$BF$173,X$3,FALSE),"")</f>
        <v>2</v>
      </c>
      <c r="Y41" s="31">
        <f>IFERROR(VLOOKUP($D41,'NRCS Physical Effects'!$D$3:$BF$173,Y$3,FALSE),"")</f>
        <v>1</v>
      </c>
      <c r="Z41" s="31">
        <f>IFERROR(VLOOKUP($D41,'NRCS Physical Effects'!$D$3:$BF$173,Z$3,FALSE),"")</f>
        <v>0</v>
      </c>
      <c r="AA41" s="31">
        <f>IFERROR(VLOOKUP($D41,'NRCS Physical Effects'!$D$3:$BF$173,AA$3,FALSE),"")</f>
        <v>4</v>
      </c>
      <c r="AB41" s="72">
        <f>IFERROR(VLOOKUP($D41,'NRCS Physical Effects'!$D$3:$BF$173,AB$3,FALSE),"")</f>
        <v>56</v>
      </c>
      <c r="AC41" s="31">
        <f>IFERROR(VLOOKUP($D41,'NRCS Physical Effects'!$D$3:$BF$173,AC$3,FALSE),"")</f>
        <v>20</v>
      </c>
      <c r="AD41" s="31">
        <f>IFERROR(VLOOKUP($D41,'NRCS Physical Effects'!$D$3:$BF$173,AD$3,FALSE),"")</f>
        <v>16</v>
      </c>
      <c r="AE41" s="31">
        <f>IFERROR(VLOOKUP($D41,'NRCS Physical Effects'!$D$3:$BF$173,AE$3,FALSE),"")</f>
        <v>13</v>
      </c>
      <c r="AF41" s="31">
        <f>IFERROR(VLOOKUP($D41,'NRCS Physical Effects'!$D$3:$BF$173,AF$3,FALSE),"")</f>
        <v>2</v>
      </c>
      <c r="AG41" s="31">
        <f>IFERROR(VLOOKUP($D41,'NRCS Physical Effects'!$D$3:$BF$173,AG$3,FALSE),"")</f>
        <v>1</v>
      </c>
      <c r="AH41" s="31">
        <f>IFERROR(VLOOKUP($D41,'NRCS Physical Effects'!$D$3:$BF$173,AH$3,FALSE),"")</f>
        <v>4</v>
      </c>
    </row>
    <row r="42" spans="1:34" x14ac:dyDescent="0.3">
      <c r="A42" s="289"/>
      <c r="B42" s="289"/>
      <c r="C42" t="s">
        <v>191</v>
      </c>
      <c r="D42" s="31" t="s">
        <v>257</v>
      </c>
      <c r="G42" s="31"/>
      <c r="H42" s="31"/>
      <c r="I42" s="32"/>
      <c r="Q42" s="31"/>
      <c r="R42" s="31"/>
      <c r="S42" s="31"/>
      <c r="U42" s="31" t="str">
        <f>IFERROR(VLOOKUP($D42,'NRCS Physical Effects'!$D$3:$BF$173,U$3,FALSE),"")</f>
        <v/>
      </c>
      <c r="V42" s="31" t="str">
        <f>IFERROR(VLOOKUP($D42,'NRCS Physical Effects'!$D$3:$BF$173,V$3,FALSE),"")</f>
        <v/>
      </c>
      <c r="W42" s="31" t="str">
        <f>IFERROR(VLOOKUP($D42,'NRCS Physical Effects'!$D$3:$BF$173,W$3,FALSE),"")</f>
        <v/>
      </c>
      <c r="X42" s="31" t="str">
        <f>IFERROR(VLOOKUP($D42,'NRCS Physical Effects'!$D$3:$BF$173,X$3,FALSE),"")</f>
        <v/>
      </c>
      <c r="Y42" s="31" t="str">
        <f>IFERROR(VLOOKUP($D42,'NRCS Physical Effects'!$D$3:$BF$173,Y$3,FALSE),"")</f>
        <v/>
      </c>
      <c r="Z42" s="31" t="str">
        <f>IFERROR(VLOOKUP($D42,'NRCS Physical Effects'!$D$3:$BF$173,Z$3,FALSE),"")</f>
        <v/>
      </c>
      <c r="AA42" s="31" t="str">
        <f>IFERROR(VLOOKUP($D42,'NRCS Physical Effects'!$D$3:$BF$173,AA$3,FALSE),"")</f>
        <v/>
      </c>
      <c r="AB42" s="72" t="str">
        <f>IFERROR(VLOOKUP($D42,'NRCS Physical Effects'!$D$3:$BF$173,AB$3,FALSE),"")</f>
        <v/>
      </c>
      <c r="AC42" s="31" t="str">
        <f>IFERROR(VLOOKUP($D42,'NRCS Physical Effects'!$D$3:$BF$173,AC$3,FALSE),"")</f>
        <v/>
      </c>
      <c r="AD42" s="31" t="str">
        <f>IFERROR(VLOOKUP($D42,'NRCS Physical Effects'!$D$3:$BF$173,AD$3,FALSE),"")</f>
        <v/>
      </c>
      <c r="AE42" s="31" t="str">
        <f>IFERROR(VLOOKUP($D42,'NRCS Physical Effects'!$D$3:$BF$173,AE$3,FALSE),"")</f>
        <v/>
      </c>
      <c r="AF42" s="31" t="str">
        <f>IFERROR(VLOOKUP($D42,'NRCS Physical Effects'!$D$3:$BF$173,AF$3,FALSE),"")</f>
        <v/>
      </c>
      <c r="AG42" s="31" t="str">
        <f>IFERROR(VLOOKUP($D42,'NRCS Physical Effects'!$D$3:$BF$173,AG$3,FALSE),"")</f>
        <v/>
      </c>
      <c r="AH42" s="31" t="str">
        <f>IFERROR(VLOOKUP($D42,'NRCS Physical Effects'!$D$3:$BF$173,AH$3,FALSE),"")</f>
        <v/>
      </c>
    </row>
    <row r="43" spans="1:34" x14ac:dyDescent="0.3">
      <c r="A43" s="289"/>
      <c r="B43" s="289"/>
      <c r="C43" t="s">
        <v>42</v>
      </c>
      <c r="D43" s="31" t="s">
        <v>260</v>
      </c>
      <c r="G43" s="31"/>
      <c r="H43" s="31"/>
      <c r="I43" s="31"/>
      <c r="J43" s="31"/>
      <c r="K43" s="31"/>
      <c r="L43" s="31"/>
      <c r="M43" s="31"/>
      <c r="N43" s="31"/>
      <c r="O43" s="31"/>
      <c r="P43" s="31"/>
      <c r="Q43" s="31"/>
      <c r="R43" s="31"/>
      <c r="S43" s="31"/>
      <c r="U43" s="31" t="str">
        <f>IFERROR(VLOOKUP($D43,'NRCS Physical Effects'!$D$3:$BF$173,U$3,FALSE),"")</f>
        <v/>
      </c>
      <c r="V43" s="31" t="str">
        <f>IFERROR(VLOOKUP($D43,'NRCS Physical Effects'!$D$3:$BF$173,V$3,FALSE),"")</f>
        <v/>
      </c>
      <c r="W43" s="31" t="str">
        <f>IFERROR(VLOOKUP($D43,'NRCS Physical Effects'!$D$3:$BF$173,W$3,FALSE),"")</f>
        <v/>
      </c>
      <c r="X43" s="31" t="str">
        <f>IFERROR(VLOOKUP($D43,'NRCS Physical Effects'!$D$3:$BF$173,X$3,FALSE),"")</f>
        <v/>
      </c>
      <c r="Y43" s="31" t="str">
        <f>IFERROR(VLOOKUP($D43,'NRCS Physical Effects'!$D$3:$BF$173,Y$3,FALSE),"")</f>
        <v/>
      </c>
      <c r="Z43" s="31" t="str">
        <f>IFERROR(VLOOKUP($D43,'NRCS Physical Effects'!$D$3:$BF$173,Z$3,FALSE),"")</f>
        <v/>
      </c>
      <c r="AA43" s="31" t="str">
        <f>IFERROR(VLOOKUP($D43,'NRCS Physical Effects'!$D$3:$BF$173,AA$3,FALSE),"")</f>
        <v/>
      </c>
      <c r="AB43" s="72" t="str">
        <f>IFERROR(VLOOKUP($D43,'NRCS Physical Effects'!$D$3:$BF$173,AB$3,FALSE),"")</f>
        <v/>
      </c>
      <c r="AC43" s="31" t="str">
        <f>IFERROR(VLOOKUP($D43,'NRCS Physical Effects'!$D$3:$BF$173,AC$3,FALSE),"")</f>
        <v/>
      </c>
      <c r="AD43" s="31" t="str">
        <f>IFERROR(VLOOKUP($D43,'NRCS Physical Effects'!$D$3:$BF$173,AD$3,FALSE),"")</f>
        <v/>
      </c>
      <c r="AE43" s="31" t="str">
        <f>IFERROR(VLOOKUP($D43,'NRCS Physical Effects'!$D$3:$BF$173,AE$3,FALSE),"")</f>
        <v/>
      </c>
      <c r="AF43" s="31" t="str">
        <f>IFERROR(VLOOKUP($D43,'NRCS Physical Effects'!$D$3:$BF$173,AF$3,FALSE),"")</f>
        <v/>
      </c>
      <c r="AG43" s="31" t="str">
        <f>IFERROR(VLOOKUP($D43,'NRCS Physical Effects'!$D$3:$BF$173,AG$3,FALSE),"")</f>
        <v/>
      </c>
      <c r="AH43" s="31" t="str">
        <f>IFERROR(VLOOKUP($D43,'NRCS Physical Effects'!$D$3:$BF$173,AH$3,FALSE),"")</f>
        <v/>
      </c>
    </row>
    <row r="44" spans="1:34" x14ac:dyDescent="0.3">
      <c r="A44" s="289"/>
      <c r="B44" s="289" t="s">
        <v>266</v>
      </c>
      <c r="C44" t="s">
        <v>61</v>
      </c>
      <c r="D44" s="31">
        <v>590</v>
      </c>
      <c r="E44" s="33" t="s">
        <v>205</v>
      </c>
      <c r="G44" s="31"/>
      <c r="H44" s="31"/>
      <c r="I44" s="31"/>
      <c r="J44" s="31"/>
      <c r="K44" s="31"/>
      <c r="L44" s="31"/>
      <c r="M44" s="31"/>
      <c r="N44" s="31"/>
      <c r="O44" s="31"/>
      <c r="P44" s="31"/>
      <c r="Q44" s="31"/>
      <c r="R44" s="31"/>
      <c r="S44" s="31"/>
      <c r="U44" s="31">
        <f>IFERROR(VLOOKUP($D44,'NRCS Physical Effects'!$D$3:$BF$173,U$3,FALSE),"")</f>
        <v>2</v>
      </c>
      <c r="V44" s="31">
        <f>IFERROR(VLOOKUP($D44,'NRCS Physical Effects'!$D$3:$BF$173,V$3,FALSE),"")</f>
        <v>0</v>
      </c>
      <c r="W44" s="31">
        <f>IFERROR(VLOOKUP($D44,'NRCS Physical Effects'!$D$3:$BF$173,W$3,FALSE),"")</f>
        <v>5</v>
      </c>
      <c r="X44" s="31">
        <f>IFERROR(VLOOKUP($D44,'NRCS Physical Effects'!$D$3:$BF$173,X$3,FALSE),"")</f>
        <v>0</v>
      </c>
      <c r="Y44" s="31">
        <f>IFERROR(VLOOKUP($D44,'NRCS Physical Effects'!$D$3:$BF$173,Y$3,FALSE),"")</f>
        <v>0</v>
      </c>
      <c r="Z44" s="31">
        <f>IFERROR(VLOOKUP($D44,'NRCS Physical Effects'!$D$3:$BF$173,Z$3,FALSE),"")</f>
        <v>0</v>
      </c>
      <c r="AA44" s="31">
        <f>IFERROR(VLOOKUP($D44,'NRCS Physical Effects'!$D$3:$BF$173,AA$3,FALSE),"")</f>
        <v>4</v>
      </c>
      <c r="AB44" s="72">
        <f>IFERROR(VLOOKUP($D44,'NRCS Physical Effects'!$D$3:$BF$173,AB$3,FALSE),"")</f>
        <v>57</v>
      </c>
      <c r="AC44" s="31">
        <f>IFERROR(VLOOKUP($D44,'NRCS Physical Effects'!$D$3:$BF$173,AC$3,FALSE),"")</f>
        <v>5</v>
      </c>
      <c r="AD44" s="31">
        <f>IFERROR(VLOOKUP($D44,'NRCS Physical Effects'!$D$3:$BF$173,AD$3,FALSE),"")</f>
        <v>28</v>
      </c>
      <c r="AE44" s="31">
        <f>IFERROR(VLOOKUP($D44,'NRCS Physical Effects'!$D$3:$BF$173,AE$3,FALSE),"")</f>
        <v>14</v>
      </c>
      <c r="AF44" s="31">
        <f>IFERROR(VLOOKUP($D44,'NRCS Physical Effects'!$D$3:$BF$173,AF$3,FALSE),"")</f>
        <v>6</v>
      </c>
      <c r="AG44" s="31">
        <f>IFERROR(VLOOKUP($D44,'NRCS Physical Effects'!$D$3:$BF$173,AG$3,FALSE),"")</f>
        <v>4</v>
      </c>
      <c r="AH44" s="31">
        <f>IFERROR(VLOOKUP($D44,'NRCS Physical Effects'!$D$3:$BF$173,AH$3,FALSE),"")</f>
        <v>0</v>
      </c>
    </row>
    <row r="45" spans="1:34" x14ac:dyDescent="0.3">
      <c r="A45" s="289"/>
      <c r="B45" s="289"/>
      <c r="C45" s="39" t="s">
        <v>185</v>
      </c>
      <c r="E45" s="33" t="s">
        <v>206</v>
      </c>
      <c r="G45" s="31"/>
      <c r="H45" s="31"/>
      <c r="I45" s="31"/>
      <c r="J45" s="31"/>
      <c r="K45" s="31"/>
      <c r="L45" s="31"/>
      <c r="M45" s="31"/>
      <c r="N45" s="31"/>
      <c r="O45" s="31"/>
      <c r="P45" s="31"/>
      <c r="Q45" s="31"/>
      <c r="R45" s="31"/>
      <c r="S45" s="31"/>
      <c r="U45" s="31" t="str">
        <f>IFERROR(VLOOKUP($D45,'NRCS Physical Effects'!$D$3:$BF$173,U$3,FALSE),"")</f>
        <v/>
      </c>
      <c r="V45" s="31" t="str">
        <f>IFERROR(VLOOKUP($D45,'NRCS Physical Effects'!$D$3:$BF$173,V$3,FALSE),"")</f>
        <v/>
      </c>
      <c r="W45" s="31" t="str">
        <f>IFERROR(VLOOKUP($D45,'NRCS Physical Effects'!$D$3:$BF$173,W$3,FALSE),"")</f>
        <v/>
      </c>
      <c r="X45" s="31" t="str">
        <f>IFERROR(VLOOKUP($D45,'NRCS Physical Effects'!$D$3:$BF$173,X$3,FALSE),"")</f>
        <v/>
      </c>
      <c r="Y45" s="31" t="str">
        <f>IFERROR(VLOOKUP($D45,'NRCS Physical Effects'!$D$3:$BF$173,Y$3,FALSE),"")</f>
        <v/>
      </c>
      <c r="Z45" s="31" t="str">
        <f>IFERROR(VLOOKUP($D45,'NRCS Physical Effects'!$D$3:$BF$173,Z$3,FALSE),"")</f>
        <v/>
      </c>
      <c r="AA45" s="31" t="str">
        <f>IFERROR(VLOOKUP($D45,'NRCS Physical Effects'!$D$3:$BF$173,AA$3,FALSE),"")</f>
        <v/>
      </c>
      <c r="AB45" s="72" t="str">
        <f>IFERROR(VLOOKUP($D45,'NRCS Physical Effects'!$D$3:$BF$173,AB$3,FALSE),"")</f>
        <v/>
      </c>
      <c r="AC45" s="31" t="str">
        <f>IFERROR(VLOOKUP($D45,'NRCS Physical Effects'!$D$3:$BF$173,AC$3,FALSE),"")</f>
        <v/>
      </c>
      <c r="AD45" s="31" t="str">
        <f>IFERROR(VLOOKUP($D45,'NRCS Physical Effects'!$D$3:$BF$173,AD$3,FALSE),"")</f>
        <v/>
      </c>
      <c r="AE45" s="31" t="str">
        <f>IFERROR(VLOOKUP($D45,'NRCS Physical Effects'!$D$3:$BF$173,AE$3,FALSE),"")</f>
        <v/>
      </c>
      <c r="AF45" s="31" t="str">
        <f>IFERROR(VLOOKUP($D45,'NRCS Physical Effects'!$D$3:$BF$173,AF$3,FALSE),"")</f>
        <v/>
      </c>
      <c r="AG45" s="31" t="str">
        <f>IFERROR(VLOOKUP($D45,'NRCS Physical Effects'!$D$3:$BF$173,AG$3,FALSE),"")</f>
        <v/>
      </c>
      <c r="AH45" s="31" t="str">
        <f>IFERROR(VLOOKUP($D45,'NRCS Physical Effects'!$D$3:$BF$173,AH$3,FALSE),"")</f>
        <v/>
      </c>
    </row>
    <row r="46" spans="1:34" x14ac:dyDescent="0.3">
      <c r="A46" s="289"/>
      <c r="B46" s="289"/>
      <c r="C46" s="39" t="s">
        <v>186</v>
      </c>
      <c r="G46" s="31"/>
      <c r="H46" s="31"/>
      <c r="I46" s="31"/>
      <c r="J46" s="31"/>
      <c r="K46" s="31"/>
      <c r="L46" s="31"/>
      <c r="M46" s="31"/>
      <c r="N46" s="31"/>
      <c r="O46" s="31"/>
      <c r="P46" s="31"/>
      <c r="Q46" s="31"/>
      <c r="R46" s="31"/>
      <c r="S46" s="31"/>
      <c r="U46" s="31" t="str">
        <f>IFERROR(VLOOKUP($D46,'NRCS Physical Effects'!$D$3:$BF$173,U$3,FALSE),"")</f>
        <v/>
      </c>
      <c r="V46" s="31" t="str">
        <f>IFERROR(VLOOKUP($D46,'NRCS Physical Effects'!$D$3:$BF$173,V$3,FALSE),"")</f>
        <v/>
      </c>
      <c r="W46" s="31" t="str">
        <f>IFERROR(VLOOKUP($D46,'NRCS Physical Effects'!$D$3:$BF$173,W$3,FALSE),"")</f>
        <v/>
      </c>
      <c r="X46" s="31" t="str">
        <f>IFERROR(VLOOKUP($D46,'NRCS Physical Effects'!$D$3:$BF$173,X$3,FALSE),"")</f>
        <v/>
      </c>
      <c r="Y46" s="31" t="str">
        <f>IFERROR(VLOOKUP($D46,'NRCS Physical Effects'!$D$3:$BF$173,Y$3,FALSE),"")</f>
        <v/>
      </c>
      <c r="Z46" s="31" t="str">
        <f>IFERROR(VLOOKUP($D46,'NRCS Physical Effects'!$D$3:$BF$173,Z$3,FALSE),"")</f>
        <v/>
      </c>
      <c r="AA46" s="31" t="str">
        <f>IFERROR(VLOOKUP($D46,'NRCS Physical Effects'!$D$3:$BF$173,AA$3,FALSE),"")</f>
        <v/>
      </c>
      <c r="AB46" s="72" t="str">
        <f>IFERROR(VLOOKUP($D46,'NRCS Physical Effects'!$D$3:$BF$173,AB$3,FALSE),"")</f>
        <v/>
      </c>
      <c r="AC46" s="31" t="str">
        <f>IFERROR(VLOOKUP($D46,'NRCS Physical Effects'!$D$3:$BF$173,AC$3,FALSE),"")</f>
        <v/>
      </c>
      <c r="AD46" s="31" t="str">
        <f>IFERROR(VLOOKUP($D46,'NRCS Physical Effects'!$D$3:$BF$173,AD$3,FALSE),"")</f>
        <v/>
      </c>
      <c r="AE46" s="31" t="str">
        <f>IFERROR(VLOOKUP($D46,'NRCS Physical Effects'!$D$3:$BF$173,AE$3,FALSE),"")</f>
        <v/>
      </c>
      <c r="AF46" s="31" t="str">
        <f>IFERROR(VLOOKUP($D46,'NRCS Physical Effects'!$D$3:$BF$173,AF$3,FALSE),"")</f>
        <v/>
      </c>
      <c r="AG46" s="31" t="str">
        <f>IFERROR(VLOOKUP($D46,'NRCS Physical Effects'!$D$3:$BF$173,AG$3,FALSE),"")</f>
        <v/>
      </c>
      <c r="AH46" s="31" t="str">
        <f>IFERROR(VLOOKUP($D46,'NRCS Physical Effects'!$D$3:$BF$173,AH$3,FALSE),"")</f>
        <v/>
      </c>
    </row>
    <row r="47" spans="1:34" x14ac:dyDescent="0.3">
      <c r="A47" s="289"/>
      <c r="B47" s="289"/>
      <c r="C47" s="39" t="s">
        <v>62</v>
      </c>
      <c r="D47" s="31" t="s">
        <v>258</v>
      </c>
      <c r="G47" s="31"/>
      <c r="H47" s="31"/>
      <c r="I47" s="31"/>
      <c r="J47" s="31"/>
      <c r="K47" s="31"/>
      <c r="L47" s="31"/>
      <c r="M47" s="31"/>
      <c r="N47" s="31"/>
      <c r="O47" s="31"/>
      <c r="P47" s="31"/>
      <c r="Q47" s="31"/>
      <c r="R47" s="31"/>
      <c r="S47" s="31"/>
      <c r="U47" s="31" t="str">
        <f>IFERROR(VLOOKUP($D47,'NRCS Physical Effects'!$D$3:$BF$173,U$3,FALSE),"")</f>
        <v/>
      </c>
      <c r="V47" s="31" t="str">
        <f>IFERROR(VLOOKUP($D47,'NRCS Physical Effects'!$D$3:$BF$173,V$3,FALSE),"")</f>
        <v/>
      </c>
      <c r="W47" s="31" t="str">
        <f>IFERROR(VLOOKUP($D47,'NRCS Physical Effects'!$D$3:$BF$173,W$3,FALSE),"")</f>
        <v/>
      </c>
      <c r="X47" s="31" t="str">
        <f>IFERROR(VLOOKUP($D47,'NRCS Physical Effects'!$D$3:$BF$173,X$3,FALSE),"")</f>
        <v/>
      </c>
      <c r="Y47" s="31" t="str">
        <f>IFERROR(VLOOKUP($D47,'NRCS Physical Effects'!$D$3:$BF$173,Y$3,FALSE),"")</f>
        <v/>
      </c>
      <c r="Z47" s="31" t="str">
        <f>IFERROR(VLOOKUP($D47,'NRCS Physical Effects'!$D$3:$BF$173,Z$3,FALSE),"")</f>
        <v/>
      </c>
      <c r="AA47" s="31" t="str">
        <f>IFERROR(VLOOKUP($D47,'NRCS Physical Effects'!$D$3:$BF$173,AA$3,FALSE),"")</f>
        <v/>
      </c>
      <c r="AB47" s="72" t="str">
        <f>IFERROR(VLOOKUP($D47,'NRCS Physical Effects'!$D$3:$BF$173,AB$3,FALSE),"")</f>
        <v/>
      </c>
      <c r="AC47" s="31" t="str">
        <f>IFERROR(VLOOKUP($D47,'NRCS Physical Effects'!$D$3:$BF$173,AC$3,FALSE),"")</f>
        <v/>
      </c>
      <c r="AD47" s="31" t="str">
        <f>IFERROR(VLOOKUP($D47,'NRCS Physical Effects'!$D$3:$BF$173,AD$3,FALSE),"")</f>
        <v/>
      </c>
      <c r="AE47" s="31" t="str">
        <f>IFERROR(VLOOKUP($D47,'NRCS Physical Effects'!$D$3:$BF$173,AE$3,FALSE),"")</f>
        <v/>
      </c>
      <c r="AF47" s="31" t="str">
        <f>IFERROR(VLOOKUP($D47,'NRCS Physical Effects'!$D$3:$BF$173,AF$3,FALSE),"")</f>
        <v/>
      </c>
      <c r="AG47" s="31" t="str">
        <f>IFERROR(VLOOKUP($D47,'NRCS Physical Effects'!$D$3:$BF$173,AG$3,FALSE),"")</f>
        <v/>
      </c>
      <c r="AH47" s="31" t="str">
        <f>IFERROR(VLOOKUP($D47,'NRCS Physical Effects'!$D$3:$BF$173,AH$3,FALSE),"")</f>
        <v/>
      </c>
    </row>
    <row r="48" spans="1:34" x14ac:dyDescent="0.3">
      <c r="A48" s="289"/>
      <c r="B48" s="289"/>
      <c r="C48" s="39" t="s">
        <v>187</v>
      </c>
      <c r="G48" s="31"/>
      <c r="H48" s="31"/>
      <c r="I48" s="31"/>
      <c r="J48" s="31"/>
      <c r="K48" s="31"/>
      <c r="L48" s="31"/>
      <c r="M48" s="31"/>
      <c r="N48" s="31"/>
      <c r="O48" s="31"/>
      <c r="P48" s="31"/>
      <c r="Q48" s="31"/>
      <c r="R48" s="31"/>
      <c r="S48" s="31"/>
      <c r="U48" s="31" t="str">
        <f>IFERROR(VLOOKUP($D48,'NRCS Physical Effects'!$D$3:$BF$173,U$3,FALSE),"")</f>
        <v/>
      </c>
      <c r="V48" s="31" t="str">
        <f>IFERROR(VLOOKUP($D48,'NRCS Physical Effects'!$D$3:$BF$173,V$3,FALSE),"")</f>
        <v/>
      </c>
      <c r="W48" s="31" t="str">
        <f>IFERROR(VLOOKUP($D48,'NRCS Physical Effects'!$D$3:$BF$173,W$3,FALSE),"")</f>
        <v/>
      </c>
      <c r="X48" s="31" t="str">
        <f>IFERROR(VLOOKUP($D48,'NRCS Physical Effects'!$D$3:$BF$173,X$3,FALSE),"")</f>
        <v/>
      </c>
      <c r="Y48" s="31" t="str">
        <f>IFERROR(VLOOKUP($D48,'NRCS Physical Effects'!$D$3:$BF$173,Y$3,FALSE),"")</f>
        <v/>
      </c>
      <c r="Z48" s="31" t="str">
        <f>IFERROR(VLOOKUP($D48,'NRCS Physical Effects'!$D$3:$BF$173,Z$3,FALSE),"")</f>
        <v/>
      </c>
      <c r="AA48" s="31" t="str">
        <f>IFERROR(VLOOKUP($D48,'NRCS Physical Effects'!$D$3:$BF$173,AA$3,FALSE),"")</f>
        <v/>
      </c>
      <c r="AB48" s="72" t="str">
        <f>IFERROR(VLOOKUP($D48,'NRCS Physical Effects'!$D$3:$BF$173,AB$3,FALSE),"")</f>
        <v/>
      </c>
      <c r="AC48" s="31" t="str">
        <f>IFERROR(VLOOKUP($D48,'NRCS Physical Effects'!$D$3:$BF$173,AC$3,FALSE),"")</f>
        <v/>
      </c>
      <c r="AD48" s="31" t="str">
        <f>IFERROR(VLOOKUP($D48,'NRCS Physical Effects'!$D$3:$BF$173,AD$3,FALSE),"")</f>
        <v/>
      </c>
      <c r="AE48" s="31" t="str">
        <f>IFERROR(VLOOKUP($D48,'NRCS Physical Effects'!$D$3:$BF$173,AE$3,FALSE),"")</f>
        <v/>
      </c>
      <c r="AF48" s="31" t="str">
        <f>IFERROR(VLOOKUP($D48,'NRCS Physical Effects'!$D$3:$BF$173,AF$3,FALSE),"")</f>
        <v/>
      </c>
      <c r="AG48" s="31" t="str">
        <f>IFERROR(VLOOKUP($D48,'NRCS Physical Effects'!$D$3:$BF$173,AG$3,FALSE),"")</f>
        <v/>
      </c>
      <c r="AH48" s="31" t="str">
        <f>IFERROR(VLOOKUP($D48,'NRCS Physical Effects'!$D$3:$BF$173,AH$3,FALSE),"")</f>
        <v/>
      </c>
    </row>
    <row r="49" spans="1:34" x14ac:dyDescent="0.3">
      <c r="A49" s="289"/>
      <c r="B49" s="289"/>
      <c r="C49" s="39" t="s">
        <v>188</v>
      </c>
      <c r="G49" s="31"/>
      <c r="H49" s="31"/>
      <c r="I49" s="31"/>
      <c r="J49" s="31"/>
      <c r="K49" s="31"/>
      <c r="L49" s="31"/>
      <c r="M49" s="31"/>
      <c r="N49" s="31"/>
      <c r="O49" s="31"/>
      <c r="P49" s="31"/>
      <c r="Q49" s="31"/>
      <c r="R49" s="31"/>
      <c r="S49" s="31"/>
      <c r="U49" s="31" t="str">
        <f>IFERROR(VLOOKUP($D49,'NRCS Physical Effects'!$D$3:$BF$173,U$3,FALSE),"")</f>
        <v/>
      </c>
      <c r="V49" s="31" t="str">
        <f>IFERROR(VLOOKUP($D49,'NRCS Physical Effects'!$D$3:$BF$173,V$3,FALSE),"")</f>
        <v/>
      </c>
      <c r="W49" s="31" t="str">
        <f>IFERROR(VLOOKUP($D49,'NRCS Physical Effects'!$D$3:$BF$173,W$3,FALSE),"")</f>
        <v/>
      </c>
      <c r="X49" s="31" t="str">
        <f>IFERROR(VLOOKUP($D49,'NRCS Physical Effects'!$D$3:$BF$173,X$3,FALSE),"")</f>
        <v/>
      </c>
      <c r="Y49" s="31" t="str">
        <f>IFERROR(VLOOKUP($D49,'NRCS Physical Effects'!$D$3:$BF$173,Y$3,FALSE),"")</f>
        <v/>
      </c>
      <c r="Z49" s="31" t="str">
        <f>IFERROR(VLOOKUP($D49,'NRCS Physical Effects'!$D$3:$BF$173,Z$3,FALSE),"")</f>
        <v/>
      </c>
      <c r="AA49" s="31" t="str">
        <f>IFERROR(VLOOKUP($D49,'NRCS Physical Effects'!$D$3:$BF$173,AA$3,FALSE),"")</f>
        <v/>
      </c>
      <c r="AB49" s="72" t="str">
        <f>IFERROR(VLOOKUP($D49,'NRCS Physical Effects'!$D$3:$BF$173,AB$3,FALSE),"")</f>
        <v/>
      </c>
      <c r="AC49" s="31" t="str">
        <f>IFERROR(VLOOKUP($D49,'NRCS Physical Effects'!$D$3:$BF$173,AC$3,FALSE),"")</f>
        <v/>
      </c>
      <c r="AD49" s="31" t="str">
        <f>IFERROR(VLOOKUP($D49,'NRCS Physical Effects'!$D$3:$BF$173,AD$3,FALSE),"")</f>
        <v/>
      </c>
      <c r="AE49" s="31" t="str">
        <f>IFERROR(VLOOKUP($D49,'NRCS Physical Effects'!$D$3:$BF$173,AE$3,FALSE),"")</f>
        <v/>
      </c>
      <c r="AF49" s="31" t="str">
        <f>IFERROR(VLOOKUP($D49,'NRCS Physical Effects'!$D$3:$BF$173,AF$3,FALSE),"")</f>
        <v/>
      </c>
      <c r="AG49" s="31" t="str">
        <f>IFERROR(VLOOKUP($D49,'NRCS Physical Effects'!$D$3:$BF$173,AG$3,FALSE),"")</f>
        <v/>
      </c>
      <c r="AH49" s="31" t="str">
        <f>IFERROR(VLOOKUP($D49,'NRCS Physical Effects'!$D$3:$BF$173,AH$3,FALSE),"")</f>
        <v/>
      </c>
    </row>
    <row r="50" spans="1:34" x14ac:dyDescent="0.3">
      <c r="A50" s="289"/>
      <c r="B50" s="289"/>
      <c r="C50" s="39" t="s">
        <v>39</v>
      </c>
      <c r="G50" s="31"/>
      <c r="H50" s="31"/>
      <c r="I50" s="31"/>
      <c r="J50" s="31"/>
      <c r="K50" s="31"/>
      <c r="L50" s="31"/>
      <c r="M50" s="31"/>
      <c r="N50" s="31"/>
      <c r="O50" s="31"/>
      <c r="P50" s="31"/>
      <c r="Q50" s="31"/>
      <c r="R50" s="31"/>
      <c r="S50" s="31"/>
      <c r="U50" s="31" t="str">
        <f>IFERROR(VLOOKUP($D50,'NRCS Physical Effects'!$D$3:$BF$173,U$3,FALSE),"")</f>
        <v/>
      </c>
      <c r="V50" s="31" t="str">
        <f>IFERROR(VLOOKUP($D50,'NRCS Physical Effects'!$D$3:$BF$173,V$3,FALSE),"")</f>
        <v/>
      </c>
      <c r="W50" s="31" t="str">
        <f>IFERROR(VLOOKUP($D50,'NRCS Physical Effects'!$D$3:$BF$173,W$3,FALSE),"")</f>
        <v/>
      </c>
      <c r="X50" s="31" t="str">
        <f>IFERROR(VLOOKUP($D50,'NRCS Physical Effects'!$D$3:$BF$173,X$3,FALSE),"")</f>
        <v/>
      </c>
      <c r="Y50" s="31" t="str">
        <f>IFERROR(VLOOKUP($D50,'NRCS Physical Effects'!$D$3:$BF$173,Y$3,FALSE),"")</f>
        <v/>
      </c>
      <c r="Z50" s="31" t="str">
        <f>IFERROR(VLOOKUP($D50,'NRCS Physical Effects'!$D$3:$BF$173,Z$3,FALSE),"")</f>
        <v/>
      </c>
      <c r="AA50" s="31" t="str">
        <f>IFERROR(VLOOKUP($D50,'NRCS Physical Effects'!$D$3:$BF$173,AA$3,FALSE),"")</f>
        <v/>
      </c>
      <c r="AB50" s="72" t="str">
        <f>IFERROR(VLOOKUP($D50,'NRCS Physical Effects'!$D$3:$BF$173,AB$3,FALSE),"")</f>
        <v/>
      </c>
      <c r="AC50" s="31" t="str">
        <f>IFERROR(VLOOKUP($D50,'NRCS Physical Effects'!$D$3:$BF$173,AC$3,FALSE),"")</f>
        <v/>
      </c>
      <c r="AD50" s="31" t="str">
        <f>IFERROR(VLOOKUP($D50,'NRCS Physical Effects'!$D$3:$BF$173,AD$3,FALSE),"")</f>
        <v/>
      </c>
      <c r="AE50" s="31" t="str">
        <f>IFERROR(VLOOKUP($D50,'NRCS Physical Effects'!$D$3:$BF$173,AE$3,FALSE),"")</f>
        <v/>
      </c>
      <c r="AF50" s="31" t="str">
        <f>IFERROR(VLOOKUP($D50,'NRCS Physical Effects'!$D$3:$BF$173,AF$3,FALSE),"")</f>
        <v/>
      </c>
      <c r="AG50" s="31" t="str">
        <f>IFERROR(VLOOKUP($D50,'NRCS Physical Effects'!$D$3:$BF$173,AG$3,FALSE),"")</f>
        <v/>
      </c>
      <c r="AH50" s="31" t="str">
        <f>IFERROR(VLOOKUP($D50,'NRCS Physical Effects'!$D$3:$BF$173,AH$3,FALSE),"")</f>
        <v/>
      </c>
    </row>
    <row r="51" spans="1:34" x14ac:dyDescent="0.3">
      <c r="A51" s="289"/>
      <c r="B51" s="289"/>
      <c r="C51" s="39" t="s">
        <v>189</v>
      </c>
      <c r="G51" s="31"/>
      <c r="H51" s="31"/>
      <c r="I51" s="31"/>
      <c r="J51" s="31"/>
      <c r="K51" s="31"/>
      <c r="L51" s="31"/>
      <c r="M51" s="31"/>
      <c r="N51" s="31"/>
      <c r="O51" s="31"/>
      <c r="P51" s="31"/>
      <c r="Q51" s="31"/>
      <c r="R51" s="31"/>
      <c r="S51" s="31"/>
      <c r="U51" s="31" t="str">
        <f>IFERROR(VLOOKUP($D51,'NRCS Physical Effects'!$D$3:$BF$173,U$3,FALSE),"")</f>
        <v/>
      </c>
      <c r="V51" s="31" t="str">
        <f>IFERROR(VLOOKUP($D51,'NRCS Physical Effects'!$D$3:$BF$173,V$3,FALSE),"")</f>
        <v/>
      </c>
      <c r="W51" s="31" t="str">
        <f>IFERROR(VLOOKUP($D51,'NRCS Physical Effects'!$D$3:$BF$173,W$3,FALSE),"")</f>
        <v/>
      </c>
      <c r="X51" s="31" t="str">
        <f>IFERROR(VLOOKUP($D51,'NRCS Physical Effects'!$D$3:$BF$173,X$3,FALSE),"")</f>
        <v/>
      </c>
      <c r="Y51" s="31" t="str">
        <f>IFERROR(VLOOKUP($D51,'NRCS Physical Effects'!$D$3:$BF$173,Y$3,FALSE),"")</f>
        <v/>
      </c>
      <c r="Z51" s="31" t="str">
        <f>IFERROR(VLOOKUP($D51,'NRCS Physical Effects'!$D$3:$BF$173,Z$3,FALSE),"")</f>
        <v/>
      </c>
      <c r="AA51" s="31" t="str">
        <f>IFERROR(VLOOKUP($D51,'NRCS Physical Effects'!$D$3:$BF$173,AA$3,FALSE),"")</f>
        <v/>
      </c>
      <c r="AB51" s="72" t="str">
        <f>IFERROR(VLOOKUP($D51,'NRCS Physical Effects'!$D$3:$BF$173,AB$3,FALSE),"")</f>
        <v/>
      </c>
      <c r="AC51" s="31" t="str">
        <f>IFERROR(VLOOKUP($D51,'NRCS Physical Effects'!$D$3:$BF$173,AC$3,FALSE),"")</f>
        <v/>
      </c>
      <c r="AD51" s="31" t="str">
        <f>IFERROR(VLOOKUP($D51,'NRCS Physical Effects'!$D$3:$BF$173,AD$3,FALSE),"")</f>
        <v/>
      </c>
      <c r="AE51" s="31" t="str">
        <f>IFERROR(VLOOKUP($D51,'NRCS Physical Effects'!$D$3:$BF$173,AE$3,FALSE),"")</f>
        <v/>
      </c>
      <c r="AF51" s="31" t="str">
        <f>IFERROR(VLOOKUP($D51,'NRCS Physical Effects'!$D$3:$BF$173,AF$3,FALSE),"")</f>
        <v/>
      </c>
      <c r="AG51" s="31" t="str">
        <f>IFERROR(VLOOKUP($D51,'NRCS Physical Effects'!$D$3:$BF$173,AG$3,FALSE),"")</f>
        <v/>
      </c>
      <c r="AH51" s="31" t="str">
        <f>IFERROR(VLOOKUP($D51,'NRCS Physical Effects'!$D$3:$BF$173,AH$3,FALSE),"")</f>
        <v/>
      </c>
    </row>
    <row r="52" spans="1:34" x14ac:dyDescent="0.3">
      <c r="A52" s="289"/>
      <c r="B52" s="289"/>
      <c r="C52" s="39" t="s">
        <v>190</v>
      </c>
      <c r="E52" s="33" t="s">
        <v>95</v>
      </c>
      <c r="G52" s="31"/>
      <c r="H52" s="31"/>
      <c r="I52" s="31"/>
      <c r="J52" s="31"/>
      <c r="K52" s="31"/>
      <c r="L52" s="31"/>
      <c r="M52" s="31"/>
      <c r="N52" s="31"/>
      <c r="O52" s="31"/>
      <c r="P52" s="31"/>
      <c r="Q52" s="31"/>
      <c r="R52" s="31"/>
      <c r="S52" s="31"/>
      <c r="U52" s="31" t="str">
        <f>IFERROR(VLOOKUP($D52,'NRCS Physical Effects'!$D$3:$BF$173,U$3,FALSE),"")</f>
        <v/>
      </c>
      <c r="V52" s="31" t="str">
        <f>IFERROR(VLOOKUP($D52,'NRCS Physical Effects'!$D$3:$BF$173,V$3,FALSE),"")</f>
        <v/>
      </c>
      <c r="W52" s="31" t="str">
        <f>IFERROR(VLOOKUP($D52,'NRCS Physical Effects'!$D$3:$BF$173,W$3,FALSE),"")</f>
        <v/>
      </c>
      <c r="X52" s="31" t="str">
        <f>IFERROR(VLOOKUP($D52,'NRCS Physical Effects'!$D$3:$BF$173,X$3,FALSE),"")</f>
        <v/>
      </c>
      <c r="Y52" s="31" t="str">
        <f>IFERROR(VLOOKUP($D52,'NRCS Physical Effects'!$D$3:$BF$173,Y$3,FALSE),"")</f>
        <v/>
      </c>
      <c r="Z52" s="31" t="str">
        <f>IFERROR(VLOOKUP($D52,'NRCS Physical Effects'!$D$3:$BF$173,Z$3,FALSE),"")</f>
        <v/>
      </c>
      <c r="AA52" s="31" t="str">
        <f>IFERROR(VLOOKUP($D52,'NRCS Physical Effects'!$D$3:$BF$173,AA$3,FALSE),"")</f>
        <v/>
      </c>
      <c r="AB52" s="72" t="str">
        <f>IFERROR(VLOOKUP($D52,'NRCS Physical Effects'!$D$3:$BF$173,AB$3,FALSE),"")</f>
        <v/>
      </c>
      <c r="AC52" s="31" t="str">
        <f>IFERROR(VLOOKUP($D52,'NRCS Physical Effects'!$D$3:$BF$173,AC$3,FALSE),"")</f>
        <v/>
      </c>
      <c r="AD52" s="31" t="str">
        <f>IFERROR(VLOOKUP($D52,'NRCS Physical Effects'!$D$3:$BF$173,AD$3,FALSE),"")</f>
        <v/>
      </c>
      <c r="AE52" s="31" t="str">
        <f>IFERROR(VLOOKUP($D52,'NRCS Physical Effects'!$D$3:$BF$173,AE$3,FALSE),"")</f>
        <v/>
      </c>
      <c r="AF52" s="31" t="str">
        <f>IFERROR(VLOOKUP($D52,'NRCS Physical Effects'!$D$3:$BF$173,AF$3,FALSE),"")</f>
        <v/>
      </c>
      <c r="AG52" s="31" t="str">
        <f>IFERROR(VLOOKUP($D52,'NRCS Physical Effects'!$D$3:$BF$173,AG$3,FALSE),"")</f>
        <v/>
      </c>
      <c r="AH52" s="31" t="str">
        <f>IFERROR(VLOOKUP($D52,'NRCS Physical Effects'!$D$3:$BF$173,AH$3,FALSE),"")</f>
        <v/>
      </c>
    </row>
    <row r="53" spans="1:34" x14ac:dyDescent="0.3">
      <c r="A53" s="289"/>
      <c r="B53" s="289"/>
      <c r="C53" s="39" t="s">
        <v>98</v>
      </c>
      <c r="E53" s="33" t="s">
        <v>98</v>
      </c>
      <c r="G53" s="31"/>
      <c r="H53" s="31"/>
      <c r="I53" s="31"/>
      <c r="J53" s="31"/>
      <c r="K53" s="31"/>
      <c r="L53" s="31"/>
      <c r="M53" s="31"/>
      <c r="N53" s="31"/>
      <c r="O53" s="31"/>
      <c r="P53" s="31"/>
      <c r="Q53" s="31"/>
      <c r="R53" s="31"/>
      <c r="S53" s="31"/>
      <c r="U53" s="31" t="str">
        <f>IFERROR(VLOOKUP($D53,'NRCS Physical Effects'!$D$3:$BF$173,U$3,FALSE),"")</f>
        <v/>
      </c>
      <c r="V53" s="31" t="str">
        <f>IFERROR(VLOOKUP($D53,'NRCS Physical Effects'!$D$3:$BF$173,V$3,FALSE),"")</f>
        <v/>
      </c>
      <c r="W53" s="31" t="str">
        <f>IFERROR(VLOOKUP($D53,'NRCS Physical Effects'!$D$3:$BF$173,W$3,FALSE),"")</f>
        <v/>
      </c>
      <c r="X53" s="31" t="str">
        <f>IFERROR(VLOOKUP($D53,'NRCS Physical Effects'!$D$3:$BF$173,X$3,FALSE),"")</f>
        <v/>
      </c>
      <c r="Y53" s="31" t="str">
        <f>IFERROR(VLOOKUP($D53,'NRCS Physical Effects'!$D$3:$BF$173,Y$3,FALSE),"")</f>
        <v/>
      </c>
      <c r="Z53" s="31" t="str">
        <f>IFERROR(VLOOKUP($D53,'NRCS Physical Effects'!$D$3:$BF$173,Z$3,FALSE),"")</f>
        <v/>
      </c>
      <c r="AA53" s="31" t="str">
        <f>IFERROR(VLOOKUP($D53,'NRCS Physical Effects'!$D$3:$BF$173,AA$3,FALSE),"")</f>
        <v/>
      </c>
      <c r="AB53" s="72" t="str">
        <f>IFERROR(VLOOKUP($D53,'NRCS Physical Effects'!$D$3:$BF$173,AB$3,FALSE),"")</f>
        <v/>
      </c>
      <c r="AC53" s="31" t="str">
        <f>IFERROR(VLOOKUP($D53,'NRCS Physical Effects'!$D$3:$BF$173,AC$3,FALSE),"")</f>
        <v/>
      </c>
      <c r="AD53" s="31" t="str">
        <f>IFERROR(VLOOKUP($D53,'NRCS Physical Effects'!$D$3:$BF$173,AD$3,FALSE),"")</f>
        <v/>
      </c>
      <c r="AE53" s="31" t="str">
        <f>IFERROR(VLOOKUP($D53,'NRCS Physical Effects'!$D$3:$BF$173,AE$3,FALSE),"")</f>
        <v/>
      </c>
      <c r="AF53" s="31" t="str">
        <f>IFERROR(VLOOKUP($D53,'NRCS Physical Effects'!$D$3:$BF$173,AF$3,FALSE),"")</f>
        <v/>
      </c>
      <c r="AG53" s="31" t="str">
        <f>IFERROR(VLOOKUP($D53,'NRCS Physical Effects'!$D$3:$BF$173,AG$3,FALSE),"")</f>
        <v/>
      </c>
      <c r="AH53" s="31" t="str">
        <f>IFERROR(VLOOKUP($D53,'NRCS Physical Effects'!$D$3:$BF$173,AH$3,FALSE),"")</f>
        <v/>
      </c>
    </row>
    <row r="54" spans="1:34" x14ac:dyDescent="0.3">
      <c r="A54" s="289"/>
      <c r="B54" s="289"/>
      <c r="C54" s="39" t="s">
        <v>87</v>
      </c>
      <c r="D54" s="31">
        <v>484</v>
      </c>
      <c r="G54" s="31"/>
      <c r="H54" s="31"/>
      <c r="I54" s="31"/>
      <c r="J54" s="31"/>
      <c r="K54" s="31"/>
      <c r="L54" s="31"/>
      <c r="M54" s="31"/>
      <c r="N54" s="31"/>
      <c r="O54" s="31"/>
      <c r="P54" s="31"/>
      <c r="Q54" s="31"/>
      <c r="R54" s="31"/>
      <c r="S54" s="31"/>
      <c r="U54" s="31">
        <f>IFERROR(VLOOKUP($D54,'NRCS Physical Effects'!$D$3:$BF$173,U$3,FALSE),"")</f>
        <v>1</v>
      </c>
      <c r="V54" s="31">
        <f>IFERROR(VLOOKUP($D54,'NRCS Physical Effects'!$D$3:$BF$173,V$3,FALSE),"")</f>
        <v>1</v>
      </c>
      <c r="W54" s="31">
        <f>IFERROR(VLOOKUP($D54,'NRCS Physical Effects'!$D$3:$BF$173,W$3,FALSE),"")</f>
        <v>2</v>
      </c>
      <c r="X54" s="31">
        <f>IFERROR(VLOOKUP($D54,'NRCS Physical Effects'!$D$3:$BF$173,X$3,FALSE),"")</f>
        <v>1</v>
      </c>
      <c r="Y54" s="31">
        <f>IFERROR(VLOOKUP($D54,'NRCS Physical Effects'!$D$3:$BF$173,Y$3,FALSE),"")</f>
        <v>1</v>
      </c>
      <c r="Z54" s="31">
        <f>IFERROR(VLOOKUP($D54,'NRCS Physical Effects'!$D$3:$BF$173,Z$3,FALSE),"")</f>
        <v>0</v>
      </c>
      <c r="AA54" s="31">
        <f>IFERROR(VLOOKUP($D54,'NRCS Physical Effects'!$D$3:$BF$173,AA$3,FALSE),"")</f>
        <v>0</v>
      </c>
      <c r="AB54" s="72">
        <f>IFERROR(VLOOKUP($D54,'NRCS Physical Effects'!$D$3:$BF$173,AB$3,FALSE),"")</f>
        <v>33</v>
      </c>
      <c r="AC54" s="31">
        <f>IFERROR(VLOOKUP($D54,'NRCS Physical Effects'!$D$3:$BF$173,AC$3,FALSE),"")</f>
        <v>12</v>
      </c>
      <c r="AD54" s="31">
        <f>IFERROR(VLOOKUP($D54,'NRCS Physical Effects'!$D$3:$BF$173,AD$3,FALSE),"")</f>
        <v>11</v>
      </c>
      <c r="AE54" s="31">
        <f>IFERROR(VLOOKUP($D54,'NRCS Physical Effects'!$D$3:$BF$173,AE$3,FALSE),"")</f>
        <v>2</v>
      </c>
      <c r="AF54" s="31">
        <f>IFERROR(VLOOKUP($D54,'NRCS Physical Effects'!$D$3:$BF$173,AF$3,FALSE),"")</f>
        <v>4</v>
      </c>
      <c r="AG54" s="31">
        <f>IFERROR(VLOOKUP($D54,'NRCS Physical Effects'!$D$3:$BF$173,AG$3,FALSE),"")</f>
        <v>1</v>
      </c>
      <c r="AH54" s="31">
        <f>IFERROR(VLOOKUP($D54,'NRCS Physical Effects'!$D$3:$BF$173,AH$3,FALSE),"")</f>
        <v>3</v>
      </c>
    </row>
    <row r="55" spans="1:34" x14ac:dyDescent="0.3">
      <c r="A55" s="289"/>
      <c r="B55" s="289"/>
      <c r="C55" s="43" t="s">
        <v>256</v>
      </c>
      <c r="D55" s="31">
        <v>333</v>
      </c>
      <c r="G55" s="31"/>
      <c r="H55" s="31"/>
      <c r="I55" s="31"/>
      <c r="J55" s="31"/>
      <c r="K55" s="31"/>
      <c r="L55" s="31"/>
      <c r="M55" s="31"/>
      <c r="N55" s="31"/>
      <c r="O55" s="31"/>
      <c r="P55" s="31"/>
      <c r="Q55" s="31"/>
      <c r="R55" s="31"/>
      <c r="S55" s="31"/>
      <c r="U55" s="31">
        <f>IFERROR(VLOOKUP($D55,'NRCS Physical Effects'!$D$3:$BF$173,U$3,FALSE),"")</f>
        <v>1</v>
      </c>
      <c r="V55" s="31">
        <f>IFERROR(VLOOKUP($D55,'NRCS Physical Effects'!$D$3:$BF$173,V$3,FALSE),"")</f>
        <v>0</v>
      </c>
      <c r="W55" s="31">
        <f>IFERROR(VLOOKUP($D55,'NRCS Physical Effects'!$D$3:$BF$173,W$3,FALSE),"")</f>
        <v>1</v>
      </c>
      <c r="X55" s="31">
        <f>IFERROR(VLOOKUP($D55,'NRCS Physical Effects'!$D$3:$BF$173,X$3,FALSE),"")</f>
        <v>1</v>
      </c>
      <c r="Y55" s="31">
        <f>IFERROR(VLOOKUP($D55,'NRCS Physical Effects'!$D$3:$BF$173,Y$3,FALSE),"")</f>
        <v>0</v>
      </c>
      <c r="Z55" s="31">
        <f>IFERROR(VLOOKUP($D55,'NRCS Physical Effects'!$D$3:$BF$173,Z$3,FALSE),"")</f>
        <v>0</v>
      </c>
      <c r="AA55" s="31">
        <f>IFERROR(VLOOKUP($D55,'NRCS Physical Effects'!$D$3:$BF$173,AA$3,FALSE),"")</f>
        <v>0</v>
      </c>
      <c r="AB55" s="72">
        <f>IFERROR(VLOOKUP($D55,'NRCS Physical Effects'!$D$3:$BF$173,AB$3,FALSE),"")</f>
        <v>10</v>
      </c>
      <c r="AC55" s="31">
        <f>IFERROR(VLOOKUP($D55,'NRCS Physical Effects'!$D$3:$BF$173,AC$3,FALSE),"")</f>
        <v>5</v>
      </c>
      <c r="AD55" s="31">
        <f>IFERROR(VLOOKUP($D55,'NRCS Physical Effects'!$D$3:$BF$173,AD$3,FALSE),"")</f>
        <v>4</v>
      </c>
      <c r="AE55" s="31">
        <f>IFERROR(VLOOKUP($D55,'NRCS Physical Effects'!$D$3:$BF$173,AE$3,FALSE),"")</f>
        <v>0</v>
      </c>
      <c r="AF55" s="31">
        <f>IFERROR(VLOOKUP($D55,'NRCS Physical Effects'!$D$3:$BF$173,AF$3,FALSE),"")</f>
        <v>1</v>
      </c>
      <c r="AG55" s="31">
        <f>IFERROR(VLOOKUP($D55,'NRCS Physical Effects'!$D$3:$BF$173,AG$3,FALSE),"")</f>
        <v>0</v>
      </c>
      <c r="AH55" s="31">
        <f>IFERROR(VLOOKUP($D55,'NRCS Physical Effects'!$D$3:$BF$173,AH$3,FALSE),"")</f>
        <v>0</v>
      </c>
    </row>
    <row r="56" spans="1:34" x14ac:dyDescent="0.3">
      <c r="A56" s="289"/>
      <c r="B56" s="308" t="s">
        <v>196</v>
      </c>
      <c r="C56" s="29" t="s">
        <v>88</v>
      </c>
      <c r="H56" s="31"/>
      <c r="I56" s="31"/>
      <c r="J56" s="31"/>
      <c r="K56" s="31"/>
      <c r="L56" s="31"/>
      <c r="M56" s="31"/>
      <c r="N56" s="31"/>
      <c r="O56" s="31"/>
      <c r="P56" s="31"/>
      <c r="Q56" s="31"/>
      <c r="R56" s="31"/>
      <c r="S56" s="31"/>
      <c r="U56" s="31" t="str">
        <f>IFERROR(VLOOKUP($D56,'NRCS Physical Effects'!$D$3:$BF$173,U$3,FALSE),"")</f>
        <v/>
      </c>
      <c r="V56" s="31" t="str">
        <f>IFERROR(VLOOKUP($D56,'NRCS Physical Effects'!$D$3:$BF$173,V$3,FALSE),"")</f>
        <v/>
      </c>
      <c r="W56" s="31" t="str">
        <f>IFERROR(VLOOKUP($D56,'NRCS Physical Effects'!$D$3:$BF$173,W$3,FALSE),"")</f>
        <v/>
      </c>
      <c r="X56" s="31" t="str">
        <f>IFERROR(VLOOKUP($D56,'NRCS Physical Effects'!$D$3:$BF$173,X$3,FALSE),"")</f>
        <v/>
      </c>
      <c r="Y56" s="31" t="str">
        <f>IFERROR(VLOOKUP($D56,'NRCS Physical Effects'!$D$3:$BF$173,Y$3,FALSE),"")</f>
        <v/>
      </c>
      <c r="Z56" s="31" t="str">
        <f>IFERROR(VLOOKUP($D56,'NRCS Physical Effects'!$D$3:$BF$173,Z$3,FALSE),"")</f>
        <v/>
      </c>
      <c r="AA56" s="31" t="str">
        <f>IFERROR(VLOOKUP($D56,'NRCS Physical Effects'!$D$3:$BF$173,AA$3,FALSE),"")</f>
        <v/>
      </c>
      <c r="AB56" s="72" t="str">
        <f>IFERROR(VLOOKUP($D56,'NRCS Physical Effects'!$D$3:$BF$173,AB$3,FALSE),"")</f>
        <v/>
      </c>
      <c r="AC56" s="31" t="str">
        <f>IFERROR(VLOOKUP($D56,'NRCS Physical Effects'!$D$3:$BF$173,AC$3,FALSE),"")</f>
        <v/>
      </c>
      <c r="AD56" s="31" t="str">
        <f>IFERROR(VLOOKUP($D56,'NRCS Physical Effects'!$D$3:$BF$173,AD$3,FALSE),"")</f>
        <v/>
      </c>
      <c r="AE56" s="31" t="str">
        <f>IFERROR(VLOOKUP($D56,'NRCS Physical Effects'!$D$3:$BF$173,AE$3,FALSE),"")</f>
        <v/>
      </c>
      <c r="AF56" s="31" t="str">
        <f>IFERROR(VLOOKUP($D56,'NRCS Physical Effects'!$D$3:$BF$173,AF$3,FALSE),"")</f>
        <v/>
      </c>
      <c r="AG56" s="31" t="str">
        <f>IFERROR(VLOOKUP($D56,'NRCS Physical Effects'!$D$3:$BF$173,AG$3,FALSE),"")</f>
        <v/>
      </c>
      <c r="AH56" s="31" t="str">
        <f>IFERROR(VLOOKUP($D56,'NRCS Physical Effects'!$D$3:$BF$173,AH$3,FALSE),"")</f>
        <v/>
      </c>
    </row>
    <row r="57" spans="1:34" x14ac:dyDescent="0.3">
      <c r="A57" s="289"/>
      <c r="B57" s="308"/>
      <c r="C57" s="39" t="s">
        <v>226</v>
      </c>
      <c r="D57" s="31">
        <v>441</v>
      </c>
      <c r="G57" s="31"/>
      <c r="H57" s="31"/>
      <c r="I57" s="31"/>
      <c r="J57" s="31"/>
      <c r="K57" s="31"/>
      <c r="L57" s="31"/>
      <c r="M57" s="31"/>
      <c r="N57" s="31"/>
      <c r="O57" s="31"/>
      <c r="P57" s="31"/>
      <c r="Q57" s="31"/>
      <c r="R57" s="31"/>
      <c r="S57" s="31"/>
      <c r="U57" s="31">
        <f>IFERROR(VLOOKUP($D57,'NRCS Physical Effects'!$D$3:$BF$173,U$3,FALSE),"")</f>
        <v>0</v>
      </c>
      <c r="V57" s="31">
        <f>IFERROR(VLOOKUP($D57,'NRCS Physical Effects'!$D$3:$BF$173,V$3,FALSE),"")</f>
        <v>0</v>
      </c>
      <c r="W57" s="31">
        <f>IFERROR(VLOOKUP($D57,'NRCS Physical Effects'!$D$3:$BF$173,W$3,FALSE),"")</f>
        <v>2</v>
      </c>
      <c r="X57" s="31">
        <f>IFERROR(VLOOKUP($D57,'NRCS Physical Effects'!$D$3:$BF$173,X$3,FALSE),"")</f>
        <v>2</v>
      </c>
      <c r="Y57" s="31">
        <f>IFERROR(VLOOKUP($D57,'NRCS Physical Effects'!$D$3:$BF$173,Y$3,FALSE),"")</f>
        <v>0</v>
      </c>
      <c r="Z57" s="31">
        <f>IFERROR(VLOOKUP($D57,'NRCS Physical Effects'!$D$3:$BF$173,Z$3,FALSE),"")</f>
        <v>0</v>
      </c>
      <c r="AA57" s="31">
        <f>IFERROR(VLOOKUP($D57,'NRCS Physical Effects'!$D$3:$BF$173,AA$3,FALSE),"")</f>
        <v>1</v>
      </c>
      <c r="AB57" s="72">
        <f>IFERROR(VLOOKUP($D57,'NRCS Physical Effects'!$D$3:$BF$173,AB$3,FALSE),"")</f>
        <v>39</v>
      </c>
      <c r="AC57" s="31">
        <f>IFERROR(VLOOKUP($D57,'NRCS Physical Effects'!$D$3:$BF$173,AC$3,FALSE),"")</f>
        <v>1</v>
      </c>
      <c r="AD57" s="31">
        <f>IFERROR(VLOOKUP($D57,'NRCS Physical Effects'!$D$3:$BF$173,AD$3,FALSE),"")</f>
        <v>26</v>
      </c>
      <c r="AE57" s="31">
        <f>IFERROR(VLOOKUP($D57,'NRCS Physical Effects'!$D$3:$BF$173,AE$3,FALSE),"")</f>
        <v>2</v>
      </c>
      <c r="AF57" s="31">
        <f>IFERROR(VLOOKUP($D57,'NRCS Physical Effects'!$D$3:$BF$173,AF$3,FALSE),"")</f>
        <v>3</v>
      </c>
      <c r="AG57" s="31">
        <f>IFERROR(VLOOKUP($D57,'NRCS Physical Effects'!$D$3:$BF$173,AG$3,FALSE),"")</f>
        <v>4</v>
      </c>
      <c r="AH57" s="31">
        <f>IFERROR(VLOOKUP($D57,'NRCS Physical Effects'!$D$3:$BF$173,AH$3,FALSE),"")</f>
        <v>3</v>
      </c>
    </row>
    <row r="58" spans="1:34" x14ac:dyDescent="0.3">
      <c r="A58" s="289"/>
      <c r="B58" s="308"/>
      <c r="C58" s="39" t="s">
        <v>227</v>
      </c>
      <c r="D58" s="31">
        <v>443</v>
      </c>
      <c r="G58" s="31"/>
      <c r="H58" s="31"/>
      <c r="I58" s="31"/>
      <c r="J58" s="31"/>
      <c r="K58" s="31"/>
      <c r="L58" s="31"/>
      <c r="M58" s="31"/>
      <c r="N58" s="31"/>
      <c r="O58" s="31"/>
      <c r="P58" s="31"/>
      <c r="Q58" s="31"/>
      <c r="R58" s="31"/>
      <c r="S58" s="31"/>
      <c r="U58" s="31">
        <f>IFERROR(VLOOKUP($D58,'NRCS Physical Effects'!$D$3:$BF$173,U$3,FALSE),"")</f>
        <v>0</v>
      </c>
      <c r="V58" s="31">
        <f>IFERROR(VLOOKUP($D58,'NRCS Physical Effects'!$D$3:$BF$173,V$3,FALSE),"")</f>
        <v>0</v>
      </c>
      <c r="W58" s="31">
        <f>IFERROR(VLOOKUP($D58,'NRCS Physical Effects'!$D$3:$BF$173,W$3,FALSE),"")</f>
        <v>1</v>
      </c>
      <c r="X58" s="31">
        <f>IFERROR(VLOOKUP($D58,'NRCS Physical Effects'!$D$3:$BF$173,X$3,FALSE),"")</f>
        <v>1</v>
      </c>
      <c r="Y58" s="31">
        <f>IFERROR(VLOOKUP($D58,'NRCS Physical Effects'!$D$3:$BF$173,Y$3,FALSE),"")</f>
        <v>0</v>
      </c>
      <c r="Z58" s="31">
        <f>IFERROR(VLOOKUP($D58,'NRCS Physical Effects'!$D$3:$BF$173,Z$3,FALSE),"")</f>
        <v>0</v>
      </c>
      <c r="AA58" s="31">
        <f>IFERROR(VLOOKUP($D58,'NRCS Physical Effects'!$D$3:$BF$173,AA$3,FALSE),"")</f>
        <v>1</v>
      </c>
      <c r="AB58" s="72">
        <f>IFERROR(VLOOKUP($D58,'NRCS Physical Effects'!$D$3:$BF$173,AB$3,FALSE),"")</f>
        <v>23</v>
      </c>
      <c r="AC58" s="31">
        <f>IFERROR(VLOOKUP($D58,'NRCS Physical Effects'!$D$3:$BF$173,AC$3,FALSE),"")</f>
        <v>-2</v>
      </c>
      <c r="AD58" s="31">
        <f>IFERROR(VLOOKUP($D58,'NRCS Physical Effects'!$D$3:$BF$173,AD$3,FALSE),"")</f>
        <v>15</v>
      </c>
      <c r="AE58" s="31">
        <f>IFERROR(VLOOKUP($D58,'NRCS Physical Effects'!$D$3:$BF$173,AE$3,FALSE),"")</f>
        <v>2</v>
      </c>
      <c r="AF58" s="31">
        <f>IFERROR(VLOOKUP($D58,'NRCS Physical Effects'!$D$3:$BF$173,AF$3,FALSE),"")</f>
        <v>3</v>
      </c>
      <c r="AG58" s="31">
        <f>IFERROR(VLOOKUP($D58,'NRCS Physical Effects'!$D$3:$BF$173,AG$3,FALSE),"")</f>
        <v>4</v>
      </c>
      <c r="AH58" s="31">
        <f>IFERROR(VLOOKUP($D58,'NRCS Physical Effects'!$D$3:$BF$173,AH$3,FALSE),"")</f>
        <v>1</v>
      </c>
    </row>
    <row r="59" spans="1:34" x14ac:dyDescent="0.3">
      <c r="A59" s="289"/>
      <c r="B59" s="308"/>
      <c r="C59" s="39" t="s">
        <v>228</v>
      </c>
      <c r="D59" s="31">
        <v>449</v>
      </c>
      <c r="G59" s="31"/>
      <c r="H59" s="31"/>
      <c r="I59" s="31"/>
      <c r="J59" s="31"/>
      <c r="K59" s="31"/>
      <c r="L59" s="31"/>
      <c r="M59" s="31"/>
      <c r="N59" s="31"/>
      <c r="O59" s="31"/>
      <c r="P59" s="31"/>
      <c r="Q59" s="31"/>
      <c r="R59" s="31"/>
      <c r="S59" s="31"/>
      <c r="U59" s="31">
        <f>IFERROR(VLOOKUP($D59,'NRCS Physical Effects'!$D$3:$BF$173,U$3,FALSE),"")</f>
        <v>1</v>
      </c>
      <c r="V59" s="31">
        <f>IFERROR(VLOOKUP($D59,'NRCS Physical Effects'!$D$3:$BF$173,V$3,FALSE),"")</f>
        <v>0</v>
      </c>
      <c r="W59" s="31">
        <f>IFERROR(VLOOKUP($D59,'NRCS Physical Effects'!$D$3:$BF$173,W$3,FALSE),"")</f>
        <v>2</v>
      </c>
      <c r="X59" s="31">
        <f>IFERROR(VLOOKUP($D59,'NRCS Physical Effects'!$D$3:$BF$173,X$3,FALSE),"")</f>
        <v>0</v>
      </c>
      <c r="Y59" s="31">
        <f>IFERROR(VLOOKUP($D59,'NRCS Physical Effects'!$D$3:$BF$173,Y$3,FALSE),"")</f>
        <v>0</v>
      </c>
      <c r="Z59" s="31">
        <f>IFERROR(VLOOKUP($D59,'NRCS Physical Effects'!$D$3:$BF$173,Z$3,FALSE),"")</f>
        <v>0</v>
      </c>
      <c r="AA59" s="31">
        <f>IFERROR(VLOOKUP($D59,'NRCS Physical Effects'!$D$3:$BF$173,AA$3,FALSE),"")</f>
        <v>1</v>
      </c>
      <c r="AB59" s="72">
        <f>IFERROR(VLOOKUP($D59,'NRCS Physical Effects'!$D$3:$BF$173,AB$3,FALSE),"")</f>
        <v>46</v>
      </c>
      <c r="AC59" s="31">
        <f>IFERROR(VLOOKUP($D59,'NRCS Physical Effects'!$D$3:$BF$173,AC$3,FALSE),"")</f>
        <v>5</v>
      </c>
      <c r="AD59" s="31">
        <f>IFERROR(VLOOKUP($D59,'NRCS Physical Effects'!$D$3:$BF$173,AD$3,FALSE),"")</f>
        <v>28</v>
      </c>
      <c r="AE59" s="31">
        <f>IFERROR(VLOOKUP($D59,'NRCS Physical Effects'!$D$3:$BF$173,AE$3,FALSE),"")</f>
        <v>3</v>
      </c>
      <c r="AF59" s="31">
        <f>IFERROR(VLOOKUP($D59,'NRCS Physical Effects'!$D$3:$BF$173,AF$3,FALSE),"")</f>
        <v>3</v>
      </c>
      <c r="AG59" s="31">
        <f>IFERROR(VLOOKUP($D59,'NRCS Physical Effects'!$D$3:$BF$173,AG$3,FALSE),"")</f>
        <v>4</v>
      </c>
      <c r="AH59" s="31">
        <f>IFERROR(VLOOKUP($D59,'NRCS Physical Effects'!$D$3:$BF$173,AH$3,FALSE),"")</f>
        <v>3</v>
      </c>
    </row>
    <row r="60" spans="1:34" x14ac:dyDescent="0.3">
      <c r="A60" s="289"/>
      <c r="B60" s="308"/>
      <c r="C60" s="42" t="s">
        <v>229</v>
      </c>
      <c r="D60" s="31">
        <v>442</v>
      </c>
      <c r="G60" s="31"/>
      <c r="H60" s="31"/>
      <c r="I60" s="31"/>
      <c r="J60" s="31"/>
      <c r="K60" s="31"/>
      <c r="L60" s="31"/>
      <c r="M60" s="31"/>
      <c r="N60" s="31"/>
      <c r="O60" s="31"/>
      <c r="P60" s="31"/>
      <c r="Q60" s="31"/>
      <c r="R60" s="31"/>
      <c r="S60" s="31"/>
      <c r="U60" s="31">
        <f>IFERROR(VLOOKUP($D60,'NRCS Physical Effects'!$D$3:$BF$173,U$3,FALSE),"")</f>
        <v>0</v>
      </c>
      <c r="V60" s="31">
        <f>IFERROR(VLOOKUP($D60,'NRCS Physical Effects'!$D$3:$BF$173,V$3,FALSE),"")</f>
        <v>0</v>
      </c>
      <c r="W60" s="31">
        <f>IFERROR(VLOOKUP($D60,'NRCS Physical Effects'!$D$3:$BF$173,W$3,FALSE),"")</f>
        <v>2</v>
      </c>
      <c r="X60" s="31">
        <f>IFERROR(VLOOKUP($D60,'NRCS Physical Effects'!$D$3:$BF$173,X$3,FALSE),"")</f>
        <v>2</v>
      </c>
      <c r="Y60" s="31">
        <f>IFERROR(VLOOKUP($D60,'NRCS Physical Effects'!$D$3:$BF$173,Y$3,FALSE),"")</f>
        <v>0</v>
      </c>
      <c r="Z60" s="31">
        <f>IFERROR(VLOOKUP($D60,'NRCS Physical Effects'!$D$3:$BF$173,Z$3,FALSE),"")</f>
        <v>0</v>
      </c>
      <c r="AA60" s="31">
        <f>IFERROR(VLOOKUP($D60,'NRCS Physical Effects'!$D$3:$BF$173,AA$3,FALSE),"")</f>
        <v>1</v>
      </c>
      <c r="AB60" s="72">
        <f>IFERROR(VLOOKUP($D60,'NRCS Physical Effects'!$D$3:$BF$173,AB$3,FALSE),"")</f>
        <v>42</v>
      </c>
      <c r="AC60" s="31">
        <f>IFERROR(VLOOKUP($D60,'NRCS Physical Effects'!$D$3:$BF$173,AC$3,FALSE),"")</f>
        <v>3</v>
      </c>
      <c r="AD60" s="31">
        <f>IFERROR(VLOOKUP($D60,'NRCS Physical Effects'!$D$3:$BF$173,AD$3,FALSE),"")</f>
        <v>25</v>
      </c>
      <c r="AE60" s="31">
        <f>IFERROR(VLOOKUP($D60,'NRCS Physical Effects'!$D$3:$BF$173,AE$3,FALSE),"")</f>
        <v>4</v>
      </c>
      <c r="AF60" s="31">
        <f>IFERROR(VLOOKUP($D60,'NRCS Physical Effects'!$D$3:$BF$173,AF$3,FALSE),"")</f>
        <v>3</v>
      </c>
      <c r="AG60" s="31">
        <f>IFERROR(VLOOKUP($D60,'NRCS Physical Effects'!$D$3:$BF$173,AG$3,FALSE),"")</f>
        <v>4</v>
      </c>
      <c r="AH60" s="31">
        <f>IFERROR(VLOOKUP($D60,'NRCS Physical Effects'!$D$3:$BF$173,AH$3,FALSE),"")</f>
        <v>3</v>
      </c>
    </row>
    <row r="61" spans="1:34" x14ac:dyDescent="0.3">
      <c r="A61" s="289"/>
      <c r="B61" s="308"/>
      <c r="C61" s="42" t="s">
        <v>245</v>
      </c>
      <c r="D61" s="31">
        <v>558</v>
      </c>
      <c r="G61" s="31"/>
      <c r="H61" s="31"/>
      <c r="I61" s="31"/>
      <c r="J61" s="31"/>
      <c r="K61" s="31"/>
      <c r="L61" s="31"/>
      <c r="M61" s="31"/>
      <c r="N61" s="31"/>
      <c r="O61" s="31"/>
      <c r="P61" s="31"/>
      <c r="Q61" s="31"/>
      <c r="R61" s="31"/>
      <c r="S61" s="31"/>
      <c r="U61" s="31">
        <f>IFERROR(VLOOKUP($D61,'NRCS Physical Effects'!$D$3:$BF$173,U$3,FALSE),"")</f>
        <v>0</v>
      </c>
      <c r="V61" s="31">
        <f>IFERROR(VLOOKUP($D61,'NRCS Physical Effects'!$D$3:$BF$173,V$3,FALSE),"")</f>
        <v>0</v>
      </c>
      <c r="W61" s="31">
        <f>IFERROR(VLOOKUP($D61,'NRCS Physical Effects'!$D$3:$BF$173,W$3,FALSE),"")</f>
        <v>2</v>
      </c>
      <c r="X61" s="31">
        <f>IFERROR(VLOOKUP($D61,'NRCS Physical Effects'!$D$3:$BF$173,X$3,FALSE),"")</f>
        <v>-1</v>
      </c>
      <c r="Y61" s="31">
        <f>IFERROR(VLOOKUP($D61,'NRCS Physical Effects'!$D$3:$BF$173,Y$3,FALSE),"")</f>
        <v>0</v>
      </c>
      <c r="Z61" s="31">
        <f>IFERROR(VLOOKUP($D61,'NRCS Physical Effects'!$D$3:$BF$173,Z$3,FALSE),"")</f>
        <v>0</v>
      </c>
      <c r="AA61" s="31">
        <f>IFERROR(VLOOKUP($D61,'NRCS Physical Effects'!$D$3:$BF$173,AA$3,FALSE),"")</f>
        <v>0</v>
      </c>
      <c r="AB61" s="72">
        <f>IFERROR(VLOOKUP($D61,'NRCS Physical Effects'!$D$3:$BF$173,AB$3,FALSE),"")</f>
        <v>21</v>
      </c>
      <c r="AC61" s="31">
        <f>IFERROR(VLOOKUP($D61,'NRCS Physical Effects'!$D$3:$BF$173,AC$3,FALSE),"")</f>
        <v>6</v>
      </c>
      <c r="AD61" s="31">
        <f>IFERROR(VLOOKUP($D61,'NRCS Physical Effects'!$D$3:$BF$173,AD$3,FALSE),"")</f>
        <v>13</v>
      </c>
      <c r="AE61" s="31">
        <f>IFERROR(VLOOKUP($D61,'NRCS Physical Effects'!$D$3:$BF$173,AE$3,FALSE),"")</f>
        <v>0</v>
      </c>
      <c r="AF61" s="31">
        <f>IFERROR(VLOOKUP($D61,'NRCS Physical Effects'!$D$3:$BF$173,AF$3,FALSE),"")</f>
        <v>0</v>
      </c>
      <c r="AG61" s="31">
        <f>IFERROR(VLOOKUP($D61,'NRCS Physical Effects'!$D$3:$BF$173,AG$3,FALSE),"")</f>
        <v>2</v>
      </c>
      <c r="AH61" s="31">
        <f>IFERROR(VLOOKUP($D61,'NRCS Physical Effects'!$D$3:$BF$173,AH$3,FALSE),"")</f>
        <v>0</v>
      </c>
    </row>
    <row r="62" spans="1:34" x14ac:dyDescent="0.3">
      <c r="A62" s="289"/>
      <c r="B62" s="308"/>
      <c r="C62" s="29" t="s">
        <v>518</v>
      </c>
      <c r="D62" s="31">
        <v>606</v>
      </c>
      <c r="H62" s="31"/>
      <c r="I62" s="31"/>
      <c r="J62" s="31"/>
      <c r="K62" s="31"/>
      <c r="L62" s="31"/>
      <c r="M62" s="31"/>
      <c r="N62" s="31"/>
      <c r="O62" s="31"/>
      <c r="P62" s="31"/>
      <c r="Q62" s="31"/>
      <c r="R62" s="31"/>
      <c r="S62" s="31"/>
      <c r="U62" s="31">
        <f>IFERROR(VLOOKUP($D62,'NRCS Physical Effects'!$D$3:$BF$173,U$3,FALSE),"")</f>
        <v>-2</v>
      </c>
      <c r="V62" s="31">
        <f>IFERROR(VLOOKUP($D62,'NRCS Physical Effects'!$D$3:$BF$173,V$3,FALSE),"")</f>
        <v>0</v>
      </c>
      <c r="W62" s="31">
        <f>IFERROR(VLOOKUP($D62,'NRCS Physical Effects'!$D$3:$BF$173,W$3,FALSE),"")</f>
        <v>-2</v>
      </c>
      <c r="X62" s="31">
        <f>IFERROR(VLOOKUP($D62,'NRCS Physical Effects'!$D$3:$BF$173,X$3,FALSE),"")</f>
        <v>4</v>
      </c>
      <c r="Y62" s="31">
        <f>IFERROR(VLOOKUP($D62,'NRCS Physical Effects'!$D$3:$BF$173,Y$3,FALSE),"")</f>
        <v>0</v>
      </c>
      <c r="Z62" s="31">
        <f>IFERROR(VLOOKUP($D62,'NRCS Physical Effects'!$D$3:$BF$173,Z$3,FALSE),"")</f>
        <v>0</v>
      </c>
      <c r="AA62" s="31">
        <f>IFERROR(VLOOKUP($D62,'NRCS Physical Effects'!$D$3:$BF$173,AA$3,FALSE),"")</f>
        <v>0</v>
      </c>
      <c r="AB62" s="72">
        <f>IFERROR(VLOOKUP($D62,'NRCS Physical Effects'!$D$3:$BF$173,AB$3,FALSE),"")</f>
        <v>37</v>
      </c>
      <c r="AC62" s="31">
        <f>IFERROR(VLOOKUP($D62,'NRCS Physical Effects'!$D$3:$BF$173,AC$3,FALSE),"")</f>
        <v>9</v>
      </c>
      <c r="AD62" s="31">
        <f>IFERROR(VLOOKUP($D62,'NRCS Physical Effects'!$D$3:$BF$173,AD$3,FALSE),"")</f>
        <v>22</v>
      </c>
      <c r="AE62" s="31">
        <f>IFERROR(VLOOKUP($D62,'NRCS Physical Effects'!$D$3:$BF$173,AE$3,FALSE),"")</f>
        <v>0</v>
      </c>
      <c r="AF62" s="31">
        <f>IFERROR(VLOOKUP($D62,'NRCS Physical Effects'!$D$3:$BF$173,AF$3,FALSE),"")</f>
        <v>2</v>
      </c>
      <c r="AG62" s="31">
        <f>IFERROR(VLOOKUP($D62,'NRCS Physical Effects'!$D$3:$BF$173,AG$3,FALSE),"")</f>
        <v>4</v>
      </c>
      <c r="AH62" s="31">
        <f>IFERROR(VLOOKUP($D62,'NRCS Physical Effects'!$D$3:$BF$173,AH$3,FALSE),"")</f>
        <v>0</v>
      </c>
    </row>
    <row r="63" spans="1:34" x14ac:dyDescent="0.3">
      <c r="A63" s="30"/>
      <c r="B63" s="30"/>
      <c r="H63" s="31"/>
      <c r="I63" s="31"/>
      <c r="J63" s="31"/>
      <c r="K63" s="31"/>
      <c r="L63" s="31"/>
      <c r="M63" s="31"/>
      <c r="N63" s="31"/>
      <c r="O63" s="31"/>
      <c r="P63" s="31"/>
      <c r="Q63" s="31"/>
      <c r="R63" s="31"/>
      <c r="S63" s="31"/>
      <c r="U63" s="31" t="str">
        <f>IFERROR(VLOOKUP($D63,'NRCS Physical Effects'!$D$3:$BF$173,U$3,FALSE),"")</f>
        <v/>
      </c>
      <c r="V63" s="31" t="str">
        <f>IFERROR(VLOOKUP($D63,'NRCS Physical Effects'!$D$3:$BF$173,V$3,FALSE),"")</f>
        <v/>
      </c>
      <c r="W63" s="31" t="str">
        <f>IFERROR(VLOOKUP($D63,'NRCS Physical Effects'!$D$3:$BF$173,W$3,FALSE),"")</f>
        <v/>
      </c>
      <c r="X63" s="31" t="str">
        <f>IFERROR(VLOOKUP($D63,'NRCS Physical Effects'!$D$3:$BF$173,X$3,FALSE),"")</f>
        <v/>
      </c>
      <c r="Y63" s="31" t="str">
        <f>IFERROR(VLOOKUP($D63,'NRCS Physical Effects'!$D$3:$BF$173,Y$3,FALSE),"")</f>
        <v/>
      </c>
      <c r="Z63" s="31" t="str">
        <f>IFERROR(VLOOKUP($D63,'NRCS Physical Effects'!$D$3:$BF$173,Z$3,FALSE),"")</f>
        <v/>
      </c>
      <c r="AA63" s="31" t="str">
        <f>IFERROR(VLOOKUP($D63,'NRCS Physical Effects'!$D$3:$BF$173,AA$3,FALSE),"")</f>
        <v/>
      </c>
      <c r="AB63" s="72" t="str">
        <f>IFERROR(VLOOKUP($D63,'NRCS Physical Effects'!$D$3:$BF$173,AB$3,FALSE),"")</f>
        <v/>
      </c>
      <c r="AC63" s="31" t="str">
        <f>IFERROR(VLOOKUP($D63,'NRCS Physical Effects'!$D$3:$BF$173,AC$3,FALSE),"")</f>
        <v/>
      </c>
      <c r="AD63" s="31" t="str">
        <f>IFERROR(VLOOKUP($D63,'NRCS Physical Effects'!$D$3:$BF$173,AD$3,FALSE),"")</f>
        <v/>
      </c>
      <c r="AE63" s="31" t="str">
        <f>IFERROR(VLOOKUP($D63,'NRCS Physical Effects'!$D$3:$BF$173,AE$3,FALSE),"")</f>
        <v/>
      </c>
      <c r="AF63" s="31" t="str">
        <f>IFERROR(VLOOKUP($D63,'NRCS Physical Effects'!$D$3:$BF$173,AF$3,FALSE),"")</f>
        <v/>
      </c>
      <c r="AG63" s="31" t="str">
        <f>IFERROR(VLOOKUP($D63,'NRCS Physical Effects'!$D$3:$BF$173,AG$3,FALSE),"")</f>
        <v/>
      </c>
      <c r="AH63" s="31" t="str">
        <f>IFERROR(VLOOKUP($D63,'NRCS Physical Effects'!$D$3:$BF$173,AH$3,FALSE),"")</f>
        <v/>
      </c>
    </row>
    <row r="64" spans="1:34" x14ac:dyDescent="0.3">
      <c r="A64" s="289" t="s">
        <v>44</v>
      </c>
      <c r="B64" s="289" t="s">
        <v>192</v>
      </c>
      <c r="C64" t="s">
        <v>193</v>
      </c>
      <c r="D64" s="31">
        <v>528</v>
      </c>
      <c r="E64" s="33" t="s">
        <v>203</v>
      </c>
      <c r="G64" s="31"/>
      <c r="H64" s="31"/>
      <c r="I64" s="31"/>
      <c r="J64" s="31"/>
      <c r="K64" s="31"/>
      <c r="L64" s="31"/>
      <c r="M64" s="31"/>
      <c r="N64" s="31"/>
      <c r="O64" s="31"/>
      <c r="P64" s="31"/>
      <c r="Q64" s="31"/>
      <c r="R64" s="31"/>
      <c r="S64" s="31"/>
      <c r="U64" s="31">
        <f>IFERROR(VLOOKUP($D64,'NRCS Physical Effects'!$D$3:$BF$173,U$3,FALSE),"")</f>
        <v>4</v>
      </c>
      <c r="V64" s="31">
        <f>IFERROR(VLOOKUP($D64,'NRCS Physical Effects'!$D$3:$BF$173,V$3,FALSE),"")</f>
        <v>2</v>
      </c>
      <c r="W64" s="31">
        <f>IFERROR(VLOOKUP($D64,'NRCS Physical Effects'!$D$3:$BF$173,W$3,FALSE),"")</f>
        <v>1</v>
      </c>
      <c r="X64" s="31">
        <f>IFERROR(VLOOKUP($D64,'NRCS Physical Effects'!$D$3:$BF$173,X$3,FALSE),"")</f>
        <v>1</v>
      </c>
      <c r="Y64" s="31">
        <f>IFERROR(VLOOKUP($D64,'NRCS Physical Effects'!$D$3:$BF$173,Y$3,FALSE),"")</f>
        <v>2</v>
      </c>
      <c r="Z64" s="31">
        <f>IFERROR(VLOOKUP($D64,'NRCS Physical Effects'!$D$3:$BF$173,Z$3,FALSE),"")</f>
        <v>0</v>
      </c>
      <c r="AA64" s="31">
        <f>IFERROR(VLOOKUP($D64,'NRCS Physical Effects'!$D$3:$BF$173,AA$3,FALSE),"")</f>
        <v>2</v>
      </c>
      <c r="AB64" s="72">
        <f>IFERROR(VLOOKUP($D64,'NRCS Physical Effects'!$D$3:$BF$173,AB$3,FALSE),"")</f>
        <v>72</v>
      </c>
      <c r="AC64" s="31">
        <f>IFERROR(VLOOKUP($D64,'NRCS Physical Effects'!$D$3:$BF$173,AC$3,FALSE),"")</f>
        <v>27</v>
      </c>
      <c r="AD64" s="31">
        <f>IFERROR(VLOOKUP($D64,'NRCS Physical Effects'!$D$3:$BF$173,AD$3,FALSE),"")</f>
        <v>18</v>
      </c>
      <c r="AE64" s="31">
        <f>IFERROR(VLOOKUP($D64,'NRCS Physical Effects'!$D$3:$BF$173,AE$3,FALSE),"")</f>
        <v>5</v>
      </c>
      <c r="AF64" s="31">
        <f>IFERROR(VLOOKUP($D64,'NRCS Physical Effects'!$D$3:$BF$173,AF$3,FALSE),"")</f>
        <v>12</v>
      </c>
      <c r="AG64" s="31">
        <f>IFERROR(VLOOKUP($D64,'NRCS Physical Effects'!$D$3:$BF$173,AG$3,FALSE),"")</f>
        <v>9</v>
      </c>
      <c r="AH64" s="31">
        <f>IFERROR(VLOOKUP($D64,'NRCS Physical Effects'!$D$3:$BF$173,AH$3,FALSE),"")</f>
        <v>1</v>
      </c>
    </row>
    <row r="65" spans="1:34" x14ac:dyDescent="0.3">
      <c r="A65" s="289"/>
      <c r="B65" s="289"/>
      <c r="C65" t="s">
        <v>73</v>
      </c>
      <c r="D65" s="31">
        <v>381</v>
      </c>
      <c r="G65" s="31"/>
      <c r="H65" s="31"/>
      <c r="R65" s="31"/>
      <c r="S65" s="31"/>
      <c r="U65" s="31">
        <f>IFERROR(VLOOKUP($D65,'NRCS Physical Effects'!$D$3:$BF$173,U$3,FALSE),"")</f>
        <v>3</v>
      </c>
      <c r="V65" s="31">
        <f>IFERROR(VLOOKUP($D65,'NRCS Physical Effects'!$D$3:$BF$173,V$3,FALSE),"")</f>
        <v>3</v>
      </c>
      <c r="W65" s="31">
        <f>IFERROR(VLOOKUP($D65,'NRCS Physical Effects'!$D$3:$BF$173,W$3,FALSE),"")</f>
        <v>3</v>
      </c>
      <c r="X65" s="31">
        <f>IFERROR(VLOOKUP($D65,'NRCS Physical Effects'!$D$3:$BF$173,X$3,FALSE),"")</f>
        <v>2</v>
      </c>
      <c r="Y65" s="31">
        <f>IFERROR(VLOOKUP($D65,'NRCS Physical Effects'!$D$3:$BF$173,Y$3,FALSE),"")</f>
        <v>2</v>
      </c>
      <c r="Z65" s="31">
        <f>IFERROR(VLOOKUP($D65,'NRCS Physical Effects'!$D$3:$BF$173,Z$3,FALSE),"")</f>
        <v>3</v>
      </c>
      <c r="AA65" s="31">
        <f>IFERROR(VLOOKUP($D65,'NRCS Physical Effects'!$D$3:$BF$173,AA$3,FALSE),"")</f>
        <v>2</v>
      </c>
      <c r="AB65" s="72">
        <f>IFERROR(VLOOKUP($D65,'NRCS Physical Effects'!$D$3:$BF$173,AB$3,FALSE),"")</f>
        <v>72</v>
      </c>
      <c r="AC65" s="31">
        <f>IFERROR(VLOOKUP($D65,'NRCS Physical Effects'!$D$3:$BF$173,AC$3,FALSE),"")</f>
        <v>22</v>
      </c>
      <c r="AD65" s="31">
        <f>IFERROR(VLOOKUP($D65,'NRCS Physical Effects'!$D$3:$BF$173,AD$3,FALSE),"")</f>
        <v>29</v>
      </c>
      <c r="AE65" s="31">
        <f>IFERROR(VLOOKUP($D65,'NRCS Physical Effects'!$D$3:$BF$173,AE$3,FALSE),"")</f>
        <v>3</v>
      </c>
      <c r="AF65" s="31">
        <f>IFERROR(VLOOKUP($D65,'NRCS Physical Effects'!$D$3:$BF$173,AF$3,FALSE),"")</f>
        <v>5</v>
      </c>
      <c r="AG65" s="31">
        <f>IFERROR(VLOOKUP($D65,'NRCS Physical Effects'!$D$3:$BF$173,AG$3,FALSE),"")</f>
        <v>12</v>
      </c>
      <c r="AH65" s="31">
        <f>IFERROR(VLOOKUP($D65,'NRCS Physical Effects'!$D$3:$BF$173,AH$3,FALSE),"")</f>
        <v>1</v>
      </c>
    </row>
    <row r="66" spans="1:34" x14ac:dyDescent="0.3">
      <c r="A66" s="289"/>
      <c r="B66" s="289"/>
      <c r="C66" s="29" t="s">
        <v>247</v>
      </c>
      <c r="G66" s="31"/>
      <c r="H66" s="31"/>
      <c r="R66" s="31"/>
      <c r="S66" s="31"/>
      <c r="U66" s="31" t="str">
        <f>IFERROR(VLOOKUP($D66,'NRCS Physical Effects'!$D$3:$BF$173,U$3,FALSE),"")</f>
        <v/>
      </c>
      <c r="V66" s="31" t="str">
        <f>IFERROR(VLOOKUP($D66,'NRCS Physical Effects'!$D$3:$BF$173,V$3,FALSE),"")</f>
        <v/>
      </c>
      <c r="W66" s="31" t="str">
        <f>IFERROR(VLOOKUP($D66,'NRCS Physical Effects'!$D$3:$BF$173,W$3,FALSE),"")</f>
        <v/>
      </c>
      <c r="X66" s="31" t="str">
        <f>IFERROR(VLOOKUP($D66,'NRCS Physical Effects'!$D$3:$BF$173,X$3,FALSE),"")</f>
        <v/>
      </c>
      <c r="Y66" s="31" t="str">
        <f>IFERROR(VLOOKUP($D66,'NRCS Physical Effects'!$D$3:$BF$173,Y$3,FALSE),"")</f>
        <v/>
      </c>
      <c r="Z66" s="31" t="str">
        <f>IFERROR(VLOOKUP($D66,'NRCS Physical Effects'!$D$3:$BF$173,Z$3,FALSE),"")</f>
        <v/>
      </c>
      <c r="AA66" s="31" t="str">
        <f>IFERROR(VLOOKUP($D66,'NRCS Physical Effects'!$D$3:$BF$173,AA$3,FALSE),"")</f>
        <v/>
      </c>
      <c r="AB66" s="72" t="str">
        <f>IFERROR(VLOOKUP($D66,'NRCS Physical Effects'!$D$3:$BF$173,AB$3,FALSE),"")</f>
        <v/>
      </c>
      <c r="AC66" s="31" t="str">
        <f>IFERROR(VLOOKUP($D66,'NRCS Physical Effects'!$D$3:$BF$173,AC$3,FALSE),"")</f>
        <v/>
      </c>
      <c r="AD66" s="31" t="str">
        <f>IFERROR(VLOOKUP($D66,'NRCS Physical Effects'!$D$3:$BF$173,AD$3,FALSE),"")</f>
        <v/>
      </c>
      <c r="AE66" s="31" t="str">
        <f>IFERROR(VLOOKUP($D66,'NRCS Physical Effects'!$D$3:$BF$173,AE$3,FALSE),"")</f>
        <v/>
      </c>
      <c r="AF66" s="31" t="str">
        <f>IFERROR(VLOOKUP($D66,'NRCS Physical Effects'!$D$3:$BF$173,AF$3,FALSE),"")</f>
        <v/>
      </c>
      <c r="AG66" s="31" t="str">
        <f>IFERROR(VLOOKUP($D66,'NRCS Physical Effects'!$D$3:$BF$173,AG$3,FALSE),"")</f>
        <v/>
      </c>
      <c r="AH66" s="31" t="str">
        <f>IFERROR(VLOOKUP($D66,'NRCS Physical Effects'!$D$3:$BF$173,AH$3,FALSE),"")</f>
        <v/>
      </c>
    </row>
    <row r="67" spans="1:34" x14ac:dyDescent="0.3">
      <c r="A67" s="289"/>
      <c r="B67" s="289"/>
      <c r="C67" t="s">
        <v>61</v>
      </c>
      <c r="D67" s="31">
        <v>590</v>
      </c>
      <c r="E67" s="33" t="s">
        <v>205</v>
      </c>
      <c r="G67" s="31"/>
      <c r="H67" s="31"/>
      <c r="R67" s="31"/>
      <c r="S67" s="31"/>
      <c r="U67" s="31">
        <f>IFERROR(VLOOKUP($D67,'NRCS Physical Effects'!$D$3:$BF$173,U$3,FALSE),"")</f>
        <v>2</v>
      </c>
      <c r="V67" s="31">
        <f>IFERROR(VLOOKUP($D67,'NRCS Physical Effects'!$D$3:$BF$173,V$3,FALSE),"")</f>
        <v>0</v>
      </c>
      <c r="W67" s="31">
        <f>IFERROR(VLOOKUP($D67,'NRCS Physical Effects'!$D$3:$BF$173,W$3,FALSE),"")</f>
        <v>5</v>
      </c>
      <c r="X67" s="31">
        <f>IFERROR(VLOOKUP($D67,'NRCS Physical Effects'!$D$3:$BF$173,X$3,FALSE),"")</f>
        <v>0</v>
      </c>
      <c r="Y67" s="31">
        <f>IFERROR(VLOOKUP($D67,'NRCS Physical Effects'!$D$3:$BF$173,Y$3,FALSE),"")</f>
        <v>0</v>
      </c>
      <c r="Z67" s="31">
        <f>IFERROR(VLOOKUP($D67,'NRCS Physical Effects'!$D$3:$BF$173,Z$3,FALSE),"")</f>
        <v>0</v>
      </c>
      <c r="AA67" s="31">
        <f>IFERROR(VLOOKUP($D67,'NRCS Physical Effects'!$D$3:$BF$173,AA$3,FALSE),"")</f>
        <v>4</v>
      </c>
      <c r="AB67" s="72">
        <f>IFERROR(VLOOKUP($D67,'NRCS Physical Effects'!$D$3:$BF$173,AB$3,FALSE),"")</f>
        <v>57</v>
      </c>
      <c r="AC67" s="31">
        <f>IFERROR(VLOOKUP($D67,'NRCS Physical Effects'!$D$3:$BF$173,AC$3,FALSE),"")</f>
        <v>5</v>
      </c>
      <c r="AD67" s="31">
        <f>IFERROR(VLOOKUP($D67,'NRCS Physical Effects'!$D$3:$BF$173,AD$3,FALSE),"")</f>
        <v>28</v>
      </c>
      <c r="AE67" s="31">
        <f>IFERROR(VLOOKUP($D67,'NRCS Physical Effects'!$D$3:$BF$173,AE$3,FALSE),"")</f>
        <v>14</v>
      </c>
      <c r="AF67" s="31">
        <f>IFERROR(VLOOKUP($D67,'NRCS Physical Effects'!$D$3:$BF$173,AF$3,FALSE),"")</f>
        <v>6</v>
      </c>
      <c r="AG67" s="31">
        <f>IFERROR(VLOOKUP($D67,'NRCS Physical Effects'!$D$3:$BF$173,AG$3,FALSE),"")</f>
        <v>4</v>
      </c>
      <c r="AH67" s="31">
        <f>IFERROR(VLOOKUP($D67,'NRCS Physical Effects'!$D$3:$BF$173,AH$3,FALSE),"")</f>
        <v>0</v>
      </c>
    </row>
    <row r="68" spans="1:34" x14ac:dyDescent="0.3">
      <c r="A68" s="289"/>
      <c r="B68" s="289"/>
      <c r="C68" t="s">
        <v>222</v>
      </c>
      <c r="D68" s="31">
        <v>382</v>
      </c>
      <c r="G68" s="31"/>
      <c r="H68" s="31"/>
      <c r="R68" s="31"/>
      <c r="S68" s="31"/>
      <c r="U68" s="31">
        <f>IFERROR(VLOOKUP($D68,'NRCS Physical Effects'!$D$3:$BF$173,U$3,FALSE),"")</f>
        <v>0</v>
      </c>
      <c r="V68" s="31">
        <f>IFERROR(VLOOKUP($D68,'NRCS Physical Effects'!$D$3:$BF$173,V$3,FALSE),"")</f>
        <v>1</v>
      </c>
      <c r="W68" s="31">
        <f>IFERROR(VLOOKUP($D68,'NRCS Physical Effects'!$D$3:$BF$173,W$3,FALSE),"")</f>
        <v>0</v>
      </c>
      <c r="X68" s="31">
        <f>IFERROR(VLOOKUP($D68,'NRCS Physical Effects'!$D$3:$BF$173,X$3,FALSE),"")</f>
        <v>0</v>
      </c>
      <c r="Y68" s="31">
        <f>IFERROR(VLOOKUP($D68,'NRCS Physical Effects'!$D$3:$BF$173,Y$3,FALSE),"")</f>
        <v>1</v>
      </c>
      <c r="Z68" s="31">
        <f>IFERROR(VLOOKUP($D68,'NRCS Physical Effects'!$D$3:$BF$173,Z$3,FALSE),"")</f>
        <v>0</v>
      </c>
      <c r="AA68" s="31">
        <f>IFERROR(VLOOKUP($D68,'NRCS Physical Effects'!$D$3:$BF$173,AA$3,FALSE),"")</f>
        <v>1</v>
      </c>
      <c r="AB68" s="72">
        <f>IFERROR(VLOOKUP($D68,'NRCS Physical Effects'!$D$3:$BF$173,AB$3,FALSE),"")</f>
        <v>13</v>
      </c>
      <c r="AC68" s="31">
        <f>IFERROR(VLOOKUP($D68,'NRCS Physical Effects'!$D$3:$BF$173,AC$3,FALSE),"")</f>
        <v>4</v>
      </c>
      <c r="AD68" s="31">
        <f>IFERROR(VLOOKUP($D68,'NRCS Physical Effects'!$D$3:$BF$173,AD$3,FALSE),"")</f>
        <v>2</v>
      </c>
      <c r="AE68" s="31">
        <f>IFERROR(VLOOKUP($D68,'NRCS Physical Effects'!$D$3:$BF$173,AE$3,FALSE),"")</f>
        <v>1</v>
      </c>
      <c r="AF68" s="31">
        <f>IFERROR(VLOOKUP($D68,'NRCS Physical Effects'!$D$3:$BF$173,AF$3,FALSE),"")</f>
        <v>2</v>
      </c>
      <c r="AG68" s="31">
        <f>IFERROR(VLOOKUP($D68,'NRCS Physical Effects'!$D$3:$BF$173,AG$3,FALSE),"")</f>
        <v>4</v>
      </c>
      <c r="AH68" s="31">
        <f>IFERROR(VLOOKUP($D68,'NRCS Physical Effects'!$D$3:$BF$173,AH$3,FALSE),"")</f>
        <v>0</v>
      </c>
    </row>
    <row r="69" spans="1:34" x14ac:dyDescent="0.3">
      <c r="A69" s="289"/>
      <c r="B69" s="289"/>
      <c r="C69" t="s">
        <v>191</v>
      </c>
      <c r="D69" s="31" t="s">
        <v>257</v>
      </c>
      <c r="G69" s="31"/>
      <c r="H69" s="31"/>
      <c r="R69" s="31"/>
      <c r="S69" s="31"/>
      <c r="U69" s="31" t="str">
        <f>IFERROR(VLOOKUP($D69,'NRCS Physical Effects'!$D$3:$BF$173,U$3,FALSE),"")</f>
        <v/>
      </c>
      <c r="V69" s="31" t="str">
        <f>IFERROR(VLOOKUP($D69,'NRCS Physical Effects'!$D$3:$BF$173,V$3,FALSE),"")</f>
        <v/>
      </c>
      <c r="W69" s="31" t="str">
        <f>IFERROR(VLOOKUP($D69,'NRCS Physical Effects'!$D$3:$BF$173,W$3,FALSE),"")</f>
        <v/>
      </c>
      <c r="X69" s="31" t="str">
        <f>IFERROR(VLOOKUP($D69,'NRCS Physical Effects'!$D$3:$BF$173,X$3,FALSE),"")</f>
        <v/>
      </c>
      <c r="Y69" s="31" t="str">
        <f>IFERROR(VLOOKUP($D69,'NRCS Physical Effects'!$D$3:$BF$173,Y$3,FALSE),"")</f>
        <v/>
      </c>
      <c r="Z69" s="31" t="str">
        <f>IFERROR(VLOOKUP($D69,'NRCS Physical Effects'!$D$3:$BF$173,Z$3,FALSE),"")</f>
        <v/>
      </c>
      <c r="AA69" s="31" t="str">
        <f>IFERROR(VLOOKUP($D69,'NRCS Physical Effects'!$D$3:$BF$173,AA$3,FALSE),"")</f>
        <v/>
      </c>
      <c r="AB69" s="72" t="str">
        <f>IFERROR(VLOOKUP($D69,'NRCS Physical Effects'!$D$3:$BF$173,AB$3,FALSE),"")</f>
        <v/>
      </c>
      <c r="AC69" s="31" t="str">
        <f>IFERROR(VLOOKUP($D69,'NRCS Physical Effects'!$D$3:$BF$173,AC$3,FALSE),"")</f>
        <v/>
      </c>
      <c r="AD69" s="31" t="str">
        <f>IFERROR(VLOOKUP($D69,'NRCS Physical Effects'!$D$3:$BF$173,AD$3,FALSE),"")</f>
        <v/>
      </c>
      <c r="AE69" s="31" t="str">
        <f>IFERROR(VLOOKUP($D69,'NRCS Physical Effects'!$D$3:$BF$173,AE$3,FALSE),"")</f>
        <v/>
      </c>
      <c r="AF69" s="31" t="str">
        <f>IFERROR(VLOOKUP($D69,'NRCS Physical Effects'!$D$3:$BF$173,AF$3,FALSE),"")</f>
        <v/>
      </c>
      <c r="AG69" s="31" t="str">
        <f>IFERROR(VLOOKUP($D69,'NRCS Physical Effects'!$D$3:$BF$173,AG$3,FALSE),"")</f>
        <v/>
      </c>
      <c r="AH69" s="31" t="str">
        <f>IFERROR(VLOOKUP($D69,'NRCS Physical Effects'!$D$3:$BF$173,AH$3,FALSE),"")</f>
        <v/>
      </c>
    </row>
    <row r="70" spans="1:34" x14ac:dyDescent="0.3">
      <c r="A70" s="289"/>
      <c r="B70" s="289"/>
      <c r="C70" t="s">
        <v>194</v>
      </c>
      <c r="D70" s="31">
        <v>550</v>
      </c>
      <c r="G70" s="31"/>
      <c r="H70" s="31"/>
      <c r="R70" s="31"/>
      <c r="S70" s="31"/>
      <c r="U70" s="31">
        <f>IFERROR(VLOOKUP($D70,'NRCS Physical Effects'!$D$3:$BF$173,U$3,FALSE),"")</f>
        <v>4</v>
      </c>
      <c r="V70" s="31">
        <f>IFERROR(VLOOKUP($D70,'NRCS Physical Effects'!$D$3:$BF$173,V$3,FALSE),"")</f>
        <v>3</v>
      </c>
      <c r="W70" s="31">
        <f>IFERROR(VLOOKUP($D70,'NRCS Physical Effects'!$D$3:$BF$173,W$3,FALSE),"")</f>
        <v>1</v>
      </c>
      <c r="X70" s="31">
        <f>IFERROR(VLOOKUP($D70,'NRCS Physical Effects'!$D$3:$BF$173,X$3,FALSE),"")</f>
        <v>0</v>
      </c>
      <c r="Y70" s="31">
        <f>IFERROR(VLOOKUP($D70,'NRCS Physical Effects'!$D$3:$BF$173,Y$3,FALSE),"")</f>
        <v>0</v>
      </c>
      <c r="Z70" s="31">
        <f>IFERROR(VLOOKUP($D70,'NRCS Physical Effects'!$D$3:$BF$173,Z$3,FALSE),"")</f>
        <v>0</v>
      </c>
      <c r="AA70" s="31">
        <f>IFERROR(VLOOKUP($D70,'NRCS Physical Effects'!$D$3:$BF$173,AA$3,FALSE),"")</f>
        <v>2</v>
      </c>
      <c r="AB70" s="72">
        <f>IFERROR(VLOOKUP($D70,'NRCS Physical Effects'!$D$3:$BF$173,AB$3,FALSE),"")</f>
        <v>73</v>
      </c>
      <c r="AC70" s="31">
        <f>IFERROR(VLOOKUP($D70,'NRCS Physical Effects'!$D$3:$BF$173,AC$3,FALSE),"")</f>
        <v>31</v>
      </c>
      <c r="AD70" s="31">
        <f>IFERROR(VLOOKUP($D70,'NRCS Physical Effects'!$D$3:$BF$173,AD$3,FALSE),"")</f>
        <v>19</v>
      </c>
      <c r="AE70" s="31">
        <f>IFERROR(VLOOKUP($D70,'NRCS Physical Effects'!$D$3:$BF$173,AE$3,FALSE),"")</f>
        <v>3</v>
      </c>
      <c r="AF70" s="31">
        <f>IFERROR(VLOOKUP($D70,'NRCS Physical Effects'!$D$3:$BF$173,AF$3,FALSE),"")</f>
        <v>14</v>
      </c>
      <c r="AG70" s="31">
        <f>IFERROR(VLOOKUP($D70,'NRCS Physical Effects'!$D$3:$BF$173,AG$3,FALSE),"")</f>
        <v>5</v>
      </c>
      <c r="AH70" s="31">
        <f>IFERROR(VLOOKUP($D70,'NRCS Physical Effects'!$D$3:$BF$173,AH$3,FALSE),"")</f>
        <v>1</v>
      </c>
    </row>
    <row r="71" spans="1:34" x14ac:dyDescent="0.3">
      <c r="A71" s="289"/>
      <c r="B71" s="289"/>
      <c r="C71" t="s">
        <v>215</v>
      </c>
      <c r="D71" s="31">
        <v>548</v>
      </c>
      <c r="G71" s="31"/>
      <c r="H71" s="31"/>
      <c r="R71" s="31"/>
      <c r="S71" s="31"/>
      <c r="U71" s="31">
        <f>IFERROR(VLOOKUP($D71,'NRCS Physical Effects'!$D$3:$BF$173,U$3,FALSE),"")</f>
        <v>1</v>
      </c>
      <c r="V71" s="31">
        <f>IFERROR(VLOOKUP($D71,'NRCS Physical Effects'!$D$3:$BF$173,V$3,FALSE),"")</f>
        <v>0</v>
      </c>
      <c r="W71" s="31">
        <f>IFERROR(VLOOKUP($D71,'NRCS Physical Effects'!$D$3:$BF$173,W$3,FALSE),"")</f>
        <v>1</v>
      </c>
      <c r="X71" s="31">
        <f>IFERROR(VLOOKUP($D71,'NRCS Physical Effects'!$D$3:$BF$173,X$3,FALSE),"")</f>
        <v>2</v>
      </c>
      <c r="Y71" s="31">
        <f>IFERROR(VLOOKUP($D71,'NRCS Physical Effects'!$D$3:$BF$173,Y$3,FALSE),"")</f>
        <v>0</v>
      </c>
      <c r="Z71" s="31">
        <f>IFERROR(VLOOKUP($D71,'NRCS Physical Effects'!$D$3:$BF$173,Z$3,FALSE),"")</f>
        <v>0</v>
      </c>
      <c r="AA71" s="31">
        <f>IFERROR(VLOOKUP($D71,'NRCS Physical Effects'!$D$3:$BF$173,AA$3,FALSE),"")</f>
        <v>2</v>
      </c>
      <c r="AB71" s="72">
        <f>IFERROR(VLOOKUP($D71,'NRCS Physical Effects'!$D$3:$BF$173,AB$3,FALSE),"")</f>
        <v>24</v>
      </c>
      <c r="AC71" s="31">
        <f>IFERROR(VLOOKUP($D71,'NRCS Physical Effects'!$D$3:$BF$173,AC$3,FALSE),"")</f>
        <v>3</v>
      </c>
      <c r="AD71" s="31">
        <f>IFERROR(VLOOKUP($D71,'NRCS Physical Effects'!$D$3:$BF$173,AD$3,FALSE),"")</f>
        <v>12</v>
      </c>
      <c r="AE71" s="31">
        <f>IFERROR(VLOOKUP($D71,'NRCS Physical Effects'!$D$3:$BF$173,AE$3,FALSE),"")</f>
        <v>3</v>
      </c>
      <c r="AF71" s="31">
        <f>IFERROR(VLOOKUP($D71,'NRCS Physical Effects'!$D$3:$BF$173,AF$3,FALSE),"")</f>
        <v>5</v>
      </c>
      <c r="AG71" s="31">
        <f>IFERROR(VLOOKUP($D71,'NRCS Physical Effects'!$D$3:$BF$173,AG$3,FALSE),"")</f>
        <v>1</v>
      </c>
      <c r="AH71" s="31">
        <f>IFERROR(VLOOKUP($D71,'NRCS Physical Effects'!$D$3:$BF$173,AH$3,FALSE),"")</f>
        <v>0</v>
      </c>
    </row>
    <row r="72" spans="1:34" x14ac:dyDescent="0.3">
      <c r="A72" s="289"/>
      <c r="B72" s="289"/>
      <c r="C72" t="s">
        <v>268</v>
      </c>
      <c r="D72" s="31">
        <v>511</v>
      </c>
      <c r="G72" s="31"/>
      <c r="H72" s="31"/>
      <c r="R72" s="31"/>
      <c r="S72" s="31"/>
      <c r="U72" s="31">
        <f>IFERROR(VLOOKUP($D72,'NRCS Physical Effects'!$D$3:$BF$173,U$3,FALSE),"")</f>
        <v>1</v>
      </c>
      <c r="V72" s="31">
        <f>IFERROR(VLOOKUP($D72,'NRCS Physical Effects'!$D$3:$BF$173,V$3,FALSE),"")</f>
        <v>1</v>
      </c>
      <c r="W72" s="31">
        <f>IFERROR(VLOOKUP($D72,'NRCS Physical Effects'!$D$3:$BF$173,W$3,FALSE),"")</f>
        <v>1</v>
      </c>
      <c r="X72" s="31">
        <f>IFERROR(VLOOKUP($D72,'NRCS Physical Effects'!$D$3:$BF$173,X$3,FALSE),"")</f>
        <v>0</v>
      </c>
      <c r="Y72" s="31">
        <f>IFERROR(VLOOKUP($D72,'NRCS Physical Effects'!$D$3:$BF$173,Y$3,FALSE),"")</f>
        <v>1</v>
      </c>
      <c r="Z72" s="31">
        <f>IFERROR(VLOOKUP($D72,'NRCS Physical Effects'!$D$3:$BF$173,Z$3,FALSE),"")</f>
        <v>0</v>
      </c>
      <c r="AA72" s="31">
        <f>IFERROR(VLOOKUP($D72,'NRCS Physical Effects'!$D$3:$BF$173,AA$3,FALSE),"")</f>
        <v>0</v>
      </c>
      <c r="AB72" s="72">
        <f>IFERROR(VLOOKUP($D72,'NRCS Physical Effects'!$D$3:$BF$173,AB$3,FALSE),"")</f>
        <v>23</v>
      </c>
      <c r="AC72" s="31">
        <f>IFERROR(VLOOKUP($D72,'NRCS Physical Effects'!$D$3:$BF$173,AC$3,FALSE),"")</f>
        <v>8</v>
      </c>
      <c r="AD72" s="31">
        <f>IFERROR(VLOOKUP($D72,'NRCS Physical Effects'!$D$3:$BF$173,AD$3,FALSE),"")</f>
        <v>9</v>
      </c>
      <c r="AE72" s="31">
        <f>IFERROR(VLOOKUP($D72,'NRCS Physical Effects'!$D$3:$BF$173,AE$3,FALSE),"")</f>
        <v>0</v>
      </c>
      <c r="AF72" s="31">
        <f>IFERROR(VLOOKUP($D72,'NRCS Physical Effects'!$D$3:$BF$173,AF$3,FALSE),"")</f>
        <v>2</v>
      </c>
      <c r="AG72" s="31">
        <f>IFERROR(VLOOKUP($D72,'NRCS Physical Effects'!$D$3:$BF$173,AG$3,FALSE),"")</f>
        <v>3</v>
      </c>
      <c r="AH72" s="31">
        <f>IFERROR(VLOOKUP($D72,'NRCS Physical Effects'!$D$3:$BF$173,AH$3,FALSE),"")</f>
        <v>1</v>
      </c>
    </row>
    <row r="73" spans="1:34" x14ac:dyDescent="0.3">
      <c r="A73" s="30"/>
      <c r="B73" s="30"/>
      <c r="G73" s="31"/>
      <c r="H73" s="31"/>
      <c r="R73" s="31"/>
      <c r="S73" s="31"/>
      <c r="U73" s="31" t="str">
        <f>IFERROR(VLOOKUP($D73,'NRCS Physical Effects'!$D$3:$BF$173,U$3,FALSE),"")</f>
        <v/>
      </c>
      <c r="V73" s="31" t="str">
        <f>IFERROR(VLOOKUP($D73,'NRCS Physical Effects'!$D$3:$BF$173,V$3,FALSE),"")</f>
        <v/>
      </c>
      <c r="W73" s="31" t="str">
        <f>IFERROR(VLOOKUP($D73,'NRCS Physical Effects'!$D$3:$BF$173,W$3,FALSE),"")</f>
        <v/>
      </c>
      <c r="X73" s="31" t="str">
        <f>IFERROR(VLOOKUP($D73,'NRCS Physical Effects'!$D$3:$BF$173,X$3,FALSE),"")</f>
        <v/>
      </c>
      <c r="Y73" s="31" t="str">
        <f>IFERROR(VLOOKUP($D73,'NRCS Physical Effects'!$D$3:$BF$173,Y$3,FALSE),"")</f>
        <v/>
      </c>
      <c r="Z73" s="31" t="str">
        <f>IFERROR(VLOOKUP($D73,'NRCS Physical Effects'!$D$3:$BF$173,Z$3,FALSE),"")</f>
        <v/>
      </c>
      <c r="AA73" s="31" t="str">
        <f>IFERROR(VLOOKUP($D73,'NRCS Physical Effects'!$D$3:$BF$173,AA$3,FALSE),"")</f>
        <v/>
      </c>
      <c r="AB73" s="72" t="str">
        <f>IFERROR(VLOOKUP($D73,'NRCS Physical Effects'!$D$3:$BF$173,AB$3,FALSE),"")</f>
        <v/>
      </c>
      <c r="AC73" s="31" t="str">
        <f>IFERROR(VLOOKUP($D73,'NRCS Physical Effects'!$D$3:$BF$173,AC$3,FALSE),"")</f>
        <v/>
      </c>
      <c r="AD73" s="31" t="str">
        <f>IFERROR(VLOOKUP($D73,'NRCS Physical Effects'!$D$3:$BF$173,AD$3,FALSE),"")</f>
        <v/>
      </c>
      <c r="AE73" s="31" t="str">
        <f>IFERROR(VLOOKUP($D73,'NRCS Physical Effects'!$D$3:$BF$173,AE$3,FALSE),"")</f>
        <v/>
      </c>
      <c r="AF73" s="31" t="str">
        <f>IFERROR(VLOOKUP($D73,'NRCS Physical Effects'!$D$3:$BF$173,AF$3,FALSE),"")</f>
        <v/>
      </c>
      <c r="AG73" s="31" t="str">
        <f>IFERROR(VLOOKUP($D73,'NRCS Physical Effects'!$D$3:$BF$173,AG$3,FALSE),"")</f>
        <v/>
      </c>
      <c r="AH73" s="31" t="str">
        <f>IFERROR(VLOOKUP($D73,'NRCS Physical Effects'!$D$3:$BF$173,AH$3,FALSE),"")</f>
        <v/>
      </c>
    </row>
    <row r="74" spans="1:34" x14ac:dyDescent="0.3">
      <c r="A74" s="289" t="s">
        <v>195</v>
      </c>
      <c r="B74" s="289" t="s">
        <v>178</v>
      </c>
      <c r="C74" s="2" t="s">
        <v>75</v>
      </c>
      <c r="D74" s="31">
        <v>393</v>
      </c>
      <c r="E74" s="33" t="s">
        <v>203</v>
      </c>
      <c r="G74" s="31"/>
      <c r="H74" s="31"/>
      <c r="R74" s="31"/>
      <c r="S74" s="31"/>
      <c r="U74" s="31">
        <f>IFERROR(VLOOKUP($D74,'NRCS Physical Effects'!$D$3:$BF$173,U$3,FALSE),"")</f>
        <v>4</v>
      </c>
      <c r="V74" s="31">
        <f>IFERROR(VLOOKUP($D74,'NRCS Physical Effects'!$D$3:$BF$173,V$3,FALSE),"")</f>
        <v>1</v>
      </c>
      <c r="W74" s="31">
        <f>IFERROR(VLOOKUP($D74,'NRCS Physical Effects'!$D$3:$BF$173,W$3,FALSE),"")</f>
        <v>5</v>
      </c>
      <c r="X74" s="31">
        <f>IFERROR(VLOOKUP($D74,'NRCS Physical Effects'!$D$3:$BF$173,X$3,FALSE),"")</f>
        <v>1</v>
      </c>
      <c r="Y74" s="31">
        <f>IFERROR(VLOOKUP($D74,'NRCS Physical Effects'!$D$3:$BF$173,Y$3,FALSE),"")</f>
        <v>1</v>
      </c>
      <c r="Z74" s="31">
        <f>IFERROR(VLOOKUP($D74,'NRCS Physical Effects'!$D$3:$BF$173,Z$3,FALSE),"")</f>
        <v>4</v>
      </c>
      <c r="AA74" s="31">
        <f>IFERROR(VLOOKUP($D74,'NRCS Physical Effects'!$D$3:$BF$173,AA$3,FALSE),"")</f>
        <v>1</v>
      </c>
      <c r="AB74" s="72">
        <f>IFERROR(VLOOKUP($D74,'NRCS Physical Effects'!$D$3:$BF$173,AB$3,FALSE),"")</f>
        <v>57</v>
      </c>
      <c r="AC74" s="31">
        <f>IFERROR(VLOOKUP($D74,'NRCS Physical Effects'!$D$3:$BF$173,AC$3,FALSE),"")</f>
        <v>18</v>
      </c>
      <c r="AD74" s="31">
        <f>IFERROR(VLOOKUP($D74,'NRCS Physical Effects'!$D$3:$BF$173,AD$3,FALSE),"")</f>
        <v>27</v>
      </c>
      <c r="AE74" s="31">
        <f>IFERROR(VLOOKUP($D74,'NRCS Physical Effects'!$D$3:$BF$173,AE$3,FALSE),"")</f>
        <v>2</v>
      </c>
      <c r="AF74" s="31">
        <f>IFERROR(VLOOKUP($D74,'NRCS Physical Effects'!$D$3:$BF$173,AF$3,FALSE),"")</f>
        <v>4</v>
      </c>
      <c r="AG74" s="31">
        <f>IFERROR(VLOOKUP($D74,'NRCS Physical Effects'!$D$3:$BF$173,AG$3,FALSE),"")</f>
        <v>5</v>
      </c>
      <c r="AH74" s="31">
        <f>IFERROR(VLOOKUP($D74,'NRCS Physical Effects'!$D$3:$BF$173,AH$3,FALSE),"")</f>
        <v>1</v>
      </c>
    </row>
    <row r="75" spans="1:34" x14ac:dyDescent="0.3">
      <c r="A75" s="289"/>
      <c r="B75" s="289"/>
      <c r="C75" s="2" t="s">
        <v>77</v>
      </c>
      <c r="D75" s="31">
        <v>386</v>
      </c>
      <c r="G75" s="31"/>
      <c r="H75" s="31"/>
      <c r="R75" s="31"/>
      <c r="S75" s="31"/>
      <c r="U75" s="31">
        <f>IFERROR(VLOOKUP($D75,'NRCS Physical Effects'!$D$3:$BF$173,U$3,FALSE),"")</f>
        <v>4</v>
      </c>
      <c r="V75" s="31">
        <f>IFERROR(VLOOKUP($D75,'NRCS Physical Effects'!$D$3:$BF$173,V$3,FALSE),"")</f>
        <v>2</v>
      </c>
      <c r="W75" s="31">
        <f>IFERROR(VLOOKUP($D75,'NRCS Physical Effects'!$D$3:$BF$173,W$3,FALSE),"")</f>
        <v>2</v>
      </c>
      <c r="X75" s="31">
        <f>IFERROR(VLOOKUP($D75,'NRCS Physical Effects'!$D$3:$BF$173,X$3,FALSE),"")</f>
        <v>1</v>
      </c>
      <c r="Y75" s="31">
        <f>IFERROR(VLOOKUP($D75,'NRCS Physical Effects'!$D$3:$BF$173,Y$3,FALSE),"")</f>
        <v>1</v>
      </c>
      <c r="Z75" s="31">
        <f>IFERROR(VLOOKUP($D75,'NRCS Physical Effects'!$D$3:$BF$173,Z$3,FALSE),"")</f>
        <v>2</v>
      </c>
      <c r="AA75" s="31">
        <f>IFERROR(VLOOKUP($D75,'NRCS Physical Effects'!$D$3:$BF$173,AA$3,FALSE),"")</f>
        <v>2</v>
      </c>
      <c r="AB75" s="72">
        <f>IFERROR(VLOOKUP($D75,'NRCS Physical Effects'!$D$3:$BF$173,AB$3,FALSE),"")</f>
        <v>50</v>
      </c>
      <c r="AC75" s="31">
        <f>IFERROR(VLOOKUP($D75,'NRCS Physical Effects'!$D$3:$BF$173,AC$3,FALSE),"")</f>
        <v>19</v>
      </c>
      <c r="AD75" s="31">
        <f>IFERROR(VLOOKUP($D75,'NRCS Physical Effects'!$D$3:$BF$173,AD$3,FALSE),"")</f>
        <v>12</v>
      </c>
      <c r="AE75" s="31">
        <f>IFERROR(VLOOKUP($D75,'NRCS Physical Effects'!$D$3:$BF$173,AE$3,FALSE),"")</f>
        <v>5</v>
      </c>
      <c r="AF75" s="31">
        <f>IFERROR(VLOOKUP($D75,'NRCS Physical Effects'!$D$3:$BF$173,AF$3,FALSE),"")</f>
        <v>10</v>
      </c>
      <c r="AG75" s="31">
        <f>IFERROR(VLOOKUP($D75,'NRCS Physical Effects'!$D$3:$BF$173,AG$3,FALSE),"")</f>
        <v>3</v>
      </c>
      <c r="AH75" s="31">
        <f>IFERROR(VLOOKUP($D75,'NRCS Physical Effects'!$D$3:$BF$173,AH$3,FALSE),"")</f>
        <v>1</v>
      </c>
    </row>
    <row r="76" spans="1:34" x14ac:dyDescent="0.3">
      <c r="A76" s="289"/>
      <c r="B76" s="289"/>
      <c r="C76" s="2" t="s">
        <v>78</v>
      </c>
      <c r="D76" s="31">
        <v>412</v>
      </c>
      <c r="G76" s="31"/>
      <c r="H76" s="31"/>
      <c r="I76" s="31"/>
      <c r="J76" s="31"/>
      <c r="K76" s="31"/>
      <c r="L76" s="31"/>
      <c r="M76" s="31"/>
      <c r="N76" s="31"/>
      <c r="O76" s="31"/>
      <c r="P76" s="31"/>
      <c r="Q76" s="31"/>
      <c r="R76" s="31"/>
      <c r="S76" s="31"/>
      <c r="U76" s="31">
        <f>IFERROR(VLOOKUP($D76,'NRCS Physical Effects'!$D$3:$BF$173,U$3,FALSE),"")</f>
        <v>3</v>
      </c>
      <c r="V76" s="31">
        <f>IFERROR(VLOOKUP($D76,'NRCS Physical Effects'!$D$3:$BF$173,V$3,FALSE),"")</f>
        <v>2</v>
      </c>
      <c r="W76" s="31">
        <f>IFERROR(VLOOKUP($D76,'NRCS Physical Effects'!$D$3:$BF$173,W$3,FALSE),"")</f>
        <v>2</v>
      </c>
      <c r="X76" s="31">
        <f>IFERROR(VLOOKUP($D76,'NRCS Physical Effects'!$D$3:$BF$173,X$3,FALSE),"")</f>
        <v>3</v>
      </c>
      <c r="Y76" s="31">
        <f>IFERROR(VLOOKUP($D76,'NRCS Physical Effects'!$D$3:$BF$173,Y$3,FALSE),"")</f>
        <v>1</v>
      </c>
      <c r="Z76" s="31">
        <f>IFERROR(VLOOKUP($D76,'NRCS Physical Effects'!$D$3:$BF$173,Z$3,FALSE),"")</f>
        <v>1</v>
      </c>
      <c r="AA76" s="31">
        <f>IFERROR(VLOOKUP($D76,'NRCS Physical Effects'!$D$3:$BF$173,AA$3,FALSE),"")</f>
        <v>1</v>
      </c>
      <c r="AB76" s="72">
        <f>IFERROR(VLOOKUP($D76,'NRCS Physical Effects'!$D$3:$BF$173,AB$3,FALSE),"")</f>
        <v>51</v>
      </c>
      <c r="AC76" s="31">
        <f>IFERROR(VLOOKUP($D76,'NRCS Physical Effects'!$D$3:$BF$173,AC$3,FALSE),"")</f>
        <v>17</v>
      </c>
      <c r="AD76" s="31">
        <f>IFERROR(VLOOKUP($D76,'NRCS Physical Effects'!$D$3:$BF$173,AD$3,FALSE),"")</f>
        <v>16</v>
      </c>
      <c r="AE76" s="31">
        <f>IFERROR(VLOOKUP($D76,'NRCS Physical Effects'!$D$3:$BF$173,AE$3,FALSE),"")</f>
        <v>1</v>
      </c>
      <c r="AF76" s="31">
        <f>IFERROR(VLOOKUP($D76,'NRCS Physical Effects'!$D$3:$BF$173,AF$3,FALSE),"")</f>
        <v>13</v>
      </c>
      <c r="AG76" s="31">
        <f>IFERROR(VLOOKUP($D76,'NRCS Physical Effects'!$D$3:$BF$173,AG$3,FALSE),"")</f>
        <v>3</v>
      </c>
      <c r="AH76" s="31">
        <f>IFERROR(VLOOKUP($D76,'NRCS Physical Effects'!$D$3:$BF$173,AH$3,FALSE),"")</f>
        <v>1</v>
      </c>
    </row>
    <row r="77" spans="1:34" x14ac:dyDescent="0.3">
      <c r="A77" s="289"/>
      <c r="B77" s="289"/>
      <c r="C77" s="2" t="s">
        <v>79</v>
      </c>
      <c r="D77" s="31">
        <v>390</v>
      </c>
      <c r="G77" s="31"/>
      <c r="H77" s="31"/>
      <c r="I77" s="31"/>
      <c r="J77" s="31"/>
      <c r="K77" s="31"/>
      <c r="L77" s="31"/>
      <c r="M77" s="31"/>
      <c r="N77" s="31"/>
      <c r="O77" s="31"/>
      <c r="P77" s="31"/>
      <c r="Q77" s="31"/>
      <c r="R77" s="31"/>
      <c r="S77" s="31"/>
      <c r="U77" s="31">
        <f>IFERROR(VLOOKUP($D77,'NRCS Physical Effects'!$D$3:$BF$173,U$3,FALSE),"")</f>
        <v>4</v>
      </c>
      <c r="V77" s="31">
        <f>IFERROR(VLOOKUP($D77,'NRCS Physical Effects'!$D$3:$BF$173,V$3,FALSE),"")</f>
        <v>0</v>
      </c>
      <c r="W77" s="31">
        <f>IFERROR(VLOOKUP($D77,'NRCS Physical Effects'!$D$3:$BF$173,W$3,FALSE),"")</f>
        <v>5</v>
      </c>
      <c r="X77" s="31">
        <f>IFERROR(VLOOKUP($D77,'NRCS Physical Effects'!$D$3:$BF$173,X$3,FALSE),"")</f>
        <v>-3</v>
      </c>
      <c r="Y77" s="31">
        <f>IFERROR(VLOOKUP($D77,'NRCS Physical Effects'!$D$3:$BF$173,Y$3,FALSE),"")</f>
        <v>2</v>
      </c>
      <c r="Z77" s="31">
        <f>IFERROR(VLOOKUP($D77,'NRCS Physical Effects'!$D$3:$BF$173,Z$3,FALSE),"")</f>
        <v>0</v>
      </c>
      <c r="AA77" s="31">
        <f>IFERROR(VLOOKUP($D77,'NRCS Physical Effects'!$D$3:$BF$173,AA$3,FALSE),"")</f>
        <v>2</v>
      </c>
      <c r="AB77" s="72">
        <f>IFERROR(VLOOKUP($D77,'NRCS Physical Effects'!$D$3:$BF$173,AB$3,FALSE),"")</f>
        <v>73</v>
      </c>
      <c r="AC77" s="31">
        <f>IFERROR(VLOOKUP($D77,'NRCS Physical Effects'!$D$3:$BF$173,AC$3,FALSE),"")</f>
        <v>19</v>
      </c>
      <c r="AD77" s="31">
        <f>IFERROR(VLOOKUP($D77,'NRCS Physical Effects'!$D$3:$BF$173,AD$3,FALSE),"")</f>
        <v>31</v>
      </c>
      <c r="AE77" s="31">
        <f>IFERROR(VLOOKUP($D77,'NRCS Physical Effects'!$D$3:$BF$173,AE$3,FALSE),"")</f>
        <v>3</v>
      </c>
      <c r="AF77" s="31">
        <f>IFERROR(VLOOKUP($D77,'NRCS Physical Effects'!$D$3:$BF$173,AF$3,FALSE),"")</f>
        <v>13</v>
      </c>
      <c r="AG77" s="31">
        <f>IFERROR(VLOOKUP($D77,'NRCS Physical Effects'!$D$3:$BF$173,AG$3,FALSE),"")</f>
        <v>6</v>
      </c>
      <c r="AH77" s="31">
        <f>IFERROR(VLOOKUP($D77,'NRCS Physical Effects'!$D$3:$BF$173,AH$3,FALSE),"")</f>
        <v>1</v>
      </c>
    </row>
    <row r="78" spans="1:34" x14ac:dyDescent="0.3">
      <c r="A78" s="289"/>
      <c r="B78" s="289"/>
      <c r="C78" s="33" t="s">
        <v>216</v>
      </c>
      <c r="D78" s="31">
        <v>603</v>
      </c>
      <c r="G78" s="31"/>
      <c r="H78" s="31"/>
      <c r="I78" s="31"/>
      <c r="J78" s="31"/>
      <c r="K78" s="31"/>
      <c r="L78" s="31"/>
      <c r="M78" s="31"/>
      <c r="N78" s="31"/>
      <c r="O78" s="31"/>
      <c r="P78" s="31"/>
      <c r="Q78" s="31"/>
      <c r="R78" s="31"/>
      <c r="S78" s="31"/>
      <c r="U78" s="31">
        <f>IFERROR(VLOOKUP($D78,'NRCS Physical Effects'!$D$3:$BF$173,U$3,FALSE),"")</f>
        <v>2</v>
      </c>
      <c r="V78" s="31">
        <f>IFERROR(VLOOKUP($D78,'NRCS Physical Effects'!$D$3:$BF$173,V$3,FALSE),"")</f>
        <v>0</v>
      </c>
      <c r="W78" s="31">
        <f>IFERROR(VLOOKUP($D78,'NRCS Physical Effects'!$D$3:$BF$173,W$3,FALSE),"")</f>
        <v>1</v>
      </c>
      <c r="X78" s="31">
        <f>IFERROR(VLOOKUP($D78,'NRCS Physical Effects'!$D$3:$BF$173,X$3,FALSE),"")</f>
        <v>0</v>
      </c>
      <c r="Y78" s="31">
        <f>IFERROR(VLOOKUP($D78,'NRCS Physical Effects'!$D$3:$BF$173,Y$3,FALSE),"")</f>
        <v>1</v>
      </c>
      <c r="Z78" s="31">
        <f>IFERROR(VLOOKUP($D78,'NRCS Physical Effects'!$D$3:$BF$173,Z$3,FALSE),"")</f>
        <v>2</v>
      </c>
      <c r="AA78" s="31">
        <f>IFERROR(VLOOKUP($D78,'NRCS Physical Effects'!$D$3:$BF$173,AA$3,FALSE),"")</f>
        <v>2</v>
      </c>
      <c r="AB78" s="72">
        <f>IFERROR(VLOOKUP($D78,'NRCS Physical Effects'!$D$3:$BF$173,AB$3,FALSE),"")</f>
        <v>28</v>
      </c>
      <c r="AC78" s="31">
        <f>IFERROR(VLOOKUP($D78,'NRCS Physical Effects'!$D$3:$BF$173,AC$3,FALSE),"")</f>
        <v>6</v>
      </c>
      <c r="AD78" s="31">
        <f>IFERROR(VLOOKUP($D78,'NRCS Physical Effects'!$D$3:$BF$173,AD$3,FALSE),"")</f>
        <v>5</v>
      </c>
      <c r="AE78" s="31">
        <f>IFERROR(VLOOKUP($D78,'NRCS Physical Effects'!$D$3:$BF$173,AE$3,FALSE),"")</f>
        <v>4</v>
      </c>
      <c r="AF78" s="31">
        <f>IFERROR(VLOOKUP($D78,'NRCS Physical Effects'!$D$3:$BF$173,AF$3,FALSE),"")</f>
        <v>10</v>
      </c>
      <c r="AG78" s="31">
        <f>IFERROR(VLOOKUP($D78,'NRCS Physical Effects'!$D$3:$BF$173,AG$3,FALSE),"")</f>
        <v>3</v>
      </c>
      <c r="AH78" s="31">
        <f>IFERROR(VLOOKUP($D78,'NRCS Physical Effects'!$D$3:$BF$173,AH$3,FALSE),"")</f>
        <v>0</v>
      </c>
    </row>
    <row r="79" spans="1:34" x14ac:dyDescent="0.3">
      <c r="A79" s="289"/>
      <c r="B79" s="289"/>
      <c r="C79" t="s">
        <v>225</v>
      </c>
      <c r="D79" s="31">
        <v>315</v>
      </c>
      <c r="G79" s="31"/>
      <c r="H79" s="31"/>
      <c r="I79" s="31"/>
      <c r="J79" s="31"/>
      <c r="K79" s="31"/>
      <c r="L79" s="31"/>
      <c r="M79" s="31"/>
      <c r="N79" s="31"/>
      <c r="O79" s="31"/>
      <c r="P79" s="31"/>
      <c r="Q79" s="31"/>
      <c r="R79" s="31"/>
      <c r="S79" s="31"/>
      <c r="U79" s="31">
        <f>IFERROR(VLOOKUP($D79,'NRCS Physical Effects'!$D$3:$BF$173,U$3,FALSE),"")</f>
        <v>0</v>
      </c>
      <c r="V79" s="31">
        <f>IFERROR(VLOOKUP($D79,'NRCS Physical Effects'!$D$3:$BF$173,V$3,FALSE),"")</f>
        <v>1</v>
      </c>
      <c r="W79" s="31">
        <f>IFERROR(VLOOKUP($D79,'NRCS Physical Effects'!$D$3:$BF$173,W$3,FALSE),"")</f>
        <v>0</v>
      </c>
      <c r="X79" s="31">
        <f>IFERROR(VLOOKUP($D79,'NRCS Physical Effects'!$D$3:$BF$173,X$3,FALSE),"")</f>
        <v>0</v>
      </c>
      <c r="Y79" s="31">
        <f>IFERROR(VLOOKUP($D79,'NRCS Physical Effects'!$D$3:$BF$173,Y$3,FALSE),"")</f>
        <v>1</v>
      </c>
      <c r="Z79" s="31">
        <f>IFERROR(VLOOKUP($D79,'NRCS Physical Effects'!$D$3:$BF$173,Z$3,FALSE),"")</f>
        <v>0</v>
      </c>
      <c r="AA79" s="31">
        <f>IFERROR(VLOOKUP($D79,'NRCS Physical Effects'!$D$3:$BF$173,AA$3,FALSE),"")</f>
        <v>1</v>
      </c>
      <c r="AB79" s="72">
        <f>IFERROR(VLOOKUP($D79,'NRCS Physical Effects'!$D$3:$BF$173,AB$3,FALSE),"")</f>
        <v>39</v>
      </c>
      <c r="AC79" s="31">
        <f>IFERROR(VLOOKUP($D79,'NRCS Physical Effects'!$D$3:$BF$173,AC$3,FALSE),"")</f>
        <v>18</v>
      </c>
      <c r="AD79" s="31">
        <f>IFERROR(VLOOKUP($D79,'NRCS Physical Effects'!$D$3:$BF$173,AD$3,FALSE),"")</f>
        <v>4</v>
      </c>
      <c r="AE79" s="31">
        <f>IFERROR(VLOOKUP($D79,'NRCS Physical Effects'!$D$3:$BF$173,AE$3,FALSE),"")</f>
        <v>1</v>
      </c>
      <c r="AF79" s="31">
        <f>IFERROR(VLOOKUP($D79,'NRCS Physical Effects'!$D$3:$BF$173,AF$3,FALSE),"")</f>
        <v>11</v>
      </c>
      <c r="AG79" s="31">
        <f>IFERROR(VLOOKUP($D79,'NRCS Physical Effects'!$D$3:$BF$173,AG$3,FALSE),"")</f>
        <v>5</v>
      </c>
      <c r="AH79" s="31">
        <f>IFERROR(VLOOKUP($D79,'NRCS Physical Effects'!$D$3:$BF$173,AH$3,FALSE),"")</f>
        <v>0</v>
      </c>
    </row>
    <row r="80" spans="1:34" x14ac:dyDescent="0.3">
      <c r="A80" s="289"/>
      <c r="B80" s="289"/>
      <c r="C80" t="s">
        <v>232</v>
      </c>
      <c r="D80" s="31">
        <v>601</v>
      </c>
      <c r="G80" s="31"/>
      <c r="H80" s="31"/>
      <c r="I80" s="31"/>
      <c r="J80" s="31"/>
      <c r="K80" s="31"/>
      <c r="L80" s="31"/>
      <c r="M80" s="31"/>
      <c r="N80" s="31"/>
      <c r="O80" s="31"/>
      <c r="P80" s="31"/>
      <c r="Q80" s="31"/>
      <c r="R80" s="31"/>
      <c r="S80" s="31"/>
      <c r="U80" s="31">
        <f>IFERROR(VLOOKUP($D80,'NRCS Physical Effects'!$D$3:$BF$173,U$3,FALSE),"")</f>
        <v>0</v>
      </c>
      <c r="V80" s="31">
        <f>IFERROR(VLOOKUP($D80,'NRCS Physical Effects'!$D$3:$BF$173,V$3,FALSE),"")</f>
        <v>1</v>
      </c>
      <c r="W80" s="31">
        <f>IFERROR(VLOOKUP($D80,'NRCS Physical Effects'!$D$3:$BF$173,W$3,FALSE),"")</f>
        <v>2</v>
      </c>
      <c r="X80" s="31">
        <f>IFERROR(VLOOKUP($D80,'NRCS Physical Effects'!$D$3:$BF$173,X$3,FALSE),"")</f>
        <v>0</v>
      </c>
      <c r="Y80" s="31">
        <f>IFERROR(VLOOKUP($D80,'NRCS Physical Effects'!$D$3:$BF$173,Y$3,FALSE),"")</f>
        <v>1</v>
      </c>
      <c r="Z80" s="31">
        <f>IFERROR(VLOOKUP($D80,'NRCS Physical Effects'!$D$3:$BF$173,Z$3,FALSE),"")</f>
        <v>1</v>
      </c>
      <c r="AA80" s="31">
        <f>IFERROR(VLOOKUP($D80,'NRCS Physical Effects'!$D$3:$BF$173,AA$3,FALSE),"")</f>
        <v>1</v>
      </c>
      <c r="AB80" s="72">
        <f>IFERROR(VLOOKUP($D80,'NRCS Physical Effects'!$D$3:$BF$173,AB$3,FALSE),"")</f>
        <v>25</v>
      </c>
      <c r="AC80" s="31">
        <f>IFERROR(VLOOKUP($D80,'NRCS Physical Effects'!$D$3:$BF$173,AC$3,FALSE),"")</f>
        <v>5</v>
      </c>
      <c r="AD80" s="31">
        <f>IFERROR(VLOOKUP($D80,'NRCS Physical Effects'!$D$3:$BF$173,AD$3,FALSE),"")</f>
        <v>8</v>
      </c>
      <c r="AE80" s="31">
        <f>IFERROR(VLOOKUP($D80,'NRCS Physical Effects'!$D$3:$BF$173,AE$3,FALSE),"")</f>
        <v>8</v>
      </c>
      <c r="AF80" s="31">
        <f>IFERROR(VLOOKUP($D80,'NRCS Physical Effects'!$D$3:$BF$173,AF$3,FALSE),"")</f>
        <v>2</v>
      </c>
      <c r="AG80" s="31">
        <f>IFERROR(VLOOKUP($D80,'NRCS Physical Effects'!$D$3:$BF$173,AG$3,FALSE),"")</f>
        <v>2</v>
      </c>
      <c r="AH80" s="31">
        <f>IFERROR(VLOOKUP($D80,'NRCS Physical Effects'!$D$3:$BF$173,AH$3,FALSE),"")</f>
        <v>0</v>
      </c>
    </row>
    <row r="81" spans="1:34" x14ac:dyDescent="0.3">
      <c r="A81" s="289"/>
      <c r="B81" s="289"/>
      <c r="C81" s="29" t="s">
        <v>198</v>
      </c>
      <c r="G81" s="31"/>
      <c r="H81" s="31"/>
      <c r="I81" s="31"/>
      <c r="J81" s="31"/>
      <c r="K81" s="31"/>
      <c r="L81" s="31"/>
      <c r="M81" s="31"/>
      <c r="N81" s="31"/>
      <c r="O81" s="31"/>
      <c r="P81" s="31"/>
      <c r="Q81" s="31"/>
      <c r="R81" s="31"/>
      <c r="S81" s="31"/>
      <c r="U81" s="31" t="str">
        <f>IFERROR(VLOOKUP($D81,'NRCS Physical Effects'!$D$3:$BF$173,U$3,FALSE),"")</f>
        <v/>
      </c>
      <c r="V81" s="31" t="str">
        <f>IFERROR(VLOOKUP($D81,'NRCS Physical Effects'!$D$3:$BF$173,V$3,FALSE),"")</f>
        <v/>
      </c>
      <c r="W81" s="31" t="str">
        <f>IFERROR(VLOOKUP($D81,'NRCS Physical Effects'!$D$3:$BF$173,W$3,FALSE),"")</f>
        <v/>
      </c>
      <c r="X81" s="31" t="str">
        <f>IFERROR(VLOOKUP($D81,'NRCS Physical Effects'!$D$3:$BF$173,X$3,FALSE),"")</f>
        <v/>
      </c>
      <c r="Y81" s="31" t="str">
        <f>IFERROR(VLOOKUP($D81,'NRCS Physical Effects'!$D$3:$BF$173,Y$3,FALSE),"")</f>
        <v/>
      </c>
      <c r="Z81" s="31" t="str">
        <f>IFERROR(VLOOKUP($D81,'NRCS Physical Effects'!$D$3:$BF$173,Z$3,FALSE),"")</f>
        <v/>
      </c>
      <c r="AA81" s="31" t="str">
        <f>IFERROR(VLOOKUP($D81,'NRCS Physical Effects'!$D$3:$BF$173,AA$3,FALSE),"")</f>
        <v/>
      </c>
      <c r="AB81" s="72" t="str">
        <f>IFERROR(VLOOKUP($D81,'NRCS Physical Effects'!$D$3:$BF$173,AB$3,FALSE),"")</f>
        <v/>
      </c>
      <c r="AC81" s="31" t="str">
        <f>IFERROR(VLOOKUP($D81,'NRCS Physical Effects'!$D$3:$BF$173,AC$3,FALSE),"")</f>
        <v/>
      </c>
      <c r="AD81" s="31" t="str">
        <f>IFERROR(VLOOKUP($D81,'NRCS Physical Effects'!$D$3:$BF$173,AD$3,FALSE),"")</f>
        <v/>
      </c>
      <c r="AE81" s="31" t="str">
        <f>IFERROR(VLOOKUP($D81,'NRCS Physical Effects'!$D$3:$BF$173,AE$3,FALSE),"")</f>
        <v/>
      </c>
      <c r="AF81" s="31" t="str">
        <f>IFERROR(VLOOKUP($D81,'NRCS Physical Effects'!$D$3:$BF$173,AF$3,FALSE),"")</f>
        <v/>
      </c>
      <c r="AG81" s="31" t="str">
        <f>IFERROR(VLOOKUP($D81,'NRCS Physical Effects'!$D$3:$BF$173,AG$3,FALSE),"")</f>
        <v/>
      </c>
      <c r="AH81" s="31" t="str">
        <f>IFERROR(VLOOKUP($D81,'NRCS Physical Effects'!$D$3:$BF$173,AH$3,FALSE),"")</f>
        <v/>
      </c>
    </row>
    <row r="82" spans="1:34" x14ac:dyDescent="0.3">
      <c r="A82" s="289"/>
      <c r="B82" s="289"/>
      <c r="C82" s="29" t="s">
        <v>199</v>
      </c>
      <c r="G82" s="31"/>
      <c r="H82" s="31"/>
      <c r="I82" s="31"/>
      <c r="J82" s="31"/>
      <c r="K82" s="31"/>
      <c r="L82" s="31"/>
      <c r="M82" s="31"/>
      <c r="N82" s="31"/>
      <c r="O82" s="31"/>
      <c r="P82" s="31"/>
      <c r="Q82" s="31"/>
      <c r="R82" s="31"/>
      <c r="S82" s="31"/>
      <c r="U82" s="31" t="str">
        <f>IFERROR(VLOOKUP($D82,'NRCS Physical Effects'!$D$3:$BF$173,U$3,FALSE),"")</f>
        <v/>
      </c>
      <c r="V82" s="31" t="str">
        <f>IFERROR(VLOOKUP($D82,'NRCS Physical Effects'!$D$3:$BF$173,V$3,FALSE),"")</f>
        <v/>
      </c>
      <c r="W82" s="31" t="str">
        <f>IFERROR(VLOOKUP($D82,'NRCS Physical Effects'!$D$3:$BF$173,W$3,FALSE),"")</f>
        <v/>
      </c>
      <c r="X82" s="31" t="str">
        <f>IFERROR(VLOOKUP($D82,'NRCS Physical Effects'!$D$3:$BF$173,X$3,FALSE),"")</f>
        <v/>
      </c>
      <c r="Y82" s="31" t="str">
        <f>IFERROR(VLOOKUP($D82,'NRCS Physical Effects'!$D$3:$BF$173,Y$3,FALSE),"")</f>
        <v/>
      </c>
      <c r="Z82" s="31" t="str">
        <f>IFERROR(VLOOKUP($D82,'NRCS Physical Effects'!$D$3:$BF$173,Z$3,FALSE),"")</f>
        <v/>
      </c>
      <c r="AA82" s="31" t="str">
        <f>IFERROR(VLOOKUP($D82,'NRCS Physical Effects'!$D$3:$BF$173,AA$3,FALSE),"")</f>
        <v/>
      </c>
      <c r="AB82" s="72" t="str">
        <f>IFERROR(VLOOKUP($D82,'NRCS Physical Effects'!$D$3:$BF$173,AB$3,FALSE),"")</f>
        <v/>
      </c>
      <c r="AC82" s="31" t="str">
        <f>IFERROR(VLOOKUP($D82,'NRCS Physical Effects'!$D$3:$BF$173,AC$3,FALSE),"")</f>
        <v/>
      </c>
      <c r="AD82" s="31" t="str">
        <f>IFERROR(VLOOKUP($D82,'NRCS Physical Effects'!$D$3:$BF$173,AD$3,FALSE),"")</f>
        <v/>
      </c>
      <c r="AE82" s="31" t="str">
        <f>IFERROR(VLOOKUP($D82,'NRCS Physical Effects'!$D$3:$BF$173,AE$3,FALSE),"")</f>
        <v/>
      </c>
      <c r="AF82" s="31" t="str">
        <f>IFERROR(VLOOKUP($D82,'NRCS Physical Effects'!$D$3:$BF$173,AF$3,FALSE),"")</f>
        <v/>
      </c>
      <c r="AG82" s="31" t="str">
        <f>IFERROR(VLOOKUP($D82,'NRCS Physical Effects'!$D$3:$BF$173,AG$3,FALSE),"")</f>
        <v/>
      </c>
      <c r="AH82" s="31" t="str">
        <f>IFERROR(VLOOKUP($D82,'NRCS Physical Effects'!$D$3:$BF$173,AH$3,FALSE),"")</f>
        <v/>
      </c>
    </row>
    <row r="83" spans="1:34" x14ac:dyDescent="0.3">
      <c r="A83" s="289"/>
      <c r="B83" s="30"/>
      <c r="C83" s="29"/>
      <c r="G83" s="31"/>
      <c r="H83" s="31"/>
      <c r="I83" s="31"/>
      <c r="J83" s="31"/>
      <c r="K83" s="31"/>
      <c r="L83" s="31"/>
      <c r="M83" s="31"/>
      <c r="N83" s="31"/>
      <c r="O83" s="31"/>
      <c r="P83" s="31"/>
      <c r="Q83" s="31"/>
      <c r="R83" s="31"/>
      <c r="S83" s="31"/>
      <c r="U83" s="31" t="str">
        <f>IFERROR(VLOOKUP($D83,'NRCS Physical Effects'!$D$3:$BF$173,U$3,FALSE),"")</f>
        <v/>
      </c>
      <c r="V83" s="31" t="str">
        <f>IFERROR(VLOOKUP($D83,'NRCS Physical Effects'!$D$3:$BF$173,V$3,FALSE),"")</f>
        <v/>
      </c>
      <c r="W83" s="31" t="str">
        <f>IFERROR(VLOOKUP($D83,'NRCS Physical Effects'!$D$3:$BF$173,W$3,FALSE),"")</f>
        <v/>
      </c>
      <c r="X83" s="31" t="str">
        <f>IFERROR(VLOOKUP($D83,'NRCS Physical Effects'!$D$3:$BF$173,X$3,FALSE),"")</f>
        <v/>
      </c>
      <c r="Y83" s="31" t="str">
        <f>IFERROR(VLOOKUP($D83,'NRCS Physical Effects'!$D$3:$BF$173,Y$3,FALSE),"")</f>
        <v/>
      </c>
      <c r="Z83" s="31" t="str">
        <f>IFERROR(VLOOKUP($D83,'NRCS Physical Effects'!$D$3:$BF$173,Z$3,FALSE),"")</f>
        <v/>
      </c>
      <c r="AA83" s="31" t="str">
        <f>IFERROR(VLOOKUP($D83,'NRCS Physical Effects'!$D$3:$BF$173,AA$3,FALSE),"")</f>
        <v/>
      </c>
      <c r="AB83" s="72" t="str">
        <f>IFERROR(VLOOKUP($D83,'NRCS Physical Effects'!$D$3:$BF$173,AB$3,FALSE),"")</f>
        <v/>
      </c>
      <c r="AC83" s="31" t="str">
        <f>IFERROR(VLOOKUP($D83,'NRCS Physical Effects'!$D$3:$BF$173,AC$3,FALSE),"")</f>
        <v/>
      </c>
      <c r="AD83" s="31" t="str">
        <f>IFERROR(VLOOKUP($D83,'NRCS Physical Effects'!$D$3:$BF$173,AD$3,FALSE),"")</f>
        <v/>
      </c>
      <c r="AE83" s="31" t="str">
        <f>IFERROR(VLOOKUP($D83,'NRCS Physical Effects'!$D$3:$BF$173,AE$3,FALSE),"")</f>
        <v/>
      </c>
      <c r="AF83" s="31" t="str">
        <f>IFERROR(VLOOKUP($D83,'NRCS Physical Effects'!$D$3:$BF$173,AF$3,FALSE),"")</f>
        <v/>
      </c>
      <c r="AG83" s="31" t="str">
        <f>IFERROR(VLOOKUP($D83,'NRCS Physical Effects'!$D$3:$BF$173,AG$3,FALSE),"")</f>
        <v/>
      </c>
      <c r="AH83" s="31" t="str">
        <f>IFERROR(VLOOKUP($D83,'NRCS Physical Effects'!$D$3:$BF$173,AH$3,FALSE),"")</f>
        <v/>
      </c>
    </row>
    <row r="84" spans="1:34" x14ac:dyDescent="0.3">
      <c r="A84" s="289"/>
      <c r="B84" s="289" t="s">
        <v>177</v>
      </c>
      <c r="C84" s="2" t="s">
        <v>71</v>
      </c>
      <c r="D84" s="31">
        <v>391</v>
      </c>
      <c r="E84" s="33" t="s">
        <v>203</v>
      </c>
      <c r="G84" s="31"/>
      <c r="H84" s="31"/>
      <c r="I84" s="31"/>
      <c r="J84" s="31"/>
      <c r="K84" s="31"/>
      <c r="L84" s="31"/>
      <c r="M84" s="31"/>
      <c r="N84" s="31"/>
      <c r="O84" s="31"/>
      <c r="P84" s="31"/>
      <c r="Q84" s="31"/>
      <c r="R84" s="31"/>
      <c r="S84" s="31"/>
      <c r="U84" s="31">
        <f>IFERROR(VLOOKUP($D84,'NRCS Physical Effects'!$D$3:$BF$173,U$3,FALSE),"")</f>
        <v>4</v>
      </c>
      <c r="V84" s="31">
        <f>IFERROR(VLOOKUP($D84,'NRCS Physical Effects'!$D$3:$BF$173,V$3,FALSE),"")</f>
        <v>5</v>
      </c>
      <c r="W84" s="31">
        <f>IFERROR(VLOOKUP($D84,'NRCS Physical Effects'!$D$3:$BF$173,W$3,FALSE),"")</f>
        <v>5</v>
      </c>
      <c r="X84" s="31">
        <f>IFERROR(VLOOKUP($D84,'NRCS Physical Effects'!$D$3:$BF$173,X$3,FALSE),"")</f>
        <v>-1</v>
      </c>
      <c r="Y84" s="31">
        <f>IFERROR(VLOOKUP($D84,'NRCS Physical Effects'!$D$3:$BF$173,Y$3,FALSE),"")</f>
        <v>5</v>
      </c>
      <c r="Z84" s="31">
        <f>IFERROR(VLOOKUP($D84,'NRCS Physical Effects'!$D$3:$BF$173,Z$3,FALSE),"")</f>
        <v>5</v>
      </c>
      <c r="AA84" s="31">
        <f>IFERROR(VLOOKUP($D84,'NRCS Physical Effects'!$D$3:$BF$173,AA$3,FALSE),"")</f>
        <v>3</v>
      </c>
      <c r="AB84" s="72">
        <f>IFERROR(VLOOKUP($D84,'NRCS Physical Effects'!$D$3:$BF$173,AB$3,FALSE),"")</f>
        <v>96</v>
      </c>
      <c r="AC84" s="31">
        <f>IFERROR(VLOOKUP($D84,'NRCS Physical Effects'!$D$3:$BF$173,AC$3,FALSE),"")</f>
        <v>29</v>
      </c>
      <c r="AD84" s="31">
        <f>IFERROR(VLOOKUP($D84,'NRCS Physical Effects'!$D$3:$BF$173,AD$3,FALSE),"")</f>
        <v>39</v>
      </c>
      <c r="AE84" s="31">
        <f>IFERROR(VLOOKUP($D84,'NRCS Physical Effects'!$D$3:$BF$173,AE$3,FALSE),"")</f>
        <v>4</v>
      </c>
      <c r="AF84" s="31">
        <f>IFERROR(VLOOKUP($D84,'NRCS Physical Effects'!$D$3:$BF$173,AF$3,FALSE),"")</f>
        <v>13</v>
      </c>
      <c r="AG84" s="31">
        <f>IFERROR(VLOOKUP($D84,'NRCS Physical Effects'!$D$3:$BF$173,AG$3,FALSE),"")</f>
        <v>10</v>
      </c>
      <c r="AH84" s="31">
        <f>IFERROR(VLOOKUP($D84,'NRCS Physical Effects'!$D$3:$BF$173,AH$3,FALSE),"")</f>
        <v>1</v>
      </c>
    </row>
    <row r="85" spans="1:34" x14ac:dyDescent="0.3">
      <c r="A85" s="289"/>
      <c r="B85" s="289"/>
      <c r="C85" s="2" t="s">
        <v>72</v>
      </c>
      <c r="D85" s="31">
        <v>612</v>
      </c>
      <c r="G85" s="31"/>
      <c r="H85" s="31"/>
      <c r="I85" s="31"/>
      <c r="J85" s="31"/>
      <c r="K85" s="31"/>
      <c r="L85" s="31"/>
      <c r="M85" s="31"/>
      <c r="N85" s="31"/>
      <c r="O85" s="31"/>
      <c r="P85" s="31"/>
      <c r="Q85" s="31"/>
      <c r="R85" s="31"/>
      <c r="S85" s="31"/>
      <c r="U85" s="31">
        <f>IFERROR(VLOOKUP($D85,'NRCS Physical Effects'!$D$3:$BF$173,U$3,FALSE),"")</f>
        <v>4</v>
      </c>
      <c r="V85" s="31">
        <f>IFERROR(VLOOKUP($D85,'NRCS Physical Effects'!$D$3:$BF$173,V$3,FALSE),"")</f>
        <v>5</v>
      </c>
      <c r="W85" s="31">
        <f>IFERROR(VLOOKUP($D85,'NRCS Physical Effects'!$D$3:$BF$173,W$3,FALSE),"")</f>
        <v>1</v>
      </c>
      <c r="X85" s="31">
        <f>IFERROR(VLOOKUP($D85,'NRCS Physical Effects'!$D$3:$BF$173,X$3,FALSE),"")</f>
        <v>0</v>
      </c>
      <c r="Y85" s="31">
        <f>IFERROR(VLOOKUP($D85,'NRCS Physical Effects'!$D$3:$BF$173,Y$3,FALSE),"")</f>
        <v>5</v>
      </c>
      <c r="Z85" s="31">
        <f>IFERROR(VLOOKUP($D85,'NRCS Physical Effects'!$D$3:$BF$173,Z$3,FALSE),"")</f>
        <v>4</v>
      </c>
      <c r="AA85" s="31">
        <f>IFERROR(VLOOKUP($D85,'NRCS Physical Effects'!$D$3:$BF$173,AA$3,FALSE),"")</f>
        <v>4</v>
      </c>
      <c r="AB85" s="72">
        <f>IFERROR(VLOOKUP($D85,'NRCS Physical Effects'!$D$3:$BF$173,AB$3,FALSE),"")</f>
        <v>94</v>
      </c>
      <c r="AC85" s="31">
        <f>IFERROR(VLOOKUP($D85,'NRCS Physical Effects'!$D$3:$BF$173,AC$3,FALSE),"")</f>
        <v>35</v>
      </c>
      <c r="AD85" s="31">
        <f>IFERROR(VLOOKUP($D85,'NRCS Physical Effects'!$D$3:$BF$173,AD$3,FALSE),"")</f>
        <v>23</v>
      </c>
      <c r="AE85" s="31">
        <f>IFERROR(VLOOKUP($D85,'NRCS Physical Effects'!$D$3:$BF$173,AE$3,FALSE),"")</f>
        <v>7</v>
      </c>
      <c r="AF85" s="31">
        <f>IFERROR(VLOOKUP($D85,'NRCS Physical Effects'!$D$3:$BF$173,AF$3,FALSE),"")</f>
        <v>15</v>
      </c>
      <c r="AG85" s="31">
        <f>IFERROR(VLOOKUP($D85,'NRCS Physical Effects'!$D$3:$BF$173,AG$3,FALSE),"")</f>
        <v>10</v>
      </c>
      <c r="AH85" s="31">
        <f>IFERROR(VLOOKUP($D85,'NRCS Physical Effects'!$D$3:$BF$173,AH$3,FALSE),"")</f>
        <v>4</v>
      </c>
    </row>
    <row r="86" spans="1:34" x14ac:dyDescent="0.3">
      <c r="A86" s="289"/>
      <c r="B86" s="289"/>
      <c r="C86" s="33" t="s">
        <v>208</v>
      </c>
      <c r="D86" s="31">
        <v>380</v>
      </c>
      <c r="G86" s="31"/>
      <c r="H86" s="31"/>
      <c r="I86" s="31"/>
      <c r="J86" s="31"/>
      <c r="K86" s="31"/>
      <c r="L86" s="31"/>
      <c r="M86" s="31"/>
      <c r="N86" s="31"/>
      <c r="O86" s="31"/>
      <c r="P86" s="31"/>
      <c r="Q86" s="31"/>
      <c r="R86" s="31"/>
      <c r="S86" s="31"/>
      <c r="U86" s="31">
        <f>IFERROR(VLOOKUP($D86,'NRCS Physical Effects'!$D$3:$BF$173,U$3,FALSE),"")</f>
        <v>4</v>
      </c>
      <c r="V86" s="31">
        <f>IFERROR(VLOOKUP($D86,'NRCS Physical Effects'!$D$3:$BF$173,V$3,FALSE),"")</f>
        <v>5</v>
      </c>
      <c r="W86" s="31">
        <f>IFERROR(VLOOKUP($D86,'NRCS Physical Effects'!$D$3:$BF$173,W$3,FALSE),"")</f>
        <v>1</v>
      </c>
      <c r="X86" s="31">
        <f>IFERROR(VLOOKUP($D86,'NRCS Physical Effects'!$D$3:$BF$173,X$3,FALSE),"")</f>
        <v>0</v>
      </c>
      <c r="Y86" s="31">
        <f>IFERROR(VLOOKUP($D86,'NRCS Physical Effects'!$D$3:$BF$173,Y$3,FALSE),"")</f>
        <v>3</v>
      </c>
      <c r="Z86" s="31">
        <f>IFERROR(VLOOKUP($D86,'NRCS Physical Effects'!$D$3:$BF$173,Z$3,FALSE),"")</f>
        <v>4</v>
      </c>
      <c r="AA86" s="31">
        <f>IFERROR(VLOOKUP($D86,'NRCS Physical Effects'!$D$3:$BF$173,AA$3,FALSE),"")</f>
        <v>4</v>
      </c>
      <c r="AB86" s="72">
        <f>IFERROR(VLOOKUP($D86,'NRCS Physical Effects'!$D$3:$BF$173,AB$3,FALSE),"")</f>
        <v>87</v>
      </c>
      <c r="AC86" s="31">
        <f>IFERROR(VLOOKUP($D86,'NRCS Physical Effects'!$D$3:$BF$173,AC$3,FALSE),"")</f>
        <v>24</v>
      </c>
      <c r="AD86" s="31">
        <f>IFERROR(VLOOKUP($D86,'NRCS Physical Effects'!$D$3:$BF$173,AD$3,FALSE),"")</f>
        <v>23</v>
      </c>
      <c r="AE86" s="31">
        <f>IFERROR(VLOOKUP($D86,'NRCS Physical Effects'!$D$3:$BF$173,AE$3,FALSE),"")</f>
        <v>14</v>
      </c>
      <c r="AF86" s="31">
        <f>IFERROR(VLOOKUP($D86,'NRCS Physical Effects'!$D$3:$BF$173,AF$3,FALSE),"")</f>
        <v>7</v>
      </c>
      <c r="AG86" s="31">
        <f>IFERROR(VLOOKUP($D86,'NRCS Physical Effects'!$D$3:$BF$173,AG$3,FALSE),"")</f>
        <v>13</v>
      </c>
      <c r="AH86" s="31">
        <f>IFERROR(VLOOKUP($D86,'NRCS Physical Effects'!$D$3:$BF$173,AH$3,FALSE),"")</f>
        <v>6</v>
      </c>
    </row>
    <row r="87" spans="1:34" x14ac:dyDescent="0.3">
      <c r="A87" s="289"/>
      <c r="B87" s="289"/>
      <c r="C87" s="33" t="s">
        <v>235</v>
      </c>
      <c r="D87" s="31">
        <v>650</v>
      </c>
      <c r="G87" s="31"/>
      <c r="H87" s="31"/>
      <c r="I87" s="31"/>
      <c r="J87" s="31"/>
      <c r="K87" s="31"/>
      <c r="L87" s="31"/>
      <c r="M87" s="31"/>
      <c r="N87" s="31"/>
      <c r="O87" s="31"/>
      <c r="P87" s="31"/>
      <c r="Q87" s="31"/>
      <c r="R87" s="31"/>
      <c r="S87" s="31"/>
      <c r="U87" s="31">
        <f>IFERROR(VLOOKUP($D87,'NRCS Physical Effects'!$D$3:$BF$173,U$3,FALSE),"")</f>
        <v>4</v>
      </c>
      <c r="V87" s="31">
        <f>IFERROR(VLOOKUP($D87,'NRCS Physical Effects'!$D$3:$BF$173,V$3,FALSE),"")</f>
        <v>5</v>
      </c>
      <c r="W87" s="31">
        <f>IFERROR(VLOOKUP($D87,'NRCS Physical Effects'!$D$3:$BF$173,W$3,FALSE),"")</f>
        <v>1</v>
      </c>
      <c r="X87" s="31">
        <f>IFERROR(VLOOKUP($D87,'NRCS Physical Effects'!$D$3:$BF$173,X$3,FALSE),"")</f>
        <v>0</v>
      </c>
      <c r="Y87" s="31">
        <f>IFERROR(VLOOKUP($D87,'NRCS Physical Effects'!$D$3:$BF$173,Y$3,FALSE),"")</f>
        <v>3</v>
      </c>
      <c r="Z87" s="31">
        <f>IFERROR(VLOOKUP($D87,'NRCS Physical Effects'!$D$3:$BF$173,Z$3,FALSE),"")</f>
        <v>4</v>
      </c>
      <c r="AA87" s="31">
        <f>IFERROR(VLOOKUP($D87,'NRCS Physical Effects'!$D$3:$BF$173,AA$3,FALSE),"")</f>
        <v>1</v>
      </c>
      <c r="AB87" s="72">
        <f>IFERROR(VLOOKUP($D87,'NRCS Physical Effects'!$D$3:$BF$173,AB$3,FALSE),"")</f>
        <v>80</v>
      </c>
      <c r="AC87" s="31">
        <f>IFERROR(VLOOKUP($D87,'NRCS Physical Effects'!$D$3:$BF$173,AC$3,FALSE),"")</f>
        <v>24</v>
      </c>
      <c r="AD87" s="31">
        <f>IFERROR(VLOOKUP($D87,'NRCS Physical Effects'!$D$3:$BF$173,AD$3,FALSE),"")</f>
        <v>23</v>
      </c>
      <c r="AE87" s="31">
        <f>IFERROR(VLOOKUP($D87,'NRCS Physical Effects'!$D$3:$BF$173,AE$3,FALSE),"")</f>
        <v>7</v>
      </c>
      <c r="AF87" s="31">
        <f>IFERROR(VLOOKUP($D87,'NRCS Physical Effects'!$D$3:$BF$173,AF$3,FALSE),"")</f>
        <v>7</v>
      </c>
      <c r="AG87" s="31">
        <f>IFERROR(VLOOKUP($D87,'NRCS Physical Effects'!$D$3:$BF$173,AG$3,FALSE),"")</f>
        <v>13</v>
      </c>
      <c r="AH87" s="31">
        <f>IFERROR(VLOOKUP($D87,'NRCS Physical Effects'!$D$3:$BF$173,AH$3,FALSE),"")</f>
        <v>6</v>
      </c>
    </row>
    <row r="88" spans="1:34" x14ac:dyDescent="0.3">
      <c r="A88" s="289"/>
      <c r="B88" s="289"/>
      <c r="C88" t="s">
        <v>224</v>
      </c>
      <c r="D88" s="31">
        <v>422</v>
      </c>
      <c r="G88" s="31"/>
      <c r="H88" s="31"/>
      <c r="I88" s="31"/>
      <c r="J88" s="31"/>
      <c r="K88" s="31"/>
      <c r="L88" s="31"/>
      <c r="M88" s="31"/>
      <c r="N88" s="31"/>
      <c r="O88" s="31"/>
      <c r="P88" s="31"/>
      <c r="Q88" s="31"/>
      <c r="R88" s="31"/>
      <c r="S88" s="31"/>
      <c r="U88" s="31">
        <f>IFERROR(VLOOKUP($D88,'NRCS Physical Effects'!$D$3:$BF$173,U$3,FALSE),"")</f>
        <v>2</v>
      </c>
      <c r="V88" s="31">
        <f>IFERROR(VLOOKUP($D88,'NRCS Physical Effects'!$D$3:$BF$173,V$3,FALSE),"")</f>
        <v>0</v>
      </c>
      <c r="W88" s="31">
        <f>IFERROR(VLOOKUP($D88,'NRCS Physical Effects'!$D$3:$BF$173,W$3,FALSE),"")</f>
        <v>2</v>
      </c>
      <c r="X88" s="31">
        <f>IFERROR(VLOOKUP($D88,'NRCS Physical Effects'!$D$3:$BF$173,X$3,FALSE),"")</f>
        <v>0</v>
      </c>
      <c r="Y88" s="31">
        <f>IFERROR(VLOOKUP($D88,'NRCS Physical Effects'!$D$3:$BF$173,Y$3,FALSE),"")</f>
        <v>2</v>
      </c>
      <c r="Z88" s="31">
        <f>IFERROR(VLOOKUP($D88,'NRCS Physical Effects'!$D$3:$BF$173,Z$3,FALSE),"")</f>
        <v>0</v>
      </c>
      <c r="AA88" s="31">
        <f>IFERROR(VLOOKUP($D88,'NRCS Physical Effects'!$D$3:$BF$173,AA$3,FALSE),"")</f>
        <v>1</v>
      </c>
      <c r="AB88" s="72">
        <f>IFERROR(VLOOKUP($D88,'NRCS Physical Effects'!$D$3:$BF$173,AB$3,FALSE),"")</f>
        <v>31</v>
      </c>
      <c r="AC88" s="31">
        <f>IFERROR(VLOOKUP($D88,'NRCS Physical Effects'!$D$3:$BF$173,AC$3,FALSE),"")</f>
        <v>4</v>
      </c>
      <c r="AD88" s="31">
        <f>IFERROR(VLOOKUP($D88,'NRCS Physical Effects'!$D$3:$BF$173,AD$3,FALSE),"")</f>
        <v>6</v>
      </c>
      <c r="AE88" s="31">
        <f>IFERROR(VLOOKUP($D88,'NRCS Physical Effects'!$D$3:$BF$173,AE$3,FALSE),"")</f>
        <v>7</v>
      </c>
      <c r="AF88" s="31">
        <f>IFERROR(VLOOKUP($D88,'NRCS Physical Effects'!$D$3:$BF$173,AF$3,FALSE),"")</f>
        <v>11</v>
      </c>
      <c r="AG88" s="31">
        <f>IFERROR(VLOOKUP($D88,'NRCS Physical Effects'!$D$3:$BF$173,AG$3,FALSE),"")</f>
        <v>3</v>
      </c>
      <c r="AH88" s="31">
        <f>IFERROR(VLOOKUP($D88,'NRCS Physical Effects'!$D$3:$BF$173,AH$3,FALSE),"")</f>
        <v>0</v>
      </c>
    </row>
    <row r="89" spans="1:34" x14ac:dyDescent="0.3">
      <c r="A89" s="289"/>
      <c r="B89" s="289"/>
      <c r="C89" s="33" t="s">
        <v>214</v>
      </c>
      <c r="D89" s="31">
        <v>666</v>
      </c>
      <c r="G89" s="31"/>
      <c r="H89" s="31"/>
      <c r="I89" s="31"/>
      <c r="J89" s="31"/>
      <c r="K89" s="31"/>
      <c r="L89" s="31"/>
      <c r="M89" s="31"/>
      <c r="N89" s="31"/>
      <c r="O89" s="31"/>
      <c r="P89" s="31"/>
      <c r="Q89" s="31"/>
      <c r="R89" s="31"/>
      <c r="S89" s="31"/>
      <c r="U89" s="31">
        <f>IFERROR(VLOOKUP($D89,'NRCS Physical Effects'!$D$3:$BF$173,U$3,FALSE),"")</f>
        <v>1</v>
      </c>
      <c r="V89" s="31">
        <f>IFERROR(VLOOKUP($D89,'NRCS Physical Effects'!$D$3:$BF$173,V$3,FALSE),"")</f>
        <v>1</v>
      </c>
      <c r="W89" s="31">
        <f>IFERROR(VLOOKUP($D89,'NRCS Physical Effects'!$D$3:$BF$173,W$3,FALSE),"")</f>
        <v>1</v>
      </c>
      <c r="X89" s="31">
        <f>IFERROR(VLOOKUP($D89,'NRCS Physical Effects'!$D$3:$BF$173,X$3,FALSE),"")</f>
        <v>0</v>
      </c>
      <c r="Y89" s="31">
        <f>IFERROR(VLOOKUP($D89,'NRCS Physical Effects'!$D$3:$BF$173,Y$3,FALSE),"")</f>
        <v>2</v>
      </c>
      <c r="Z89" s="31">
        <f>IFERROR(VLOOKUP($D89,'NRCS Physical Effects'!$D$3:$BF$173,Z$3,FALSE),"")</f>
        <v>1</v>
      </c>
      <c r="AA89" s="31">
        <f>IFERROR(VLOOKUP($D89,'NRCS Physical Effects'!$D$3:$BF$173,AA$3,FALSE),"")</f>
        <v>2</v>
      </c>
      <c r="AB89" s="72">
        <f>IFERROR(VLOOKUP($D89,'NRCS Physical Effects'!$D$3:$BF$173,AB$3,FALSE),"")</f>
        <v>46</v>
      </c>
      <c r="AC89" s="31">
        <f>IFERROR(VLOOKUP($D89,'NRCS Physical Effects'!$D$3:$BF$173,AC$3,FALSE),"")</f>
        <v>5</v>
      </c>
      <c r="AD89" s="31">
        <f>IFERROR(VLOOKUP($D89,'NRCS Physical Effects'!$D$3:$BF$173,AD$3,FALSE),"")</f>
        <v>13</v>
      </c>
      <c r="AE89" s="31">
        <f>IFERROR(VLOOKUP($D89,'NRCS Physical Effects'!$D$3:$BF$173,AE$3,FALSE),"")</f>
        <v>4</v>
      </c>
      <c r="AF89" s="31">
        <f>IFERROR(VLOOKUP($D89,'NRCS Physical Effects'!$D$3:$BF$173,AF$3,FALSE),"")</f>
        <v>18</v>
      </c>
      <c r="AG89" s="31">
        <f>IFERROR(VLOOKUP($D89,'NRCS Physical Effects'!$D$3:$BF$173,AG$3,FALSE),"")</f>
        <v>5</v>
      </c>
      <c r="AH89" s="31">
        <f>IFERROR(VLOOKUP($D89,'NRCS Physical Effects'!$D$3:$BF$173,AH$3,FALSE),"")</f>
        <v>1</v>
      </c>
    </row>
    <row r="90" spans="1:34" x14ac:dyDescent="0.3">
      <c r="A90" s="289"/>
      <c r="B90" s="289"/>
      <c r="C90" t="s">
        <v>241</v>
      </c>
      <c r="D90" s="31">
        <v>384</v>
      </c>
      <c r="G90" s="31"/>
      <c r="H90" s="31"/>
      <c r="I90" s="31"/>
      <c r="J90" s="31"/>
      <c r="K90" s="31"/>
      <c r="L90" s="31"/>
      <c r="M90" s="31"/>
      <c r="N90" s="31"/>
      <c r="O90" s="31"/>
      <c r="P90" s="31"/>
      <c r="Q90" s="31"/>
      <c r="R90" s="31"/>
      <c r="S90" s="31"/>
      <c r="U90" s="31">
        <f>IFERROR(VLOOKUP($D90,'NRCS Physical Effects'!$D$3:$BF$173,U$3,FALSE),"")</f>
        <v>-1</v>
      </c>
      <c r="V90" s="31">
        <f>IFERROR(VLOOKUP($D90,'NRCS Physical Effects'!$D$3:$BF$173,V$3,FALSE),"")</f>
        <v>1</v>
      </c>
      <c r="W90" s="31">
        <f>IFERROR(VLOOKUP($D90,'NRCS Physical Effects'!$D$3:$BF$173,W$3,FALSE),"")</f>
        <v>0</v>
      </c>
      <c r="X90" s="31">
        <f>IFERROR(VLOOKUP($D90,'NRCS Physical Effects'!$D$3:$BF$173,X$3,FALSE),"")</f>
        <v>0</v>
      </c>
      <c r="Y90" s="31">
        <f>IFERROR(VLOOKUP($D90,'NRCS Physical Effects'!$D$3:$BF$173,Y$3,FALSE),"")</f>
        <v>0</v>
      </c>
      <c r="Z90" s="31">
        <f>IFERROR(VLOOKUP($D90,'NRCS Physical Effects'!$D$3:$BF$173,Z$3,FALSE),"")</f>
        <v>0</v>
      </c>
      <c r="AA90" s="31">
        <f>IFERROR(VLOOKUP($D90,'NRCS Physical Effects'!$D$3:$BF$173,AA$3,FALSE),"")</f>
        <v>2</v>
      </c>
      <c r="AB90" s="72">
        <f>IFERROR(VLOOKUP($D90,'NRCS Physical Effects'!$D$3:$BF$173,AB$3,FALSE),"")</f>
        <v>27</v>
      </c>
      <c r="AC90" s="31">
        <f>IFERROR(VLOOKUP($D90,'NRCS Physical Effects'!$D$3:$BF$173,AC$3,FALSE),"")</f>
        <v>3</v>
      </c>
      <c r="AD90" s="31">
        <f>IFERROR(VLOOKUP($D90,'NRCS Physical Effects'!$D$3:$BF$173,AD$3,FALSE),"")</f>
        <v>3</v>
      </c>
      <c r="AE90" s="31">
        <f>IFERROR(VLOOKUP($D90,'NRCS Physical Effects'!$D$3:$BF$173,AE$3,FALSE),"")</f>
        <v>5</v>
      </c>
      <c r="AF90" s="31">
        <f>IFERROR(VLOOKUP($D90,'NRCS Physical Effects'!$D$3:$BF$173,AF$3,FALSE),"")</f>
        <v>12</v>
      </c>
      <c r="AG90" s="31">
        <f>IFERROR(VLOOKUP($D90,'NRCS Physical Effects'!$D$3:$BF$173,AG$3,FALSE),"")</f>
        <v>4</v>
      </c>
      <c r="AH90" s="31">
        <f>IFERROR(VLOOKUP($D90,'NRCS Physical Effects'!$D$3:$BF$173,AH$3,FALSE),"")</f>
        <v>0</v>
      </c>
    </row>
    <row r="91" spans="1:34" x14ac:dyDescent="0.3">
      <c r="A91" s="289"/>
      <c r="B91" s="289"/>
      <c r="C91" s="6" t="s">
        <v>240</v>
      </c>
      <c r="D91" s="31">
        <v>645</v>
      </c>
      <c r="G91" s="31"/>
      <c r="H91" s="31"/>
      <c r="I91" s="31"/>
      <c r="J91" s="31"/>
      <c r="K91" s="31"/>
      <c r="L91" s="31"/>
      <c r="M91" s="31"/>
      <c r="N91" s="31"/>
      <c r="O91" s="31"/>
      <c r="P91" s="31"/>
      <c r="Q91" s="31"/>
      <c r="R91" s="31"/>
      <c r="S91" s="31"/>
      <c r="U91" s="31">
        <f>IFERROR(VLOOKUP($D91,'NRCS Physical Effects'!$D$3:$BF$173,U$3,FALSE),"")</f>
        <v>0</v>
      </c>
      <c r="V91" s="31">
        <f>IFERROR(VLOOKUP($D91,'NRCS Physical Effects'!$D$3:$BF$173,V$3,FALSE),"")</f>
        <v>0</v>
      </c>
      <c r="W91" s="31">
        <f>IFERROR(VLOOKUP($D91,'NRCS Physical Effects'!$D$3:$BF$173,W$3,FALSE),"")</f>
        <v>0</v>
      </c>
      <c r="X91" s="31">
        <f>IFERROR(VLOOKUP($D91,'NRCS Physical Effects'!$D$3:$BF$173,X$3,FALSE),"")</f>
        <v>-3</v>
      </c>
      <c r="Y91" s="31">
        <f>IFERROR(VLOOKUP($D91,'NRCS Physical Effects'!$D$3:$BF$173,Y$3,FALSE),"")</f>
        <v>5</v>
      </c>
      <c r="Z91" s="31">
        <f>IFERROR(VLOOKUP($D91,'NRCS Physical Effects'!$D$3:$BF$173,Z$3,FALSE),"")</f>
        <v>0</v>
      </c>
      <c r="AA91" s="31">
        <f>IFERROR(VLOOKUP($D91,'NRCS Physical Effects'!$D$3:$BF$173,AA$3,FALSE),"")</f>
        <v>2</v>
      </c>
      <c r="AB91" s="72">
        <f>IFERROR(VLOOKUP($D91,'NRCS Physical Effects'!$D$3:$BF$173,AB$3,FALSE),"")</f>
        <v>36</v>
      </c>
      <c r="AC91" s="31">
        <f>IFERROR(VLOOKUP($D91,'NRCS Physical Effects'!$D$3:$BF$173,AC$3,FALSE),"")</f>
        <v>12</v>
      </c>
      <c r="AD91" s="31">
        <f>IFERROR(VLOOKUP($D91,'NRCS Physical Effects'!$D$3:$BF$173,AD$3,FALSE),"")</f>
        <v>1</v>
      </c>
      <c r="AE91" s="31">
        <f>IFERROR(VLOOKUP($D91,'NRCS Physical Effects'!$D$3:$BF$173,AE$3,FALSE),"")</f>
        <v>4</v>
      </c>
      <c r="AF91" s="31">
        <f>IFERROR(VLOOKUP($D91,'NRCS Physical Effects'!$D$3:$BF$173,AF$3,FALSE),"")</f>
        <v>12</v>
      </c>
      <c r="AG91" s="31">
        <f>IFERROR(VLOOKUP($D91,'NRCS Physical Effects'!$D$3:$BF$173,AG$3,FALSE),"")</f>
        <v>7</v>
      </c>
      <c r="AH91" s="31">
        <f>IFERROR(VLOOKUP($D91,'NRCS Physical Effects'!$D$3:$BF$173,AH$3,FALSE),"")</f>
        <v>0</v>
      </c>
    </row>
    <row r="92" spans="1:34" x14ac:dyDescent="0.3">
      <c r="A92" s="289"/>
      <c r="B92" s="289"/>
      <c r="C92" s="29" t="s">
        <v>197</v>
      </c>
      <c r="G92" s="31"/>
      <c r="H92" s="31"/>
      <c r="I92" s="31"/>
      <c r="J92" s="31"/>
      <c r="K92" s="31"/>
      <c r="L92" s="31"/>
      <c r="M92" s="31"/>
      <c r="N92" s="31"/>
      <c r="O92" s="31"/>
      <c r="P92" s="31"/>
      <c r="Q92" s="31"/>
      <c r="R92" s="31"/>
      <c r="S92" s="31"/>
      <c r="U92" s="31" t="str">
        <f>IFERROR(VLOOKUP($D92,'NRCS Physical Effects'!$D$3:$BF$173,U$3,FALSE),"")</f>
        <v/>
      </c>
      <c r="V92" s="31" t="str">
        <f>IFERROR(VLOOKUP($D92,'NRCS Physical Effects'!$D$3:$BF$173,V$3,FALSE),"")</f>
        <v/>
      </c>
      <c r="W92" s="31" t="str">
        <f>IFERROR(VLOOKUP($D92,'NRCS Physical Effects'!$D$3:$BF$173,W$3,FALSE),"")</f>
        <v/>
      </c>
      <c r="X92" s="31" t="str">
        <f>IFERROR(VLOOKUP($D92,'NRCS Physical Effects'!$D$3:$BF$173,X$3,FALSE),"")</f>
        <v/>
      </c>
      <c r="Y92" s="31" t="str">
        <f>IFERROR(VLOOKUP($D92,'NRCS Physical Effects'!$D$3:$BF$173,Y$3,FALSE),"")</f>
        <v/>
      </c>
      <c r="Z92" s="31" t="str">
        <f>IFERROR(VLOOKUP($D92,'NRCS Physical Effects'!$D$3:$BF$173,Z$3,FALSE),"")</f>
        <v/>
      </c>
      <c r="AA92" s="31" t="str">
        <f>IFERROR(VLOOKUP($D92,'NRCS Physical Effects'!$D$3:$BF$173,AA$3,FALSE),"")</f>
        <v/>
      </c>
      <c r="AB92" s="72" t="str">
        <f>IFERROR(VLOOKUP($D92,'NRCS Physical Effects'!$D$3:$BF$173,AB$3,FALSE),"")</f>
        <v/>
      </c>
      <c r="AC92" s="31" t="str">
        <f>IFERROR(VLOOKUP($D92,'NRCS Physical Effects'!$D$3:$BF$173,AC$3,FALSE),"")</f>
        <v/>
      </c>
      <c r="AD92" s="31" t="str">
        <f>IFERROR(VLOOKUP($D92,'NRCS Physical Effects'!$D$3:$BF$173,AD$3,FALSE),"")</f>
        <v/>
      </c>
      <c r="AE92" s="31" t="str">
        <f>IFERROR(VLOOKUP($D92,'NRCS Physical Effects'!$D$3:$BF$173,AE$3,FALSE),"")</f>
        <v/>
      </c>
      <c r="AF92" s="31" t="str">
        <f>IFERROR(VLOOKUP($D92,'NRCS Physical Effects'!$D$3:$BF$173,AF$3,FALSE),"")</f>
        <v/>
      </c>
      <c r="AG92" s="31" t="str">
        <f>IFERROR(VLOOKUP($D92,'NRCS Physical Effects'!$D$3:$BF$173,AG$3,FALSE),"")</f>
        <v/>
      </c>
      <c r="AH92" s="31" t="str">
        <f>IFERROR(VLOOKUP($D92,'NRCS Physical Effects'!$D$3:$BF$173,AH$3,FALSE),"")</f>
        <v/>
      </c>
    </row>
    <row r="93" spans="1:34" x14ac:dyDescent="0.3">
      <c r="A93" s="289"/>
      <c r="B93" s="289"/>
      <c r="C93" s="16" t="s">
        <v>91</v>
      </c>
      <c r="G93" s="31"/>
      <c r="H93" s="31"/>
      <c r="I93" s="31"/>
      <c r="J93" s="31"/>
      <c r="K93" s="31"/>
      <c r="L93" s="31"/>
      <c r="M93" s="31"/>
      <c r="N93" s="31"/>
      <c r="O93" s="31"/>
      <c r="P93" s="31"/>
      <c r="Q93" s="31"/>
      <c r="R93" s="31"/>
      <c r="S93" s="31"/>
      <c r="U93" s="31" t="str">
        <f>IFERROR(VLOOKUP($D93,'NRCS Physical Effects'!$D$3:$BF$173,U$3,FALSE),"")</f>
        <v/>
      </c>
      <c r="V93" s="31" t="str">
        <f>IFERROR(VLOOKUP($D93,'NRCS Physical Effects'!$D$3:$BF$173,V$3,FALSE),"")</f>
        <v/>
      </c>
      <c r="W93" s="31" t="str">
        <f>IFERROR(VLOOKUP($D93,'NRCS Physical Effects'!$D$3:$BF$173,W$3,FALSE),"")</f>
        <v/>
      </c>
      <c r="X93" s="31" t="str">
        <f>IFERROR(VLOOKUP($D93,'NRCS Physical Effects'!$D$3:$BF$173,X$3,FALSE),"")</f>
        <v/>
      </c>
      <c r="Y93" s="31" t="str">
        <f>IFERROR(VLOOKUP($D93,'NRCS Physical Effects'!$D$3:$BF$173,Y$3,FALSE),"")</f>
        <v/>
      </c>
      <c r="Z93" s="31" t="str">
        <f>IFERROR(VLOOKUP($D93,'NRCS Physical Effects'!$D$3:$BF$173,Z$3,FALSE),"")</f>
        <v/>
      </c>
      <c r="AA93" s="31" t="str">
        <f>IFERROR(VLOOKUP($D93,'NRCS Physical Effects'!$D$3:$BF$173,AA$3,FALSE),"")</f>
        <v/>
      </c>
      <c r="AB93" s="72" t="str">
        <f>IFERROR(VLOOKUP($D93,'NRCS Physical Effects'!$D$3:$BF$173,AB$3,FALSE),"")</f>
        <v/>
      </c>
      <c r="AC93" s="31" t="str">
        <f>IFERROR(VLOOKUP($D93,'NRCS Physical Effects'!$D$3:$BF$173,AC$3,FALSE),"")</f>
        <v/>
      </c>
      <c r="AD93" s="31" t="str">
        <f>IFERROR(VLOOKUP($D93,'NRCS Physical Effects'!$D$3:$BF$173,AD$3,FALSE),"")</f>
        <v/>
      </c>
      <c r="AE93" s="31" t="str">
        <f>IFERROR(VLOOKUP($D93,'NRCS Physical Effects'!$D$3:$BF$173,AE$3,FALSE),"")</f>
        <v/>
      </c>
      <c r="AF93" s="31" t="str">
        <f>IFERROR(VLOOKUP($D93,'NRCS Physical Effects'!$D$3:$BF$173,AF$3,FALSE),"")</f>
        <v/>
      </c>
      <c r="AG93" s="31" t="str">
        <f>IFERROR(VLOOKUP($D93,'NRCS Physical Effects'!$D$3:$BF$173,AG$3,FALSE),"")</f>
        <v/>
      </c>
      <c r="AH93" s="31" t="str">
        <f>IFERROR(VLOOKUP($D93,'NRCS Physical Effects'!$D$3:$BF$173,AH$3,FALSE),"")</f>
        <v/>
      </c>
    </row>
    <row r="94" spans="1:34" x14ac:dyDescent="0.3">
      <c r="A94" s="289"/>
      <c r="B94" s="30"/>
      <c r="G94" s="31"/>
      <c r="H94" s="31"/>
      <c r="I94" s="31"/>
      <c r="J94" s="31"/>
      <c r="K94" s="31"/>
      <c r="L94" s="31"/>
      <c r="M94" s="31"/>
      <c r="N94" s="31"/>
      <c r="O94" s="31"/>
      <c r="P94" s="31"/>
      <c r="Q94" s="31"/>
      <c r="R94" s="31"/>
      <c r="S94" s="31"/>
      <c r="U94" s="31" t="str">
        <f>IFERROR(VLOOKUP($D94,'NRCS Physical Effects'!$D$3:$BF$173,U$3,FALSE),"")</f>
        <v/>
      </c>
      <c r="V94" s="31" t="str">
        <f>IFERROR(VLOOKUP($D94,'NRCS Physical Effects'!$D$3:$BF$173,V$3,FALSE),"")</f>
        <v/>
      </c>
      <c r="W94" s="31" t="str">
        <f>IFERROR(VLOOKUP($D94,'NRCS Physical Effects'!$D$3:$BF$173,W$3,FALSE),"")</f>
        <v/>
      </c>
      <c r="X94" s="31" t="str">
        <f>IFERROR(VLOOKUP($D94,'NRCS Physical Effects'!$D$3:$BF$173,X$3,FALSE),"")</f>
        <v/>
      </c>
      <c r="Y94" s="31" t="str">
        <f>IFERROR(VLOOKUP($D94,'NRCS Physical Effects'!$D$3:$BF$173,Y$3,FALSE),"")</f>
        <v/>
      </c>
      <c r="Z94" s="31" t="str">
        <f>IFERROR(VLOOKUP($D94,'NRCS Physical Effects'!$D$3:$BF$173,Z$3,FALSE),"")</f>
        <v/>
      </c>
      <c r="AA94" s="31" t="str">
        <f>IFERROR(VLOOKUP($D94,'NRCS Physical Effects'!$D$3:$BF$173,AA$3,FALSE),"")</f>
        <v/>
      </c>
      <c r="AB94" s="72" t="str">
        <f>IFERROR(VLOOKUP($D94,'NRCS Physical Effects'!$D$3:$BF$173,AB$3,FALSE),"")</f>
        <v/>
      </c>
      <c r="AC94" s="31" t="str">
        <f>IFERROR(VLOOKUP($D94,'NRCS Physical Effects'!$D$3:$BF$173,AC$3,FALSE),"")</f>
        <v/>
      </c>
      <c r="AD94" s="31" t="str">
        <f>IFERROR(VLOOKUP($D94,'NRCS Physical Effects'!$D$3:$BF$173,AD$3,FALSE),"")</f>
        <v/>
      </c>
      <c r="AE94" s="31" t="str">
        <f>IFERROR(VLOOKUP($D94,'NRCS Physical Effects'!$D$3:$BF$173,AE$3,FALSE),"")</f>
        <v/>
      </c>
      <c r="AF94" s="31" t="str">
        <f>IFERROR(VLOOKUP($D94,'NRCS Physical Effects'!$D$3:$BF$173,AF$3,FALSE),"")</f>
        <v/>
      </c>
      <c r="AG94" s="31" t="str">
        <f>IFERROR(VLOOKUP($D94,'NRCS Physical Effects'!$D$3:$BF$173,AG$3,FALSE),"")</f>
        <v/>
      </c>
      <c r="AH94" s="31" t="str">
        <f>IFERROR(VLOOKUP($D94,'NRCS Physical Effects'!$D$3:$BF$173,AH$3,FALSE),"")</f>
        <v/>
      </c>
    </row>
    <row r="95" spans="1:34" x14ac:dyDescent="0.3">
      <c r="A95" s="289"/>
      <c r="B95" s="308" t="s">
        <v>255</v>
      </c>
      <c r="C95" t="s">
        <v>202</v>
      </c>
      <c r="G95" s="31"/>
      <c r="H95" s="31"/>
      <c r="I95" s="31"/>
      <c r="J95" s="31"/>
      <c r="K95" s="31"/>
      <c r="L95" s="31"/>
      <c r="M95" s="31"/>
      <c r="N95" s="31"/>
      <c r="O95" s="31"/>
      <c r="P95" s="31"/>
      <c r="Q95" s="31"/>
      <c r="R95" s="31"/>
      <c r="S95" s="31"/>
      <c r="U95" s="31" t="str">
        <f>IFERROR(VLOOKUP($D95,'NRCS Physical Effects'!$D$3:$BF$173,U$3,FALSE),"")</f>
        <v/>
      </c>
      <c r="V95" s="31" t="str">
        <f>IFERROR(VLOOKUP($D95,'NRCS Physical Effects'!$D$3:$BF$173,V$3,FALSE),"")</f>
        <v/>
      </c>
      <c r="W95" s="31" t="str">
        <f>IFERROR(VLOOKUP($D95,'NRCS Physical Effects'!$D$3:$BF$173,W$3,FALSE),"")</f>
        <v/>
      </c>
      <c r="X95" s="31" t="str">
        <f>IFERROR(VLOOKUP($D95,'NRCS Physical Effects'!$D$3:$BF$173,X$3,FALSE),"")</f>
        <v/>
      </c>
      <c r="Y95" s="31" t="str">
        <f>IFERROR(VLOOKUP($D95,'NRCS Physical Effects'!$D$3:$BF$173,Y$3,FALSE),"")</f>
        <v/>
      </c>
      <c r="Z95" s="31" t="str">
        <f>IFERROR(VLOOKUP($D95,'NRCS Physical Effects'!$D$3:$BF$173,Z$3,FALSE),"")</f>
        <v/>
      </c>
      <c r="AA95" s="31" t="str">
        <f>IFERROR(VLOOKUP($D95,'NRCS Physical Effects'!$D$3:$BF$173,AA$3,FALSE),"")</f>
        <v/>
      </c>
      <c r="AB95" s="72" t="str">
        <f>IFERROR(VLOOKUP($D95,'NRCS Physical Effects'!$D$3:$BF$173,AB$3,FALSE),"")</f>
        <v/>
      </c>
      <c r="AC95" s="31" t="str">
        <f>IFERROR(VLOOKUP($D95,'NRCS Physical Effects'!$D$3:$BF$173,AC$3,FALSE),"")</f>
        <v/>
      </c>
      <c r="AD95" s="31" t="str">
        <f>IFERROR(VLOOKUP($D95,'NRCS Physical Effects'!$D$3:$BF$173,AD$3,FALSE),"")</f>
        <v/>
      </c>
      <c r="AE95" s="31" t="str">
        <f>IFERROR(VLOOKUP($D95,'NRCS Physical Effects'!$D$3:$BF$173,AE$3,FALSE),"")</f>
        <v/>
      </c>
      <c r="AF95" s="31" t="str">
        <f>IFERROR(VLOOKUP($D95,'NRCS Physical Effects'!$D$3:$BF$173,AF$3,FALSE),"")</f>
        <v/>
      </c>
      <c r="AG95" s="31" t="str">
        <f>IFERROR(VLOOKUP($D95,'NRCS Physical Effects'!$D$3:$BF$173,AG$3,FALSE),"")</f>
        <v/>
      </c>
      <c r="AH95" s="31" t="str">
        <f>IFERROR(VLOOKUP($D95,'NRCS Physical Effects'!$D$3:$BF$173,AH$3,FALSE),"")</f>
        <v/>
      </c>
    </row>
    <row r="96" spans="1:34" x14ac:dyDescent="0.3">
      <c r="A96" s="289"/>
      <c r="B96" s="308"/>
      <c r="C96" s="39" t="s">
        <v>220</v>
      </c>
      <c r="D96" s="31">
        <v>656</v>
      </c>
      <c r="G96" s="31"/>
      <c r="H96" s="31"/>
      <c r="I96" s="31"/>
      <c r="J96" s="31"/>
      <c r="K96" s="31"/>
      <c r="L96" s="31"/>
      <c r="M96" s="31"/>
      <c r="N96" s="31"/>
      <c r="O96" s="31"/>
      <c r="P96" s="31"/>
      <c r="Q96" s="31"/>
      <c r="R96" s="31"/>
      <c r="S96" s="31"/>
      <c r="U96" s="31">
        <f>IFERROR(VLOOKUP($D96,'NRCS Physical Effects'!$D$3:$BF$173,U$3,FALSE),"")</f>
        <v>0</v>
      </c>
      <c r="V96" s="31">
        <f>IFERROR(VLOOKUP($D96,'NRCS Physical Effects'!$D$3:$BF$173,V$3,FALSE),"")</f>
        <v>0</v>
      </c>
      <c r="W96" s="31">
        <f>IFERROR(VLOOKUP($D96,'NRCS Physical Effects'!$D$3:$BF$173,W$3,FALSE),"")</f>
        <v>4</v>
      </c>
      <c r="X96" s="31">
        <f>IFERROR(VLOOKUP($D96,'NRCS Physical Effects'!$D$3:$BF$173,X$3,FALSE),"")</f>
        <v>2</v>
      </c>
      <c r="Y96" s="31">
        <f>IFERROR(VLOOKUP($D96,'NRCS Physical Effects'!$D$3:$BF$173,Y$3,FALSE),"")</f>
        <v>0</v>
      </c>
      <c r="Z96" s="31">
        <f>IFERROR(VLOOKUP($D96,'NRCS Physical Effects'!$D$3:$BF$173,Z$3,FALSE),"")</f>
        <v>0</v>
      </c>
      <c r="AA96" s="31">
        <f>IFERROR(VLOOKUP($D96,'NRCS Physical Effects'!$D$3:$BF$173,AA$3,FALSE),"")</f>
        <v>1</v>
      </c>
      <c r="AB96" s="72">
        <f>IFERROR(VLOOKUP($D96,'NRCS Physical Effects'!$D$3:$BF$173,AB$3,FALSE),"")</f>
        <v>30</v>
      </c>
      <c r="AC96" s="31">
        <f>IFERROR(VLOOKUP($D96,'NRCS Physical Effects'!$D$3:$BF$173,AC$3,FALSE),"")</f>
        <v>0</v>
      </c>
      <c r="AD96" s="31">
        <f>IFERROR(VLOOKUP($D96,'NRCS Physical Effects'!$D$3:$BF$173,AD$3,FALSE),"")</f>
        <v>28</v>
      </c>
      <c r="AE96" s="31">
        <f>IFERROR(VLOOKUP($D96,'NRCS Physical Effects'!$D$3:$BF$173,AE$3,FALSE),"")</f>
        <v>0</v>
      </c>
      <c r="AF96" s="31">
        <f>IFERROR(VLOOKUP($D96,'NRCS Physical Effects'!$D$3:$BF$173,AF$3,FALSE),"")</f>
        <v>2</v>
      </c>
      <c r="AG96" s="31">
        <f>IFERROR(VLOOKUP($D96,'NRCS Physical Effects'!$D$3:$BF$173,AG$3,FALSE),"")</f>
        <v>0</v>
      </c>
      <c r="AH96" s="31">
        <f>IFERROR(VLOOKUP($D96,'NRCS Physical Effects'!$D$3:$BF$173,AH$3,FALSE),"")</f>
        <v>0</v>
      </c>
    </row>
    <row r="97" spans="1:34" x14ac:dyDescent="0.3">
      <c r="A97" s="289"/>
      <c r="B97" s="308"/>
      <c r="C97" s="39" t="s">
        <v>236</v>
      </c>
      <c r="D97" s="31">
        <v>658</v>
      </c>
      <c r="U97" s="31">
        <f>IFERROR(VLOOKUP($D97,'NRCS Physical Effects'!$D$3:$BF$173,U$3,FALSE),"")</f>
        <v>2</v>
      </c>
      <c r="V97" s="31">
        <f>IFERROR(VLOOKUP($D97,'NRCS Physical Effects'!$D$3:$BF$173,V$3,FALSE),"")</f>
        <v>0</v>
      </c>
      <c r="W97" s="31">
        <f>IFERROR(VLOOKUP($D97,'NRCS Physical Effects'!$D$3:$BF$173,W$3,FALSE),"")</f>
        <v>3</v>
      </c>
      <c r="X97" s="31">
        <f>IFERROR(VLOOKUP($D97,'NRCS Physical Effects'!$D$3:$BF$173,X$3,FALSE),"")</f>
        <v>2</v>
      </c>
      <c r="Y97" s="31">
        <f>IFERROR(VLOOKUP($D97,'NRCS Physical Effects'!$D$3:$BF$173,Y$3,FALSE),"")</f>
        <v>2</v>
      </c>
      <c r="Z97" s="31">
        <f>IFERROR(VLOOKUP($D97,'NRCS Physical Effects'!$D$3:$BF$173,Z$3,FALSE),"")</f>
        <v>0</v>
      </c>
      <c r="AA97" s="31">
        <f>IFERROR(VLOOKUP($D97,'NRCS Physical Effects'!$D$3:$BF$173,AA$3,FALSE),"")</f>
        <v>1</v>
      </c>
      <c r="AB97" s="72">
        <f>IFERROR(VLOOKUP($D97,'NRCS Physical Effects'!$D$3:$BF$173,AB$3,FALSE),"")</f>
        <v>33</v>
      </c>
      <c r="AC97" s="31">
        <f>IFERROR(VLOOKUP($D97,'NRCS Physical Effects'!$D$3:$BF$173,AC$3,FALSE),"")</f>
        <v>2</v>
      </c>
      <c r="AD97" s="31">
        <f>IFERROR(VLOOKUP($D97,'NRCS Physical Effects'!$D$3:$BF$173,AD$3,FALSE),"")</f>
        <v>15</v>
      </c>
      <c r="AE97" s="31">
        <f>IFERROR(VLOOKUP($D97,'NRCS Physical Effects'!$D$3:$BF$173,AE$3,FALSE),"")</f>
        <v>0</v>
      </c>
      <c r="AF97" s="31">
        <f>IFERROR(VLOOKUP($D97,'NRCS Physical Effects'!$D$3:$BF$173,AF$3,FALSE),"")</f>
        <v>12</v>
      </c>
      <c r="AG97" s="31">
        <f>IFERROR(VLOOKUP($D97,'NRCS Physical Effects'!$D$3:$BF$173,AG$3,FALSE),"")</f>
        <v>4</v>
      </c>
      <c r="AH97" s="31">
        <f>IFERROR(VLOOKUP($D97,'NRCS Physical Effects'!$D$3:$BF$173,AH$3,FALSE),"")</f>
        <v>0</v>
      </c>
    </row>
    <row r="98" spans="1:34" x14ac:dyDescent="0.3">
      <c r="A98" s="289"/>
      <c r="B98" s="308"/>
      <c r="C98" s="39" t="s">
        <v>237</v>
      </c>
      <c r="D98" s="31">
        <v>659</v>
      </c>
      <c r="U98" s="31">
        <f>IFERROR(VLOOKUP($D98,'NRCS Physical Effects'!$D$3:$BF$173,U$3,FALSE),"")</f>
        <v>1</v>
      </c>
      <c r="V98" s="31">
        <f>IFERROR(VLOOKUP($D98,'NRCS Physical Effects'!$D$3:$BF$173,V$3,FALSE),"")</f>
        <v>0</v>
      </c>
      <c r="W98" s="31">
        <f>IFERROR(VLOOKUP($D98,'NRCS Physical Effects'!$D$3:$BF$173,W$3,FALSE),"")</f>
        <v>3</v>
      </c>
      <c r="X98" s="31">
        <f>IFERROR(VLOOKUP($D98,'NRCS Physical Effects'!$D$3:$BF$173,X$3,FALSE),"")</f>
        <v>2</v>
      </c>
      <c r="Y98" s="31">
        <f>IFERROR(VLOOKUP($D98,'NRCS Physical Effects'!$D$3:$BF$173,Y$3,FALSE),"")</f>
        <v>2</v>
      </c>
      <c r="Z98" s="31">
        <f>IFERROR(VLOOKUP($D98,'NRCS Physical Effects'!$D$3:$BF$173,Z$3,FALSE),"")</f>
        <v>0</v>
      </c>
      <c r="AA98" s="31">
        <f>IFERROR(VLOOKUP($D98,'NRCS Physical Effects'!$D$3:$BF$173,AA$3,FALSE),"")</f>
        <v>1</v>
      </c>
      <c r="AB98" s="72">
        <f>IFERROR(VLOOKUP($D98,'NRCS Physical Effects'!$D$3:$BF$173,AB$3,FALSE),"")</f>
        <v>32</v>
      </c>
      <c r="AC98" s="31">
        <f>IFERROR(VLOOKUP($D98,'NRCS Physical Effects'!$D$3:$BF$173,AC$3,FALSE),"")</f>
        <v>1</v>
      </c>
      <c r="AD98" s="31">
        <f>IFERROR(VLOOKUP($D98,'NRCS Physical Effects'!$D$3:$BF$173,AD$3,FALSE),"")</f>
        <v>15</v>
      </c>
      <c r="AE98" s="31">
        <f>IFERROR(VLOOKUP($D98,'NRCS Physical Effects'!$D$3:$BF$173,AE$3,FALSE),"")</f>
        <v>0</v>
      </c>
      <c r="AF98" s="31">
        <f>IFERROR(VLOOKUP($D98,'NRCS Physical Effects'!$D$3:$BF$173,AF$3,FALSE),"")</f>
        <v>12</v>
      </c>
      <c r="AG98" s="31">
        <f>IFERROR(VLOOKUP($D98,'NRCS Physical Effects'!$D$3:$BF$173,AG$3,FALSE),"")</f>
        <v>4</v>
      </c>
      <c r="AH98" s="31">
        <f>IFERROR(VLOOKUP($D98,'NRCS Physical Effects'!$D$3:$BF$173,AH$3,FALSE),"")</f>
        <v>0</v>
      </c>
    </row>
    <row r="99" spans="1:34" x14ac:dyDescent="0.3">
      <c r="A99" s="289"/>
      <c r="B99" s="308"/>
      <c r="C99" s="39" t="s">
        <v>238</v>
      </c>
      <c r="D99" s="31">
        <v>657</v>
      </c>
      <c r="U99" s="31">
        <f>IFERROR(VLOOKUP($D99,'NRCS Physical Effects'!$D$3:$BF$173,U$3,FALSE),"")</f>
        <v>1</v>
      </c>
      <c r="V99" s="31">
        <f>IFERROR(VLOOKUP($D99,'NRCS Physical Effects'!$D$3:$BF$173,V$3,FALSE),"")</f>
        <v>0</v>
      </c>
      <c r="W99" s="31">
        <f>IFERROR(VLOOKUP($D99,'NRCS Physical Effects'!$D$3:$BF$173,W$3,FALSE),"")</f>
        <v>3</v>
      </c>
      <c r="X99" s="31">
        <f>IFERROR(VLOOKUP($D99,'NRCS Physical Effects'!$D$3:$BF$173,X$3,FALSE),"")</f>
        <v>2</v>
      </c>
      <c r="Y99" s="31">
        <f>IFERROR(VLOOKUP($D99,'NRCS Physical Effects'!$D$3:$BF$173,Y$3,FALSE),"")</f>
        <v>2</v>
      </c>
      <c r="Z99" s="31">
        <f>IFERROR(VLOOKUP($D99,'NRCS Physical Effects'!$D$3:$BF$173,Z$3,FALSE),"")</f>
        <v>0</v>
      </c>
      <c r="AA99" s="31">
        <f>IFERROR(VLOOKUP($D99,'NRCS Physical Effects'!$D$3:$BF$173,AA$3,FALSE),"")</f>
        <v>1</v>
      </c>
      <c r="AB99" s="72">
        <f>IFERROR(VLOOKUP($D99,'NRCS Physical Effects'!$D$3:$BF$173,AB$3,FALSE),"")</f>
        <v>32</v>
      </c>
      <c r="AC99" s="31">
        <f>IFERROR(VLOOKUP($D99,'NRCS Physical Effects'!$D$3:$BF$173,AC$3,FALSE),"")</f>
        <v>1</v>
      </c>
      <c r="AD99" s="31">
        <f>IFERROR(VLOOKUP($D99,'NRCS Physical Effects'!$D$3:$BF$173,AD$3,FALSE),"")</f>
        <v>15</v>
      </c>
      <c r="AE99" s="31">
        <f>IFERROR(VLOOKUP($D99,'NRCS Physical Effects'!$D$3:$BF$173,AE$3,FALSE),"")</f>
        <v>0</v>
      </c>
      <c r="AF99" s="31">
        <f>IFERROR(VLOOKUP($D99,'NRCS Physical Effects'!$D$3:$BF$173,AF$3,FALSE),"")</f>
        <v>12</v>
      </c>
      <c r="AG99" s="31">
        <f>IFERROR(VLOOKUP($D99,'NRCS Physical Effects'!$D$3:$BF$173,AG$3,FALSE),"")</f>
        <v>4</v>
      </c>
      <c r="AH99" s="31">
        <f>IFERROR(VLOOKUP($D99,'NRCS Physical Effects'!$D$3:$BF$173,AH$3,FALSE),"")</f>
        <v>0</v>
      </c>
    </row>
    <row r="100" spans="1:34" x14ac:dyDescent="0.3">
      <c r="A100" s="289"/>
      <c r="B100" s="308"/>
      <c r="C100" s="39" t="s">
        <v>239</v>
      </c>
      <c r="D100" s="31">
        <v>644</v>
      </c>
      <c r="U100" s="31">
        <f>IFERROR(VLOOKUP($D100,'NRCS Physical Effects'!$D$3:$BF$173,U$3,FALSE),"")</f>
        <v>0</v>
      </c>
      <c r="V100" s="31">
        <f>IFERROR(VLOOKUP($D100,'NRCS Physical Effects'!$D$3:$BF$173,V$3,FALSE),"")</f>
        <v>0</v>
      </c>
      <c r="W100" s="31">
        <f>IFERROR(VLOOKUP($D100,'NRCS Physical Effects'!$D$3:$BF$173,W$3,FALSE),"")</f>
        <v>0</v>
      </c>
      <c r="X100" s="31">
        <f>IFERROR(VLOOKUP($D100,'NRCS Physical Effects'!$D$3:$BF$173,X$3,FALSE),"")</f>
        <v>2</v>
      </c>
      <c r="Y100" s="31">
        <f>IFERROR(VLOOKUP($D100,'NRCS Physical Effects'!$D$3:$BF$173,Y$3,FALSE),"")</f>
        <v>5</v>
      </c>
      <c r="Z100" s="31">
        <f>IFERROR(VLOOKUP($D100,'NRCS Physical Effects'!$D$3:$BF$173,Z$3,FALSE),"")</f>
        <v>0</v>
      </c>
      <c r="AA100" s="31">
        <f>IFERROR(VLOOKUP($D100,'NRCS Physical Effects'!$D$3:$BF$173,AA$3,FALSE),"")</f>
        <v>1</v>
      </c>
      <c r="AB100" s="72">
        <f>IFERROR(VLOOKUP($D100,'NRCS Physical Effects'!$D$3:$BF$173,AB$3,FALSE),"")</f>
        <v>25</v>
      </c>
      <c r="AC100" s="31">
        <f>IFERROR(VLOOKUP($D100,'NRCS Physical Effects'!$D$3:$BF$173,AC$3,FALSE),"")</f>
        <v>0</v>
      </c>
      <c r="AD100" s="31">
        <f>IFERROR(VLOOKUP($D100,'NRCS Physical Effects'!$D$3:$BF$173,AD$3,FALSE),"")</f>
        <v>6</v>
      </c>
      <c r="AE100" s="31">
        <f>IFERROR(VLOOKUP($D100,'NRCS Physical Effects'!$D$3:$BF$173,AE$3,FALSE),"")</f>
        <v>0</v>
      </c>
      <c r="AF100" s="31">
        <f>IFERROR(VLOOKUP($D100,'NRCS Physical Effects'!$D$3:$BF$173,AF$3,FALSE),"")</f>
        <v>12</v>
      </c>
      <c r="AG100" s="31">
        <f>IFERROR(VLOOKUP($D100,'NRCS Physical Effects'!$D$3:$BF$173,AG$3,FALSE),"")</f>
        <v>7</v>
      </c>
      <c r="AH100" s="31">
        <f>IFERROR(VLOOKUP($D100,'NRCS Physical Effects'!$D$3:$BF$173,AH$3,FALSE),"")</f>
        <v>0</v>
      </c>
    </row>
    <row r="101" spans="1:34" x14ac:dyDescent="0.3">
      <c r="A101" s="289"/>
      <c r="B101" s="308"/>
      <c r="C101" s="16" t="s">
        <v>28</v>
      </c>
      <c r="E101" s="33" t="s">
        <v>201</v>
      </c>
      <c r="U101" s="31" t="str">
        <f>IFERROR(VLOOKUP($D101,'NRCS Physical Effects'!$D$3:$BF$173,U$3,FALSE),"")</f>
        <v/>
      </c>
      <c r="V101" s="31" t="str">
        <f>IFERROR(VLOOKUP($D101,'NRCS Physical Effects'!$D$3:$BF$173,V$3,FALSE),"")</f>
        <v/>
      </c>
      <c r="W101" s="31" t="str">
        <f>IFERROR(VLOOKUP($D101,'NRCS Physical Effects'!$D$3:$BF$173,W$3,FALSE),"")</f>
        <v/>
      </c>
      <c r="X101" s="31" t="str">
        <f>IFERROR(VLOOKUP($D101,'NRCS Physical Effects'!$D$3:$BF$173,X$3,FALSE),"")</f>
        <v/>
      </c>
      <c r="Y101" s="31" t="str">
        <f>IFERROR(VLOOKUP($D101,'NRCS Physical Effects'!$D$3:$BF$173,Y$3,FALSE),"")</f>
        <v/>
      </c>
      <c r="Z101" s="31" t="str">
        <f>IFERROR(VLOOKUP($D101,'NRCS Physical Effects'!$D$3:$BF$173,Z$3,FALSE),"")</f>
        <v/>
      </c>
      <c r="AA101" s="31" t="str">
        <f>IFERROR(VLOOKUP($D101,'NRCS Physical Effects'!$D$3:$BF$173,AA$3,FALSE),"")</f>
        <v/>
      </c>
      <c r="AB101" s="72" t="str">
        <f>IFERROR(VLOOKUP($D101,'NRCS Physical Effects'!$D$3:$BF$173,AB$3,FALSE),"")</f>
        <v/>
      </c>
      <c r="AC101" s="31" t="str">
        <f>IFERROR(VLOOKUP($D101,'NRCS Physical Effects'!$D$3:$BF$173,AC$3,FALSE),"")</f>
        <v/>
      </c>
      <c r="AD101" s="31" t="str">
        <f>IFERROR(VLOOKUP($D101,'NRCS Physical Effects'!$D$3:$BF$173,AD$3,FALSE),"")</f>
        <v/>
      </c>
      <c r="AE101" s="31" t="str">
        <f>IFERROR(VLOOKUP($D101,'NRCS Physical Effects'!$D$3:$BF$173,AE$3,FALSE),"")</f>
        <v/>
      </c>
      <c r="AF101" s="31" t="str">
        <f>IFERROR(VLOOKUP($D101,'NRCS Physical Effects'!$D$3:$BF$173,AF$3,FALSE),"")</f>
        <v/>
      </c>
      <c r="AG101" s="31" t="str">
        <f>IFERROR(VLOOKUP($D101,'NRCS Physical Effects'!$D$3:$BF$173,AG$3,FALSE),"")</f>
        <v/>
      </c>
      <c r="AH101" s="31" t="str">
        <f>IFERROR(VLOOKUP($D101,'NRCS Physical Effects'!$D$3:$BF$173,AH$3,FALSE),"")</f>
        <v/>
      </c>
    </row>
    <row r="102" spans="1:34" x14ac:dyDescent="0.3">
      <c r="A102" s="289"/>
      <c r="B102" s="308"/>
      <c r="C102" t="s">
        <v>230</v>
      </c>
      <c r="D102" s="31">
        <v>580</v>
      </c>
      <c r="U102" s="31">
        <f>IFERROR(VLOOKUP($D102,'NRCS Physical Effects'!$D$3:$BF$173,U$3,FALSE),"")</f>
        <v>0</v>
      </c>
      <c r="V102" s="31">
        <f>IFERROR(VLOOKUP($D102,'NRCS Physical Effects'!$D$3:$BF$173,V$3,FALSE),"")</f>
        <v>0</v>
      </c>
      <c r="W102" s="31">
        <f>IFERROR(VLOOKUP($D102,'NRCS Physical Effects'!$D$3:$BF$173,W$3,FALSE),"")</f>
        <v>1</v>
      </c>
      <c r="X102" s="31">
        <f>IFERROR(VLOOKUP($D102,'NRCS Physical Effects'!$D$3:$BF$173,X$3,FALSE),"")</f>
        <v>0</v>
      </c>
      <c r="Y102" s="31">
        <f>IFERROR(VLOOKUP($D102,'NRCS Physical Effects'!$D$3:$BF$173,Y$3,FALSE),"")</f>
        <v>2</v>
      </c>
      <c r="Z102" s="31">
        <f>IFERROR(VLOOKUP($D102,'NRCS Physical Effects'!$D$3:$BF$173,Z$3,FALSE),"")</f>
        <v>2</v>
      </c>
      <c r="AA102" s="31">
        <f>IFERROR(VLOOKUP($D102,'NRCS Physical Effects'!$D$3:$BF$173,AA$3,FALSE),"")</f>
        <v>1</v>
      </c>
      <c r="AB102" s="72">
        <f>IFERROR(VLOOKUP($D102,'NRCS Physical Effects'!$D$3:$BF$173,AB$3,FALSE),"")</f>
        <v>29</v>
      </c>
      <c r="AC102" s="31">
        <f>IFERROR(VLOOKUP($D102,'NRCS Physical Effects'!$D$3:$BF$173,AC$3,FALSE),"")</f>
        <v>6</v>
      </c>
      <c r="AD102" s="31">
        <f>IFERROR(VLOOKUP($D102,'NRCS Physical Effects'!$D$3:$BF$173,AD$3,FALSE),"")</f>
        <v>5</v>
      </c>
      <c r="AE102" s="31">
        <f>IFERROR(VLOOKUP($D102,'NRCS Physical Effects'!$D$3:$BF$173,AE$3,FALSE),"")</f>
        <v>1</v>
      </c>
      <c r="AF102" s="31">
        <f>IFERROR(VLOOKUP($D102,'NRCS Physical Effects'!$D$3:$BF$173,AF$3,FALSE),"")</f>
        <v>12</v>
      </c>
      <c r="AG102" s="31">
        <f>IFERROR(VLOOKUP($D102,'NRCS Physical Effects'!$D$3:$BF$173,AG$3,FALSE),"")</f>
        <v>5</v>
      </c>
      <c r="AH102" s="31">
        <f>IFERROR(VLOOKUP($D102,'NRCS Physical Effects'!$D$3:$BF$173,AH$3,FALSE),"")</f>
        <v>0</v>
      </c>
    </row>
    <row r="103" spans="1:34" x14ac:dyDescent="0.3">
      <c r="A103" s="289"/>
      <c r="B103" s="308"/>
      <c r="C103" t="s">
        <v>231</v>
      </c>
      <c r="D103" s="31">
        <v>395</v>
      </c>
      <c r="U103" s="31">
        <f>IFERROR(VLOOKUP($D103,'NRCS Physical Effects'!$D$3:$BF$173,U$3,FALSE),"")</f>
        <v>0</v>
      </c>
      <c r="V103" s="31">
        <f>IFERROR(VLOOKUP($D103,'NRCS Physical Effects'!$D$3:$BF$173,V$3,FALSE),"")</f>
        <v>0</v>
      </c>
      <c r="W103" s="31">
        <f>IFERROR(VLOOKUP($D103,'NRCS Physical Effects'!$D$3:$BF$173,W$3,FALSE),"")</f>
        <v>0</v>
      </c>
      <c r="X103" s="31">
        <f>IFERROR(VLOOKUP($D103,'NRCS Physical Effects'!$D$3:$BF$173,X$3,FALSE),"")</f>
        <v>0</v>
      </c>
      <c r="Y103" s="31">
        <f>IFERROR(VLOOKUP($D103,'NRCS Physical Effects'!$D$3:$BF$173,Y$3,FALSE),"")</f>
        <v>1</v>
      </c>
      <c r="Z103" s="31">
        <f>IFERROR(VLOOKUP($D103,'NRCS Physical Effects'!$D$3:$BF$173,Z$3,FALSE),"")</f>
        <v>2</v>
      </c>
      <c r="AA103" s="31">
        <f>IFERROR(VLOOKUP($D103,'NRCS Physical Effects'!$D$3:$BF$173,AA$3,FALSE),"")</f>
        <v>1</v>
      </c>
      <c r="AB103" s="72">
        <f>IFERROR(VLOOKUP($D103,'NRCS Physical Effects'!$D$3:$BF$173,AB$3,FALSE),"")</f>
        <v>25</v>
      </c>
      <c r="AC103" s="31">
        <f>IFERROR(VLOOKUP($D103,'NRCS Physical Effects'!$D$3:$BF$173,AC$3,FALSE),"")</f>
        <v>5</v>
      </c>
      <c r="AD103" s="31">
        <f>IFERROR(VLOOKUP($D103,'NRCS Physical Effects'!$D$3:$BF$173,AD$3,FALSE),"")</f>
        <v>4</v>
      </c>
      <c r="AE103" s="31">
        <f>IFERROR(VLOOKUP($D103,'NRCS Physical Effects'!$D$3:$BF$173,AE$3,FALSE),"")</f>
        <v>1</v>
      </c>
      <c r="AF103" s="31">
        <f>IFERROR(VLOOKUP($D103,'NRCS Physical Effects'!$D$3:$BF$173,AF$3,FALSE),"")</f>
        <v>12</v>
      </c>
      <c r="AG103" s="31">
        <f>IFERROR(VLOOKUP($D103,'NRCS Physical Effects'!$D$3:$BF$173,AG$3,FALSE),"")</f>
        <v>3</v>
      </c>
      <c r="AH103" s="31">
        <f>IFERROR(VLOOKUP($D103,'NRCS Physical Effects'!$D$3:$BF$173,AH$3,FALSE),"")</f>
        <v>0</v>
      </c>
    </row>
    <row r="104" spans="1:34" x14ac:dyDescent="0.3">
      <c r="A104" s="289"/>
      <c r="B104" s="308"/>
      <c r="C104" t="s">
        <v>242</v>
      </c>
      <c r="D104" s="31">
        <v>420</v>
      </c>
      <c r="U104" s="31">
        <f>IFERROR(VLOOKUP($D104,'NRCS Physical Effects'!$D$3:$BF$173,U$3,FALSE),"")</f>
        <v>0</v>
      </c>
      <c r="V104" s="31">
        <f>IFERROR(VLOOKUP($D104,'NRCS Physical Effects'!$D$3:$BF$173,V$3,FALSE),"")</f>
        <v>1</v>
      </c>
      <c r="W104" s="31">
        <f>IFERROR(VLOOKUP($D104,'NRCS Physical Effects'!$D$3:$BF$173,W$3,FALSE),"")</f>
        <v>1</v>
      </c>
      <c r="X104" s="31">
        <f>IFERROR(VLOOKUP($D104,'NRCS Physical Effects'!$D$3:$BF$173,X$3,FALSE),"")</f>
        <v>0</v>
      </c>
      <c r="Y104" s="31">
        <f>IFERROR(VLOOKUP($D104,'NRCS Physical Effects'!$D$3:$BF$173,Y$3,FALSE),"")</f>
        <v>5</v>
      </c>
      <c r="Z104" s="31">
        <f>IFERROR(VLOOKUP($D104,'NRCS Physical Effects'!$D$3:$BF$173,Z$3,FALSE),"")</f>
        <v>2</v>
      </c>
      <c r="AA104" s="31">
        <f>IFERROR(VLOOKUP($D104,'NRCS Physical Effects'!$D$3:$BF$173,AA$3,FALSE),"")</f>
        <v>0</v>
      </c>
      <c r="AB104" s="72">
        <f>IFERROR(VLOOKUP($D104,'NRCS Physical Effects'!$D$3:$BF$173,AB$3,FALSE),"")</f>
        <v>22</v>
      </c>
      <c r="AC104" s="31">
        <f>IFERROR(VLOOKUP($D104,'NRCS Physical Effects'!$D$3:$BF$173,AC$3,FALSE),"")</f>
        <v>4</v>
      </c>
      <c r="AD104" s="31">
        <f>IFERROR(VLOOKUP($D104,'NRCS Physical Effects'!$D$3:$BF$173,AD$3,FALSE),"")</f>
        <v>8</v>
      </c>
      <c r="AE104" s="31">
        <f>IFERROR(VLOOKUP($D104,'NRCS Physical Effects'!$D$3:$BF$173,AE$3,FALSE),"")</f>
        <v>0</v>
      </c>
      <c r="AF104" s="31">
        <f>IFERROR(VLOOKUP($D104,'NRCS Physical Effects'!$D$3:$BF$173,AF$3,FALSE),"")</f>
        <v>3</v>
      </c>
      <c r="AG104" s="31">
        <f>IFERROR(VLOOKUP($D104,'NRCS Physical Effects'!$D$3:$BF$173,AG$3,FALSE),"")</f>
        <v>7</v>
      </c>
      <c r="AH104" s="31">
        <f>IFERROR(VLOOKUP($D104,'NRCS Physical Effects'!$D$3:$BF$173,AH$3,FALSE),"")</f>
        <v>0</v>
      </c>
    </row>
    <row r="105" spans="1:34" x14ac:dyDescent="0.3">
      <c r="A105" s="289"/>
      <c r="B105" s="308"/>
      <c r="C105" t="s">
        <v>244</v>
      </c>
      <c r="D105" s="31">
        <v>604</v>
      </c>
      <c r="U105" s="31">
        <f>IFERROR(VLOOKUP($D105,'NRCS Physical Effects'!$D$3:$BF$173,U$3,FALSE),"")</f>
        <v>0</v>
      </c>
      <c r="V105" s="31">
        <f>IFERROR(VLOOKUP($D105,'NRCS Physical Effects'!$D$3:$BF$173,V$3,FALSE),"")</f>
        <v>0</v>
      </c>
      <c r="W105" s="31">
        <f>IFERROR(VLOOKUP($D105,'NRCS Physical Effects'!$D$3:$BF$173,W$3,FALSE),"")</f>
        <v>5</v>
      </c>
      <c r="X105" s="31">
        <f>IFERROR(VLOOKUP($D105,'NRCS Physical Effects'!$D$3:$BF$173,X$3,FALSE),"")</f>
        <v>0</v>
      </c>
      <c r="Y105" s="31">
        <f>IFERROR(VLOOKUP($D105,'NRCS Physical Effects'!$D$3:$BF$173,Y$3,FALSE),"")</f>
        <v>0</v>
      </c>
      <c r="Z105" s="31">
        <f>IFERROR(VLOOKUP($D105,'NRCS Physical Effects'!$D$3:$BF$173,Z$3,FALSE),"")</f>
        <v>0</v>
      </c>
      <c r="AA105" s="31">
        <f>IFERROR(VLOOKUP($D105,'NRCS Physical Effects'!$D$3:$BF$173,AA$3,FALSE),"")</f>
        <v>0</v>
      </c>
      <c r="AB105" s="72">
        <f>IFERROR(VLOOKUP($D105,'NRCS Physical Effects'!$D$3:$BF$173,AB$3,FALSE),"")</f>
        <v>5</v>
      </c>
      <c r="AC105" s="31">
        <f>IFERROR(VLOOKUP($D105,'NRCS Physical Effects'!$D$3:$BF$173,AC$3,FALSE),"")</f>
        <v>0</v>
      </c>
      <c r="AD105" s="31">
        <f>IFERROR(VLOOKUP($D105,'NRCS Physical Effects'!$D$3:$BF$173,AD$3,FALSE),"")</f>
        <v>5</v>
      </c>
      <c r="AE105" s="31">
        <f>IFERROR(VLOOKUP($D105,'NRCS Physical Effects'!$D$3:$BF$173,AE$3,FALSE),"")</f>
        <v>0</v>
      </c>
      <c r="AF105" s="31">
        <f>IFERROR(VLOOKUP($D105,'NRCS Physical Effects'!$D$3:$BF$173,AF$3,FALSE),"")</f>
        <v>0</v>
      </c>
      <c r="AG105" s="31">
        <f>IFERROR(VLOOKUP($D105,'NRCS Physical Effects'!$D$3:$BF$173,AG$3,FALSE),"")</f>
        <v>0</v>
      </c>
      <c r="AH105" s="31">
        <f>IFERROR(VLOOKUP($D105,'NRCS Physical Effects'!$D$3:$BF$173,AH$3,FALSE),"")</f>
        <v>0</v>
      </c>
    </row>
    <row r="106" spans="1:34" x14ac:dyDescent="0.3">
      <c r="A106" s="289"/>
      <c r="B106" s="308"/>
      <c r="C106" t="s">
        <v>248</v>
      </c>
      <c r="D106" s="31">
        <v>554</v>
      </c>
      <c r="U106" s="31">
        <f>IFERROR(VLOOKUP($D106,'NRCS Physical Effects'!$D$3:$BF$173,U$3,FALSE),"")</f>
        <v>2</v>
      </c>
      <c r="V106" s="31">
        <f>IFERROR(VLOOKUP($D106,'NRCS Physical Effects'!$D$3:$BF$173,V$3,FALSE),"")</f>
        <v>0</v>
      </c>
      <c r="W106" s="31">
        <f>IFERROR(VLOOKUP($D106,'NRCS Physical Effects'!$D$3:$BF$173,W$3,FALSE),"")</f>
        <v>1</v>
      </c>
      <c r="X106" s="31">
        <f>IFERROR(VLOOKUP($D106,'NRCS Physical Effects'!$D$3:$BF$173,X$3,FALSE),"")</f>
        <v>-2</v>
      </c>
      <c r="Y106" s="31">
        <f>IFERROR(VLOOKUP($D106,'NRCS Physical Effects'!$D$3:$BF$173,Y$3,FALSE),"")</f>
        <v>0</v>
      </c>
      <c r="Z106" s="31">
        <f>IFERROR(VLOOKUP($D106,'NRCS Physical Effects'!$D$3:$BF$173,Z$3,FALSE),"")</f>
        <v>0</v>
      </c>
      <c r="AA106" s="31">
        <f>IFERROR(VLOOKUP($D106,'NRCS Physical Effects'!$D$3:$BF$173,AA$3,FALSE),"")</f>
        <v>1</v>
      </c>
      <c r="AB106" s="72">
        <f>IFERROR(VLOOKUP($D106,'NRCS Physical Effects'!$D$3:$BF$173,AB$3,FALSE),"")</f>
        <v>23</v>
      </c>
      <c r="AC106" s="31">
        <f>IFERROR(VLOOKUP($D106,'NRCS Physical Effects'!$D$3:$BF$173,AC$3,FALSE),"")</f>
        <v>5</v>
      </c>
      <c r="AD106" s="31">
        <f>IFERROR(VLOOKUP($D106,'NRCS Physical Effects'!$D$3:$BF$173,AD$3,FALSE),"")</f>
        <v>9</v>
      </c>
      <c r="AE106" s="31">
        <f>IFERROR(VLOOKUP($D106,'NRCS Physical Effects'!$D$3:$BF$173,AE$3,FALSE),"")</f>
        <v>3</v>
      </c>
      <c r="AF106" s="31">
        <f>IFERROR(VLOOKUP($D106,'NRCS Physical Effects'!$D$3:$BF$173,AF$3,FALSE),"")</f>
        <v>2</v>
      </c>
      <c r="AG106" s="31">
        <f>IFERROR(VLOOKUP($D106,'NRCS Physical Effects'!$D$3:$BF$173,AG$3,FALSE),"")</f>
        <v>4</v>
      </c>
      <c r="AH106" s="31">
        <f>IFERROR(VLOOKUP($D106,'NRCS Physical Effects'!$D$3:$BF$173,AH$3,FALSE),"")</f>
        <v>0</v>
      </c>
    </row>
    <row r="107" spans="1:34" x14ac:dyDescent="0.3">
      <c r="A107" s="289"/>
      <c r="B107" s="308"/>
      <c r="C107" s="40" t="s">
        <v>265</v>
      </c>
      <c r="D107" s="31">
        <v>342</v>
      </c>
      <c r="U107" s="31">
        <f>IFERROR(VLOOKUP($D107,'NRCS Physical Effects'!$D$3:$BF$173,U$3,FALSE),"")</f>
        <v>5</v>
      </c>
      <c r="V107" s="31">
        <f>IFERROR(VLOOKUP($D107,'NRCS Physical Effects'!$D$3:$BF$173,V$3,FALSE),"")</f>
        <v>1</v>
      </c>
      <c r="W107" s="31">
        <f>IFERROR(VLOOKUP($D107,'NRCS Physical Effects'!$D$3:$BF$173,W$3,FALSE),"")</f>
        <v>2</v>
      </c>
      <c r="X107" s="31">
        <f>IFERROR(VLOOKUP($D107,'NRCS Physical Effects'!$D$3:$BF$173,X$3,FALSE),"")</f>
        <v>0</v>
      </c>
      <c r="Y107" s="31">
        <f>IFERROR(VLOOKUP($D107,'NRCS Physical Effects'!$D$3:$BF$173,Y$3,FALSE),"")</f>
        <v>2</v>
      </c>
      <c r="Z107" s="31">
        <f>IFERROR(VLOOKUP($D107,'NRCS Physical Effects'!$D$3:$BF$173,Z$3,FALSE),"")</f>
        <v>1</v>
      </c>
      <c r="AA107" s="31">
        <f>IFERROR(VLOOKUP($D107,'NRCS Physical Effects'!$D$3:$BF$173,AA$3,FALSE),"")</f>
        <v>1</v>
      </c>
      <c r="AB107" s="72">
        <f>IFERROR(VLOOKUP($D107,'NRCS Physical Effects'!$D$3:$BF$173,AB$3,FALSE),"")</f>
        <v>60</v>
      </c>
      <c r="AC107" s="31">
        <f>IFERROR(VLOOKUP($D107,'NRCS Physical Effects'!$D$3:$BF$173,AC$3,FALSE),"")</f>
        <v>33</v>
      </c>
      <c r="AD107" s="31">
        <f>IFERROR(VLOOKUP($D107,'NRCS Physical Effects'!$D$3:$BF$173,AD$3,FALSE),"")</f>
        <v>8</v>
      </c>
      <c r="AE107" s="31">
        <f>IFERROR(VLOOKUP($D107,'NRCS Physical Effects'!$D$3:$BF$173,AE$3,FALSE),"")</f>
        <v>3</v>
      </c>
      <c r="AF107" s="31">
        <f>IFERROR(VLOOKUP($D107,'NRCS Physical Effects'!$D$3:$BF$173,AF$3,FALSE),"")</f>
        <v>13</v>
      </c>
      <c r="AG107" s="31">
        <f>IFERROR(VLOOKUP($D107,'NRCS Physical Effects'!$D$3:$BF$173,AG$3,FALSE),"")</f>
        <v>3</v>
      </c>
      <c r="AH107" s="31">
        <f>IFERROR(VLOOKUP($D107,'NRCS Physical Effects'!$D$3:$BF$173,AH$3,FALSE),"")</f>
        <v>0</v>
      </c>
    </row>
    <row r="108" spans="1:34" x14ac:dyDescent="0.3">
      <c r="A108" s="30"/>
      <c r="B108" s="30"/>
      <c r="C108" s="40"/>
      <c r="U108" s="31" t="str">
        <f>IFERROR(VLOOKUP($D108,'NRCS Physical Effects'!$D$3:$BF$173,U$3,FALSE),"")</f>
        <v/>
      </c>
      <c r="V108" s="31" t="str">
        <f>IFERROR(VLOOKUP($D108,'NRCS Physical Effects'!$D$3:$BF$173,V$3,FALSE),"")</f>
        <v/>
      </c>
      <c r="W108" s="31" t="str">
        <f>IFERROR(VLOOKUP($D108,'NRCS Physical Effects'!$D$3:$BF$173,W$3,FALSE),"")</f>
        <v/>
      </c>
      <c r="X108" s="31" t="str">
        <f>IFERROR(VLOOKUP($D108,'NRCS Physical Effects'!$D$3:$BF$173,X$3,FALSE),"")</f>
        <v/>
      </c>
      <c r="Y108" s="31" t="str">
        <f>IFERROR(VLOOKUP($D108,'NRCS Physical Effects'!$D$3:$BF$173,Y$3,FALSE),"")</f>
        <v/>
      </c>
      <c r="Z108" s="31" t="str">
        <f>IFERROR(VLOOKUP($D108,'NRCS Physical Effects'!$D$3:$BF$173,Z$3,FALSE),"")</f>
        <v/>
      </c>
      <c r="AA108" s="31" t="str">
        <f>IFERROR(VLOOKUP($D108,'NRCS Physical Effects'!$D$3:$BF$173,AA$3,FALSE),"")</f>
        <v/>
      </c>
      <c r="AB108" s="72" t="str">
        <f>IFERROR(VLOOKUP($D108,'NRCS Physical Effects'!$D$3:$BF$173,AB$3,FALSE),"")</f>
        <v/>
      </c>
      <c r="AC108" s="31" t="str">
        <f>IFERROR(VLOOKUP($D108,'NRCS Physical Effects'!$D$3:$BF$173,AC$3,FALSE),"")</f>
        <v/>
      </c>
      <c r="AD108" s="31" t="str">
        <f>IFERROR(VLOOKUP($D108,'NRCS Physical Effects'!$D$3:$BF$173,AD$3,FALSE),"")</f>
        <v/>
      </c>
      <c r="AE108" s="31" t="str">
        <f>IFERROR(VLOOKUP($D108,'NRCS Physical Effects'!$D$3:$BF$173,AE$3,FALSE),"")</f>
        <v/>
      </c>
      <c r="AF108" s="31" t="str">
        <f>IFERROR(VLOOKUP($D108,'NRCS Physical Effects'!$D$3:$BF$173,AF$3,FALSE),"")</f>
        <v/>
      </c>
      <c r="AG108" s="31" t="str">
        <f>IFERROR(VLOOKUP($D108,'NRCS Physical Effects'!$D$3:$BF$173,AG$3,FALSE),"")</f>
        <v/>
      </c>
      <c r="AH108" s="31" t="str">
        <f>IFERROR(VLOOKUP($D108,'NRCS Physical Effects'!$D$3:$BF$173,AH$3,FALSE),"")</f>
        <v/>
      </c>
    </row>
    <row r="109" spans="1:34" x14ac:dyDescent="0.3">
      <c r="A109" s="30"/>
      <c r="B109" s="309" t="s">
        <v>505</v>
      </c>
      <c r="C109" t="s">
        <v>249</v>
      </c>
      <c r="D109" s="31">
        <v>324</v>
      </c>
      <c r="U109" s="31">
        <f>IFERROR(VLOOKUP($D109,'NRCS Physical Effects'!$D$3:$BF$173,U$3,FALSE),"")</f>
        <v>-4</v>
      </c>
      <c r="V109" s="31">
        <f>IFERROR(VLOOKUP($D109,'NRCS Physical Effects'!$D$3:$BF$173,V$3,FALSE),"")</f>
        <v>1</v>
      </c>
      <c r="W109" s="31">
        <f>IFERROR(VLOOKUP($D109,'NRCS Physical Effects'!$D$3:$BF$173,W$3,FALSE),"")</f>
        <v>1</v>
      </c>
      <c r="X109" s="31">
        <f>IFERROR(VLOOKUP($D109,'NRCS Physical Effects'!$D$3:$BF$173,X$3,FALSE),"")</f>
        <v>0</v>
      </c>
      <c r="Y109" s="31">
        <f>IFERROR(VLOOKUP($D109,'NRCS Physical Effects'!$D$3:$BF$173,Y$3,FALSE),"")</f>
        <v>0</v>
      </c>
      <c r="Z109" s="31">
        <f>IFERROR(VLOOKUP($D109,'NRCS Physical Effects'!$D$3:$BF$173,Z$3,FALSE),"")</f>
        <v>0</v>
      </c>
      <c r="AA109" s="31">
        <f>IFERROR(VLOOKUP($D109,'NRCS Physical Effects'!$D$3:$BF$173,AA$3,FALSE),"")</f>
        <v>-1</v>
      </c>
      <c r="AB109" s="72">
        <f>IFERROR(VLOOKUP($D109,'NRCS Physical Effects'!$D$3:$BF$173,AB$3,FALSE),"")</f>
        <v>8</v>
      </c>
      <c r="AC109" s="31">
        <f>IFERROR(VLOOKUP($D109,'NRCS Physical Effects'!$D$3:$BF$173,AC$3,FALSE),"")</f>
        <v>5</v>
      </c>
      <c r="AD109" s="31">
        <f>IFERROR(VLOOKUP($D109,'NRCS Physical Effects'!$D$3:$BF$173,AD$3,FALSE),"")</f>
        <v>4</v>
      </c>
      <c r="AE109" s="31">
        <f>IFERROR(VLOOKUP($D109,'NRCS Physical Effects'!$D$3:$BF$173,AE$3,FALSE),"")</f>
        <v>-5</v>
      </c>
      <c r="AF109" s="31">
        <f>IFERROR(VLOOKUP($D109,'NRCS Physical Effects'!$D$3:$BF$173,AF$3,FALSE),"")</f>
        <v>2</v>
      </c>
      <c r="AG109" s="31">
        <f>IFERROR(VLOOKUP($D109,'NRCS Physical Effects'!$D$3:$BF$173,AG$3,FALSE),"")</f>
        <v>2</v>
      </c>
      <c r="AH109" s="31">
        <f>IFERROR(VLOOKUP($D109,'NRCS Physical Effects'!$D$3:$BF$173,AH$3,FALSE),"")</f>
        <v>0</v>
      </c>
    </row>
    <row r="110" spans="1:34" x14ac:dyDescent="0.3">
      <c r="A110" s="30"/>
      <c r="B110" s="309"/>
      <c r="C110" t="s">
        <v>250</v>
      </c>
      <c r="D110" s="31">
        <v>605</v>
      </c>
      <c r="U110" s="31">
        <f>IFERROR(VLOOKUP($D110,'NRCS Physical Effects'!$D$3:$BF$173,U$3,FALSE),"")</f>
        <v>0</v>
      </c>
      <c r="V110" s="31">
        <f>IFERROR(VLOOKUP($D110,'NRCS Physical Effects'!$D$3:$BF$173,V$3,FALSE),"")</f>
        <v>0</v>
      </c>
      <c r="W110" s="31">
        <f>IFERROR(VLOOKUP($D110,'NRCS Physical Effects'!$D$3:$BF$173,W$3,FALSE),"")</f>
        <v>3</v>
      </c>
      <c r="X110" s="31">
        <f>IFERROR(VLOOKUP($D110,'NRCS Physical Effects'!$D$3:$BF$173,X$3,FALSE),"")</f>
        <v>0</v>
      </c>
      <c r="Y110" s="31">
        <f>IFERROR(VLOOKUP($D110,'NRCS Physical Effects'!$D$3:$BF$173,Y$3,FALSE),"")</f>
        <v>0</v>
      </c>
      <c r="Z110" s="31">
        <f>IFERROR(VLOOKUP($D110,'NRCS Physical Effects'!$D$3:$BF$173,Z$3,FALSE),"")</f>
        <v>0</v>
      </c>
      <c r="AA110" s="31">
        <f>IFERROR(VLOOKUP($D110,'NRCS Physical Effects'!$D$3:$BF$173,AA$3,FALSE),"")</f>
        <v>-1</v>
      </c>
      <c r="AB110" s="72">
        <f>IFERROR(VLOOKUP($D110,'NRCS Physical Effects'!$D$3:$BF$173,AB$3,FALSE),"")</f>
        <v>3</v>
      </c>
      <c r="AC110" s="31">
        <f>IFERROR(VLOOKUP($D110,'NRCS Physical Effects'!$D$3:$BF$173,AC$3,FALSE),"")</f>
        <v>0</v>
      </c>
      <c r="AD110" s="31">
        <f>IFERROR(VLOOKUP($D110,'NRCS Physical Effects'!$D$3:$BF$173,AD$3,FALSE),"")</f>
        <v>4</v>
      </c>
      <c r="AE110" s="31">
        <f>IFERROR(VLOOKUP($D110,'NRCS Physical Effects'!$D$3:$BF$173,AE$3,FALSE),"")</f>
        <v>-1</v>
      </c>
      <c r="AF110" s="31">
        <f>IFERROR(VLOOKUP($D110,'NRCS Physical Effects'!$D$3:$BF$173,AF$3,FALSE),"")</f>
        <v>0</v>
      </c>
      <c r="AG110" s="31">
        <f>IFERROR(VLOOKUP($D110,'NRCS Physical Effects'!$D$3:$BF$173,AG$3,FALSE),"")</f>
        <v>0</v>
      </c>
      <c r="AH110" s="31">
        <f>IFERROR(VLOOKUP($D110,'NRCS Physical Effects'!$D$3:$BF$173,AH$3,FALSE),"")</f>
        <v>0</v>
      </c>
    </row>
    <row r="111" spans="1:34" x14ac:dyDescent="0.3">
      <c r="A111" s="30"/>
      <c r="B111" s="309"/>
      <c r="C111" t="s">
        <v>251</v>
      </c>
      <c r="D111" s="31">
        <v>460</v>
      </c>
      <c r="U111" s="31">
        <f>IFERROR(VLOOKUP($D111,'NRCS Physical Effects'!$D$3:$BF$173,U$3,FALSE),"")</f>
        <v>-3</v>
      </c>
      <c r="V111" s="31">
        <f>IFERROR(VLOOKUP($D111,'NRCS Physical Effects'!$D$3:$BF$173,V$3,FALSE),"")</f>
        <v>-3</v>
      </c>
      <c r="W111" s="31">
        <f>IFERROR(VLOOKUP($D111,'NRCS Physical Effects'!$D$3:$BF$173,W$3,FALSE),"")</f>
        <v>-1</v>
      </c>
      <c r="X111" s="31">
        <f>IFERROR(VLOOKUP($D111,'NRCS Physical Effects'!$D$3:$BF$173,X$3,FALSE),"")</f>
        <v>-1</v>
      </c>
      <c r="Y111" s="31">
        <f>IFERROR(VLOOKUP($D111,'NRCS Physical Effects'!$D$3:$BF$173,Y$3,FALSE),"")</f>
        <v>-2</v>
      </c>
      <c r="Z111" s="31">
        <f>IFERROR(VLOOKUP($D111,'NRCS Physical Effects'!$D$3:$BF$173,Z$3,FALSE),"")</f>
        <v>-1</v>
      </c>
      <c r="AA111" s="31">
        <f>IFERROR(VLOOKUP($D111,'NRCS Physical Effects'!$D$3:$BF$173,AA$3,FALSE),"")</f>
        <v>-1</v>
      </c>
      <c r="AB111" s="72">
        <f>IFERROR(VLOOKUP($D111,'NRCS Physical Effects'!$D$3:$BF$173,AB$3,FALSE),"")</f>
        <v>-22</v>
      </c>
      <c r="AC111" s="31">
        <f>IFERROR(VLOOKUP($D111,'NRCS Physical Effects'!$D$3:$BF$173,AC$3,FALSE),"")</f>
        <v>-11</v>
      </c>
      <c r="AD111" s="31">
        <f>IFERROR(VLOOKUP($D111,'NRCS Physical Effects'!$D$3:$BF$173,AD$3,FALSE),"")</f>
        <v>-9</v>
      </c>
      <c r="AE111" s="31">
        <f>IFERROR(VLOOKUP($D111,'NRCS Physical Effects'!$D$3:$BF$173,AE$3,FALSE),"")</f>
        <v>-2</v>
      </c>
      <c r="AF111" s="31">
        <f>IFERROR(VLOOKUP($D111,'NRCS Physical Effects'!$D$3:$BF$173,AF$3,FALSE),"")</f>
        <v>4</v>
      </c>
      <c r="AG111" s="31">
        <f>IFERROR(VLOOKUP($D111,'NRCS Physical Effects'!$D$3:$BF$173,AG$3,FALSE),"")</f>
        <v>-5</v>
      </c>
      <c r="AH111" s="31">
        <f>IFERROR(VLOOKUP($D111,'NRCS Physical Effects'!$D$3:$BF$173,AH$3,FALSE),"")</f>
        <v>1</v>
      </c>
    </row>
    <row r="112" spans="1:34" x14ac:dyDescent="0.3">
      <c r="A112" s="30"/>
      <c r="B112" s="309"/>
      <c r="C112" t="s">
        <v>252</v>
      </c>
      <c r="D112" s="31">
        <v>633</v>
      </c>
      <c r="U112" s="31">
        <f>IFERROR(VLOOKUP($D112,'NRCS Physical Effects'!$D$3:$BF$173,U$3,FALSE),"")</f>
        <v>1</v>
      </c>
      <c r="V112" s="31">
        <f>IFERROR(VLOOKUP($D112,'NRCS Physical Effects'!$D$3:$BF$173,V$3,FALSE),"")</f>
        <v>0</v>
      </c>
      <c r="W112" s="31">
        <f>IFERROR(VLOOKUP($D112,'NRCS Physical Effects'!$D$3:$BF$173,W$3,FALSE),"")</f>
        <v>2</v>
      </c>
      <c r="X112" s="31">
        <f>IFERROR(VLOOKUP($D112,'NRCS Physical Effects'!$D$3:$BF$173,X$3,FALSE),"")</f>
        <v>0</v>
      </c>
      <c r="Y112" s="31">
        <f>IFERROR(VLOOKUP($D112,'NRCS Physical Effects'!$D$3:$BF$173,Y$3,FALSE),"")</f>
        <v>0</v>
      </c>
      <c r="Z112" s="31">
        <f>IFERROR(VLOOKUP($D112,'NRCS Physical Effects'!$D$3:$BF$173,Z$3,FALSE),"")</f>
        <v>0</v>
      </c>
      <c r="AA112" s="31">
        <f>IFERROR(VLOOKUP($D112,'NRCS Physical Effects'!$D$3:$BF$173,AA$3,FALSE),"")</f>
        <v>-1</v>
      </c>
      <c r="AB112" s="72">
        <f>IFERROR(VLOOKUP($D112,'NRCS Physical Effects'!$D$3:$BF$173,AB$3,FALSE),"")</f>
        <v>13</v>
      </c>
      <c r="AC112" s="31">
        <f>IFERROR(VLOOKUP($D112,'NRCS Physical Effects'!$D$3:$BF$173,AC$3,FALSE),"")</f>
        <v>1</v>
      </c>
      <c r="AD112" s="31">
        <f>IFERROR(VLOOKUP($D112,'NRCS Physical Effects'!$D$3:$BF$173,AD$3,FALSE),"")</f>
        <v>12</v>
      </c>
      <c r="AE112" s="31">
        <f>IFERROR(VLOOKUP($D112,'NRCS Physical Effects'!$D$3:$BF$173,AE$3,FALSE),"")</f>
        <v>-5</v>
      </c>
      <c r="AF112" s="31">
        <f>IFERROR(VLOOKUP($D112,'NRCS Physical Effects'!$D$3:$BF$173,AF$3,FALSE),"")</f>
        <v>4</v>
      </c>
      <c r="AG112" s="31">
        <f>IFERROR(VLOOKUP($D112,'NRCS Physical Effects'!$D$3:$BF$173,AG$3,FALSE),"")</f>
        <v>1</v>
      </c>
      <c r="AH112" s="31">
        <f>IFERROR(VLOOKUP($D112,'NRCS Physical Effects'!$D$3:$BF$173,AH$3,FALSE),"")</f>
        <v>0</v>
      </c>
    </row>
    <row r="113" spans="1:34" x14ac:dyDescent="0.3">
      <c r="A113" s="30"/>
      <c r="B113" s="309"/>
      <c r="C113" t="s">
        <v>253</v>
      </c>
      <c r="D113" s="31">
        <v>313</v>
      </c>
      <c r="U113" s="31">
        <f>IFERROR(VLOOKUP($D113,'NRCS Physical Effects'!$D$3:$BF$173,U$3,FALSE),"")</f>
        <v>1</v>
      </c>
      <c r="V113" s="31">
        <f>IFERROR(VLOOKUP($D113,'NRCS Physical Effects'!$D$3:$BF$173,V$3,FALSE),"")</f>
        <v>0</v>
      </c>
      <c r="W113" s="31">
        <f>IFERROR(VLOOKUP($D113,'NRCS Physical Effects'!$D$3:$BF$173,W$3,FALSE),"")</f>
        <v>4</v>
      </c>
      <c r="X113" s="31">
        <f>IFERROR(VLOOKUP($D113,'NRCS Physical Effects'!$D$3:$BF$173,X$3,FALSE),"")</f>
        <v>0</v>
      </c>
      <c r="Y113" s="31">
        <f>IFERROR(VLOOKUP($D113,'NRCS Physical Effects'!$D$3:$BF$173,Y$3,FALSE),"")</f>
        <v>0</v>
      </c>
      <c r="Z113" s="31">
        <f>IFERROR(VLOOKUP($D113,'NRCS Physical Effects'!$D$3:$BF$173,Z$3,FALSE),"")</f>
        <v>0</v>
      </c>
      <c r="AA113" s="31">
        <f>IFERROR(VLOOKUP($D113,'NRCS Physical Effects'!$D$3:$BF$173,AA$3,FALSE),"")</f>
        <v>-1</v>
      </c>
      <c r="AB113" s="72">
        <f>IFERROR(VLOOKUP($D113,'NRCS Physical Effects'!$D$3:$BF$173,AB$3,FALSE),"")</f>
        <v>14</v>
      </c>
      <c r="AC113" s="31">
        <f>IFERROR(VLOOKUP($D113,'NRCS Physical Effects'!$D$3:$BF$173,AC$3,FALSE),"")</f>
        <v>3</v>
      </c>
      <c r="AD113" s="31">
        <f>IFERROR(VLOOKUP($D113,'NRCS Physical Effects'!$D$3:$BF$173,AD$3,FALSE),"")</f>
        <v>15</v>
      </c>
      <c r="AE113" s="31">
        <f>IFERROR(VLOOKUP($D113,'NRCS Physical Effects'!$D$3:$BF$173,AE$3,FALSE),"")</f>
        <v>-6</v>
      </c>
      <c r="AF113" s="31">
        <f>IFERROR(VLOOKUP($D113,'NRCS Physical Effects'!$D$3:$BF$173,AF$3,FALSE),"")</f>
        <v>2</v>
      </c>
      <c r="AG113" s="31">
        <f>IFERROR(VLOOKUP($D113,'NRCS Physical Effects'!$D$3:$BF$173,AG$3,FALSE),"")</f>
        <v>0</v>
      </c>
      <c r="AH113" s="31">
        <f>IFERROR(VLOOKUP($D113,'NRCS Physical Effects'!$D$3:$BF$173,AH$3,FALSE),"")</f>
        <v>0</v>
      </c>
    </row>
    <row r="114" spans="1:34" x14ac:dyDescent="0.3">
      <c r="A114" s="30"/>
      <c r="B114" s="309"/>
      <c r="C114" t="s">
        <v>254</v>
      </c>
      <c r="D114" s="31">
        <v>359</v>
      </c>
      <c r="U114" s="31">
        <f>IFERROR(VLOOKUP($D114,'NRCS Physical Effects'!$D$3:$BF$173,U$3,FALSE),"")</f>
        <v>1</v>
      </c>
      <c r="V114" s="31">
        <f>IFERROR(VLOOKUP($D114,'NRCS Physical Effects'!$D$3:$BF$173,V$3,FALSE),"")</f>
        <v>0</v>
      </c>
      <c r="W114" s="31">
        <f>IFERROR(VLOOKUP($D114,'NRCS Physical Effects'!$D$3:$BF$173,W$3,FALSE),"")</f>
        <v>4</v>
      </c>
      <c r="X114" s="31">
        <f>IFERROR(VLOOKUP($D114,'NRCS Physical Effects'!$D$3:$BF$173,X$3,FALSE),"")</f>
        <v>0</v>
      </c>
      <c r="Y114" s="31">
        <f>IFERROR(VLOOKUP($D114,'NRCS Physical Effects'!$D$3:$BF$173,Y$3,FALSE),"")</f>
        <v>0</v>
      </c>
      <c r="Z114" s="31">
        <f>IFERROR(VLOOKUP($D114,'NRCS Physical Effects'!$D$3:$BF$173,Z$3,FALSE),"")</f>
        <v>0</v>
      </c>
      <c r="AA114" s="31">
        <f>IFERROR(VLOOKUP($D114,'NRCS Physical Effects'!$D$3:$BF$173,AA$3,FALSE),"")</f>
        <v>-3</v>
      </c>
      <c r="AB114" s="72">
        <f>IFERROR(VLOOKUP($D114,'NRCS Physical Effects'!$D$3:$BF$173,AB$3,FALSE),"")</f>
        <v>16</v>
      </c>
      <c r="AC114" s="31">
        <f>IFERROR(VLOOKUP($D114,'NRCS Physical Effects'!$D$3:$BF$173,AC$3,FALSE),"")</f>
        <v>2</v>
      </c>
      <c r="AD114" s="31">
        <f>IFERROR(VLOOKUP($D114,'NRCS Physical Effects'!$D$3:$BF$173,AD$3,FALSE),"")</f>
        <v>17</v>
      </c>
      <c r="AE114" s="31">
        <f>IFERROR(VLOOKUP($D114,'NRCS Physical Effects'!$D$3:$BF$173,AE$3,FALSE),"")</f>
        <v>-5</v>
      </c>
      <c r="AF114" s="31">
        <f>IFERROR(VLOOKUP($D114,'NRCS Physical Effects'!$D$3:$BF$173,AF$3,FALSE),"")</f>
        <v>2</v>
      </c>
      <c r="AG114" s="31">
        <f>IFERROR(VLOOKUP($D114,'NRCS Physical Effects'!$D$3:$BF$173,AG$3,FALSE),"")</f>
        <v>0</v>
      </c>
      <c r="AH114" s="31">
        <f>IFERROR(VLOOKUP($D114,'NRCS Physical Effects'!$D$3:$BF$173,AH$3,FALSE),"")</f>
        <v>0</v>
      </c>
    </row>
    <row r="115" spans="1:34" x14ac:dyDescent="0.3">
      <c r="A115" s="30"/>
      <c r="B115" s="309"/>
      <c r="C115" t="s">
        <v>263</v>
      </c>
      <c r="D115" s="31">
        <v>318</v>
      </c>
      <c r="U115" s="31">
        <f>IFERROR(VLOOKUP($D115,'NRCS Physical Effects'!$D$3:$BF$173,U$3,FALSE),"")</f>
        <v>1</v>
      </c>
      <c r="V115" s="31">
        <f>IFERROR(VLOOKUP($D115,'NRCS Physical Effects'!$D$3:$BF$173,V$3,FALSE),"")</f>
        <v>0</v>
      </c>
      <c r="W115" s="31">
        <f>IFERROR(VLOOKUP($D115,'NRCS Physical Effects'!$D$3:$BF$173,W$3,FALSE),"")</f>
        <v>4</v>
      </c>
      <c r="X115" s="31">
        <f>IFERROR(VLOOKUP($D115,'NRCS Physical Effects'!$D$3:$BF$173,X$3,FALSE),"")</f>
        <v>0</v>
      </c>
      <c r="Y115" s="31">
        <f>IFERROR(VLOOKUP($D115,'NRCS Physical Effects'!$D$3:$BF$173,Y$3,FALSE),"")</f>
        <v>0</v>
      </c>
      <c r="Z115" s="31">
        <f>IFERROR(VLOOKUP($D115,'NRCS Physical Effects'!$D$3:$BF$173,Z$3,FALSE),"")</f>
        <v>0</v>
      </c>
      <c r="AA115" s="31">
        <f>IFERROR(VLOOKUP($D115,'NRCS Physical Effects'!$D$3:$BF$173,AA$3,FALSE),"")</f>
        <v>-1</v>
      </c>
      <c r="AB115" s="72">
        <f>IFERROR(VLOOKUP($D115,'NRCS Physical Effects'!$D$3:$BF$173,AB$3,FALSE),"")</f>
        <v>12</v>
      </c>
      <c r="AC115" s="31">
        <f>IFERROR(VLOOKUP($D115,'NRCS Physical Effects'!$D$3:$BF$173,AC$3,FALSE),"")</f>
        <v>2</v>
      </c>
      <c r="AD115" s="31">
        <f>IFERROR(VLOOKUP($D115,'NRCS Physical Effects'!$D$3:$BF$173,AD$3,FALSE),"")</f>
        <v>14</v>
      </c>
      <c r="AE115" s="31">
        <f>IFERROR(VLOOKUP($D115,'NRCS Physical Effects'!$D$3:$BF$173,AE$3,FALSE),"")</f>
        <v>-6</v>
      </c>
      <c r="AF115" s="31">
        <f>IFERROR(VLOOKUP($D115,'NRCS Physical Effects'!$D$3:$BF$173,AF$3,FALSE),"")</f>
        <v>2</v>
      </c>
      <c r="AG115" s="31">
        <f>IFERROR(VLOOKUP($D115,'NRCS Physical Effects'!$D$3:$BF$173,AG$3,FALSE),"")</f>
        <v>0</v>
      </c>
      <c r="AH115" s="31">
        <f>IFERROR(VLOOKUP($D115,'NRCS Physical Effects'!$D$3:$BF$173,AH$3,FALSE),"")</f>
        <v>0</v>
      </c>
    </row>
    <row r="117" spans="1:34" x14ac:dyDescent="0.3">
      <c r="C117" s="26"/>
    </row>
  </sheetData>
  <mergeCells count="21">
    <mergeCell ref="B17:B21"/>
    <mergeCell ref="B23:B28"/>
    <mergeCell ref="A5:A28"/>
    <mergeCell ref="U1:AH1"/>
    <mergeCell ref="H2:I2"/>
    <mergeCell ref="L2:M2"/>
    <mergeCell ref="F1:M1"/>
    <mergeCell ref="P1:S1"/>
    <mergeCell ref="B5:B15"/>
    <mergeCell ref="A30:A62"/>
    <mergeCell ref="B30:B39"/>
    <mergeCell ref="B40:B43"/>
    <mergeCell ref="B44:B55"/>
    <mergeCell ref="B56:B62"/>
    <mergeCell ref="B84:B93"/>
    <mergeCell ref="B95:B107"/>
    <mergeCell ref="B109:B115"/>
    <mergeCell ref="A74:A107"/>
    <mergeCell ref="A64:A72"/>
    <mergeCell ref="B64:B72"/>
    <mergeCell ref="B74:B82"/>
  </mergeCells>
  <conditionalFormatting sqref="AA5:AA115">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U5:U115">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7AAA9-36C6-4AD6-AF35-BBBB474B2679}">
  <dimension ref="A1:BG182"/>
  <sheetViews>
    <sheetView workbookViewId="0">
      <pane xSplit="4" ySplit="3" topLeftCell="L4" activePane="bottomRight" state="frozen"/>
      <selection pane="topRight" activeCell="E1" sqref="E1"/>
      <selection pane="bottomLeft" activeCell="A3" sqref="A3"/>
      <selection pane="bottomRight" activeCell="A3" sqref="A3"/>
    </sheetView>
  </sheetViews>
  <sheetFormatPr defaultRowHeight="14.4" x14ac:dyDescent="0.3"/>
  <cols>
    <col min="1" max="1" width="10" bestFit="1" customWidth="1"/>
    <col min="2" max="2" width="4" bestFit="1" customWidth="1"/>
    <col min="3" max="3" width="43.88671875" style="61" customWidth="1"/>
    <col min="4" max="4" width="12.44140625" style="46" bestFit="1" customWidth="1"/>
    <col min="37" max="37" width="8.88671875" style="62"/>
    <col min="52" max="52" width="8.88671875" style="62"/>
  </cols>
  <sheetData>
    <row r="1" spans="1:59" s="68" customFormat="1" ht="12" x14ac:dyDescent="0.25">
      <c r="D1" s="68">
        <v>1</v>
      </c>
      <c r="E1" s="68">
        <v>2</v>
      </c>
      <c r="F1" s="68">
        <v>3</v>
      </c>
      <c r="G1" s="68">
        <v>4</v>
      </c>
      <c r="H1" s="68">
        <v>5</v>
      </c>
      <c r="I1" s="68">
        <v>6</v>
      </c>
      <c r="J1" s="68">
        <v>7</v>
      </c>
      <c r="K1" s="68">
        <v>8</v>
      </c>
      <c r="L1" s="68">
        <v>9</v>
      </c>
      <c r="M1" s="68">
        <v>10</v>
      </c>
      <c r="N1" s="68">
        <v>11</v>
      </c>
      <c r="O1" s="68">
        <v>12</v>
      </c>
      <c r="P1" s="68">
        <v>13</v>
      </c>
      <c r="Q1" s="68">
        <v>14</v>
      </c>
      <c r="R1" s="68">
        <v>15</v>
      </c>
      <c r="S1" s="68">
        <v>16</v>
      </c>
      <c r="T1" s="68">
        <v>17</v>
      </c>
      <c r="U1" s="68">
        <v>18</v>
      </c>
      <c r="V1" s="68">
        <v>19</v>
      </c>
      <c r="W1" s="68">
        <v>20</v>
      </c>
      <c r="X1" s="68">
        <v>21</v>
      </c>
      <c r="Y1" s="68">
        <v>22</v>
      </c>
      <c r="Z1" s="68">
        <v>23</v>
      </c>
      <c r="AA1" s="68">
        <v>24</v>
      </c>
      <c r="AB1" s="68">
        <v>25</v>
      </c>
      <c r="AC1" s="68">
        <v>26</v>
      </c>
      <c r="AD1" s="68">
        <v>27</v>
      </c>
      <c r="AE1" s="68">
        <v>28</v>
      </c>
      <c r="AF1" s="68">
        <v>29</v>
      </c>
      <c r="AG1" s="68">
        <v>30</v>
      </c>
      <c r="AH1" s="68">
        <v>31</v>
      </c>
      <c r="AI1" s="68">
        <v>32</v>
      </c>
      <c r="AJ1" s="68">
        <v>33</v>
      </c>
      <c r="AK1" s="68">
        <v>34</v>
      </c>
      <c r="AL1" s="68">
        <v>35</v>
      </c>
      <c r="AM1" s="68">
        <v>36</v>
      </c>
      <c r="AN1" s="68">
        <v>37</v>
      </c>
      <c r="AO1" s="68">
        <v>38</v>
      </c>
      <c r="AP1" s="68">
        <v>39</v>
      </c>
      <c r="AQ1" s="68">
        <v>40</v>
      </c>
      <c r="AR1" s="68">
        <v>41</v>
      </c>
      <c r="AS1" s="68">
        <v>42</v>
      </c>
      <c r="AT1" s="68">
        <v>43</v>
      </c>
      <c r="AU1" s="68">
        <v>44</v>
      </c>
      <c r="AV1" s="68">
        <v>45</v>
      </c>
      <c r="AW1" s="68">
        <v>46</v>
      </c>
      <c r="AX1" s="68">
        <v>47</v>
      </c>
      <c r="AY1" s="68">
        <v>48</v>
      </c>
      <c r="AZ1" s="68">
        <v>49</v>
      </c>
      <c r="BA1" s="68">
        <v>50</v>
      </c>
      <c r="BB1" s="68">
        <v>51</v>
      </c>
      <c r="BC1" s="68">
        <v>52</v>
      </c>
      <c r="BD1" s="68">
        <v>53</v>
      </c>
      <c r="BE1" s="68">
        <v>54</v>
      </c>
      <c r="BF1" s="68">
        <v>55</v>
      </c>
    </row>
    <row r="2" spans="1:59" x14ac:dyDescent="0.3">
      <c r="C2" s="45" t="s">
        <v>269</v>
      </c>
      <c r="E2" s="47" t="s">
        <v>270</v>
      </c>
      <c r="F2" s="47" t="s">
        <v>270</v>
      </c>
      <c r="G2" s="47" t="s">
        <v>270</v>
      </c>
      <c r="H2" s="47" t="s">
        <v>270</v>
      </c>
      <c r="I2" s="47" t="s">
        <v>270</v>
      </c>
      <c r="J2" s="47" t="s">
        <v>270</v>
      </c>
      <c r="K2" s="47" t="s">
        <v>270</v>
      </c>
      <c r="L2" s="47" t="s">
        <v>270</v>
      </c>
      <c r="M2" s="47" t="s">
        <v>270</v>
      </c>
      <c r="N2" s="47" t="s">
        <v>270</v>
      </c>
      <c r="O2" s="47" t="s">
        <v>270</v>
      </c>
      <c r="P2" s="48" t="s">
        <v>271</v>
      </c>
      <c r="Q2" s="48" t="s">
        <v>271</v>
      </c>
      <c r="R2" s="48" t="s">
        <v>271</v>
      </c>
      <c r="S2" s="48" t="s">
        <v>271</v>
      </c>
      <c r="T2" s="48" t="s">
        <v>271</v>
      </c>
      <c r="U2" s="48" t="s">
        <v>271</v>
      </c>
      <c r="V2" s="48" t="s">
        <v>271</v>
      </c>
      <c r="W2" s="48" t="s">
        <v>271</v>
      </c>
      <c r="X2" s="48" t="s">
        <v>271</v>
      </c>
      <c r="Y2" s="48" t="s">
        <v>271</v>
      </c>
      <c r="Z2" s="48" t="s">
        <v>271</v>
      </c>
      <c r="AA2" s="48" t="s">
        <v>271</v>
      </c>
      <c r="AB2" s="48" t="s">
        <v>271</v>
      </c>
      <c r="AC2" s="48" t="s">
        <v>271</v>
      </c>
      <c r="AD2" s="48" t="s">
        <v>271</v>
      </c>
      <c r="AE2" s="48" t="s">
        <v>271</v>
      </c>
      <c r="AF2" s="48" t="s">
        <v>271</v>
      </c>
      <c r="AG2" s="48" t="s">
        <v>271</v>
      </c>
      <c r="AH2" s="48" t="s">
        <v>271</v>
      </c>
      <c r="AI2" s="48" t="s">
        <v>271</v>
      </c>
      <c r="AJ2" s="49" t="s">
        <v>272</v>
      </c>
      <c r="AK2" s="49" t="s">
        <v>272</v>
      </c>
      <c r="AL2" s="49" t="s">
        <v>272</v>
      </c>
      <c r="AM2" s="49" t="s">
        <v>272</v>
      </c>
      <c r="AN2" s="49" t="s">
        <v>272</v>
      </c>
      <c r="AO2" s="50" t="s">
        <v>273</v>
      </c>
      <c r="AP2" s="50" t="s">
        <v>273</v>
      </c>
      <c r="AQ2" s="50" t="s">
        <v>273</v>
      </c>
      <c r="AR2" s="50" t="s">
        <v>273</v>
      </c>
      <c r="AS2" s="51" t="s">
        <v>274</v>
      </c>
      <c r="AT2" s="51" t="s">
        <v>274</v>
      </c>
      <c r="AU2" s="51" t="s">
        <v>274</v>
      </c>
      <c r="AV2" s="51" t="s">
        <v>274</v>
      </c>
      <c r="AW2" s="51" t="s">
        <v>274</v>
      </c>
      <c r="AX2" s="52" t="s">
        <v>275</v>
      </c>
      <c r="AY2" s="52" t="s">
        <v>275</v>
      </c>
      <c r="AZ2" s="53">
        <f>MAX(AZ4:AZ173)</f>
        <v>96</v>
      </c>
      <c r="BA2" s="53">
        <f t="shared" ref="BA2:BF2" si="0">MAX(BA4:BA173)</f>
        <v>35</v>
      </c>
      <c r="BB2" s="53">
        <f t="shared" si="0"/>
        <v>39</v>
      </c>
      <c r="BC2" s="53">
        <f t="shared" si="0"/>
        <v>17</v>
      </c>
      <c r="BD2" s="53">
        <f t="shared" si="0"/>
        <v>18</v>
      </c>
      <c r="BE2" s="53">
        <f t="shared" si="0"/>
        <v>13</v>
      </c>
      <c r="BF2" s="53">
        <f t="shared" si="0"/>
        <v>6</v>
      </c>
      <c r="BG2" s="34" t="s">
        <v>276</v>
      </c>
    </row>
    <row r="3" spans="1:59" s="54" customFormat="1" ht="90.6" customHeight="1" x14ac:dyDescent="0.3">
      <c r="A3" s="54" t="s">
        <v>277</v>
      </c>
      <c r="C3" s="55" t="s">
        <v>549</v>
      </c>
      <c r="D3" s="56" t="s">
        <v>278</v>
      </c>
      <c r="E3" s="54" t="s">
        <v>279</v>
      </c>
      <c r="F3" s="54" t="s">
        <v>280</v>
      </c>
      <c r="G3" s="54" t="s">
        <v>281</v>
      </c>
      <c r="H3" s="54" t="s">
        <v>282</v>
      </c>
      <c r="I3" s="54" t="s">
        <v>283</v>
      </c>
      <c r="J3" s="54" t="s">
        <v>284</v>
      </c>
      <c r="K3" s="54" t="s">
        <v>285</v>
      </c>
      <c r="L3" s="57" t="s">
        <v>286</v>
      </c>
      <c r="M3" s="54" t="s">
        <v>287</v>
      </c>
      <c r="N3" s="57" t="s">
        <v>288</v>
      </c>
      <c r="O3" s="54" t="s">
        <v>289</v>
      </c>
      <c r="P3" s="57" t="s">
        <v>290</v>
      </c>
      <c r="Q3" s="54" t="s">
        <v>291</v>
      </c>
      <c r="R3" s="54" t="s">
        <v>292</v>
      </c>
      <c r="S3" s="54" t="s">
        <v>293</v>
      </c>
      <c r="T3" s="54" t="s">
        <v>294</v>
      </c>
      <c r="U3" s="54" t="s">
        <v>295</v>
      </c>
      <c r="V3" s="54" t="s">
        <v>296</v>
      </c>
      <c r="W3" s="54" t="s">
        <v>297</v>
      </c>
      <c r="X3" s="57" t="s">
        <v>298</v>
      </c>
      <c r="Y3" s="54" t="s">
        <v>299</v>
      </c>
      <c r="Z3" s="54" t="s">
        <v>300</v>
      </c>
      <c r="AA3" s="54" t="s">
        <v>301</v>
      </c>
      <c r="AB3" s="54" t="s">
        <v>302</v>
      </c>
      <c r="AC3" s="54" t="s">
        <v>303</v>
      </c>
      <c r="AD3" s="54" t="s">
        <v>304</v>
      </c>
      <c r="AE3" s="54" t="s">
        <v>305</v>
      </c>
      <c r="AF3" s="54" t="s">
        <v>306</v>
      </c>
      <c r="AG3" s="54" t="s">
        <v>307</v>
      </c>
      <c r="AH3" s="54" t="s">
        <v>308</v>
      </c>
      <c r="AI3" s="54" t="s">
        <v>309</v>
      </c>
      <c r="AJ3" s="54" t="s">
        <v>310</v>
      </c>
      <c r="AK3" s="57" t="s">
        <v>311</v>
      </c>
      <c r="AL3" s="54" t="s">
        <v>312</v>
      </c>
      <c r="AM3" s="54" t="s">
        <v>313</v>
      </c>
      <c r="AN3" s="58" t="s">
        <v>314</v>
      </c>
      <c r="AO3" s="54" t="s">
        <v>315</v>
      </c>
      <c r="AP3" s="54" t="s">
        <v>316</v>
      </c>
      <c r="AQ3" s="54" t="s">
        <v>317</v>
      </c>
      <c r="AR3" s="54" t="s">
        <v>318</v>
      </c>
      <c r="AS3" s="57" t="s">
        <v>319</v>
      </c>
      <c r="AT3" s="57" t="s">
        <v>320</v>
      </c>
      <c r="AU3" s="54" t="s">
        <v>321</v>
      </c>
      <c r="AV3" s="54" t="s">
        <v>322</v>
      </c>
      <c r="AW3" s="54" t="s">
        <v>323</v>
      </c>
      <c r="AX3" s="54" t="s">
        <v>324</v>
      </c>
      <c r="AY3" s="54" t="s">
        <v>325</v>
      </c>
      <c r="AZ3" s="59" t="s">
        <v>326</v>
      </c>
      <c r="BA3" s="60" t="s">
        <v>327</v>
      </c>
      <c r="BB3" s="60" t="s">
        <v>328</v>
      </c>
      <c r="BC3" s="60" t="s">
        <v>329</v>
      </c>
      <c r="BD3" s="60" t="s">
        <v>330</v>
      </c>
      <c r="BE3" s="60" t="s">
        <v>331</v>
      </c>
      <c r="BF3" s="60" t="s">
        <v>332</v>
      </c>
    </row>
    <row r="4" spans="1:59" x14ac:dyDescent="0.3">
      <c r="A4" t="s">
        <v>333</v>
      </c>
      <c r="B4">
        <v>1</v>
      </c>
      <c r="C4" s="61" t="s">
        <v>334</v>
      </c>
      <c r="D4" s="46">
        <v>366</v>
      </c>
      <c r="E4">
        <v>0</v>
      </c>
      <c r="F4">
        <v>0</v>
      </c>
      <c r="G4">
        <v>0</v>
      </c>
      <c r="H4">
        <v>0</v>
      </c>
      <c r="I4">
        <v>0</v>
      </c>
      <c r="J4">
        <v>0</v>
      </c>
      <c r="K4">
        <v>0</v>
      </c>
      <c r="L4">
        <v>0</v>
      </c>
      <c r="M4">
        <v>0</v>
      </c>
      <c r="N4">
        <v>0</v>
      </c>
      <c r="O4">
        <v>0</v>
      </c>
      <c r="P4">
        <v>0</v>
      </c>
      <c r="Q4">
        <v>0</v>
      </c>
      <c r="R4">
        <v>0</v>
      </c>
      <c r="S4">
        <v>0</v>
      </c>
      <c r="T4">
        <v>0</v>
      </c>
      <c r="U4">
        <v>0</v>
      </c>
      <c r="V4">
        <v>0</v>
      </c>
      <c r="W4">
        <v>0</v>
      </c>
      <c r="X4">
        <v>2</v>
      </c>
      <c r="Y4">
        <v>0</v>
      </c>
      <c r="Z4">
        <v>0</v>
      </c>
      <c r="AA4">
        <v>0</v>
      </c>
      <c r="AB4">
        <v>2</v>
      </c>
      <c r="AC4">
        <v>0</v>
      </c>
      <c r="AD4">
        <v>0</v>
      </c>
      <c r="AE4">
        <v>0</v>
      </c>
      <c r="AF4">
        <v>0</v>
      </c>
      <c r="AG4">
        <v>0</v>
      </c>
      <c r="AH4">
        <v>0</v>
      </c>
      <c r="AI4">
        <v>0</v>
      </c>
      <c r="AJ4">
        <v>0</v>
      </c>
      <c r="AK4" s="62">
        <v>4</v>
      </c>
      <c r="AL4">
        <v>1</v>
      </c>
      <c r="AM4">
        <v>5</v>
      </c>
      <c r="AN4">
        <v>-1</v>
      </c>
      <c r="AO4">
        <v>0</v>
      </c>
      <c r="AP4">
        <v>0</v>
      </c>
      <c r="AQ4">
        <v>0</v>
      </c>
      <c r="AR4">
        <v>0</v>
      </c>
      <c r="AS4">
        <v>0</v>
      </c>
      <c r="AT4">
        <v>0</v>
      </c>
      <c r="AU4">
        <v>0</v>
      </c>
      <c r="AV4">
        <v>0</v>
      </c>
      <c r="AW4">
        <v>0</v>
      </c>
      <c r="AX4">
        <v>0</v>
      </c>
      <c r="AY4">
        <v>0</v>
      </c>
      <c r="AZ4" s="62">
        <f>SUM(E4:AY4)</f>
        <v>13</v>
      </c>
      <c r="BA4">
        <f>SUMIF($E$2:$AY$2,BA$3,$E4:$AY4)</f>
        <v>0</v>
      </c>
      <c r="BB4">
        <f t="shared" ref="BB4:BF19" si="1">SUMIF($E$2:$AY$2,BB$3,$E4:$AY4)</f>
        <v>4</v>
      </c>
      <c r="BC4">
        <f t="shared" si="1"/>
        <v>9</v>
      </c>
      <c r="BD4">
        <f t="shared" si="1"/>
        <v>0</v>
      </c>
      <c r="BE4">
        <f t="shared" si="1"/>
        <v>0</v>
      </c>
      <c r="BF4">
        <f t="shared" si="1"/>
        <v>0</v>
      </c>
    </row>
    <row r="5" spans="1:59" x14ac:dyDescent="0.3">
      <c r="A5" t="s">
        <v>335</v>
      </c>
      <c r="B5">
        <v>2</v>
      </c>
      <c r="C5" s="61" t="s">
        <v>336</v>
      </c>
      <c r="D5" s="46">
        <v>327</v>
      </c>
      <c r="E5">
        <v>4</v>
      </c>
      <c r="F5">
        <v>4</v>
      </c>
      <c r="G5">
        <v>1</v>
      </c>
      <c r="H5">
        <v>1</v>
      </c>
      <c r="I5">
        <v>1</v>
      </c>
      <c r="J5">
        <v>0</v>
      </c>
      <c r="K5">
        <v>3</v>
      </c>
      <c r="L5">
        <v>5</v>
      </c>
      <c r="M5">
        <v>1</v>
      </c>
      <c r="N5">
        <v>2</v>
      </c>
      <c r="O5">
        <v>2</v>
      </c>
      <c r="P5">
        <v>1</v>
      </c>
      <c r="Q5">
        <v>1</v>
      </c>
      <c r="R5">
        <v>1</v>
      </c>
      <c r="S5">
        <v>1</v>
      </c>
      <c r="T5">
        <v>0</v>
      </c>
      <c r="U5">
        <v>0</v>
      </c>
      <c r="V5">
        <v>0</v>
      </c>
      <c r="W5">
        <v>0</v>
      </c>
      <c r="X5">
        <v>4</v>
      </c>
      <c r="Y5">
        <v>4</v>
      </c>
      <c r="Z5">
        <v>2</v>
      </c>
      <c r="AA5">
        <v>2</v>
      </c>
      <c r="AB5">
        <v>1</v>
      </c>
      <c r="AC5">
        <v>1</v>
      </c>
      <c r="AD5">
        <v>5</v>
      </c>
      <c r="AE5">
        <v>2</v>
      </c>
      <c r="AF5">
        <v>0</v>
      </c>
      <c r="AG5">
        <v>0</v>
      </c>
      <c r="AH5">
        <v>4</v>
      </c>
      <c r="AI5">
        <v>1</v>
      </c>
      <c r="AJ5">
        <v>2</v>
      </c>
      <c r="AK5" s="62">
        <v>4</v>
      </c>
      <c r="AL5">
        <v>1</v>
      </c>
      <c r="AM5">
        <v>0</v>
      </c>
      <c r="AN5">
        <v>1</v>
      </c>
      <c r="AO5">
        <v>4</v>
      </c>
      <c r="AP5">
        <v>4</v>
      </c>
      <c r="AQ5">
        <v>3</v>
      </c>
      <c r="AR5">
        <v>0</v>
      </c>
      <c r="AS5">
        <v>5</v>
      </c>
      <c r="AT5">
        <v>1</v>
      </c>
      <c r="AU5">
        <v>0</v>
      </c>
      <c r="AV5">
        <v>0</v>
      </c>
      <c r="AW5">
        <v>0</v>
      </c>
      <c r="AX5">
        <v>0</v>
      </c>
      <c r="AY5">
        <v>1</v>
      </c>
      <c r="AZ5" s="62">
        <f t="shared" ref="AZ5:AZ68" si="2">SUM(E5:AY5)</f>
        <v>80</v>
      </c>
      <c r="BA5">
        <f>SUMIF($E$2:$AY$2,BA$3,$E5:$AY5)</f>
        <v>24</v>
      </c>
      <c r="BB5">
        <f t="shared" si="1"/>
        <v>30</v>
      </c>
      <c r="BC5">
        <f t="shared" si="1"/>
        <v>8</v>
      </c>
      <c r="BD5">
        <f>SUMIF($E$2:$AY$2,BD$3,$E5:$AY5)</f>
        <v>11</v>
      </c>
      <c r="BE5">
        <f t="shared" si="1"/>
        <v>6</v>
      </c>
      <c r="BF5">
        <f t="shared" si="1"/>
        <v>1</v>
      </c>
    </row>
    <row r="6" spans="1:59" x14ac:dyDescent="0.3">
      <c r="A6" t="s">
        <v>335</v>
      </c>
      <c r="B6">
        <v>3</v>
      </c>
      <c r="C6" s="61" t="s">
        <v>337</v>
      </c>
      <c r="D6" s="46">
        <v>340</v>
      </c>
      <c r="E6">
        <v>4</v>
      </c>
      <c r="F6">
        <v>4</v>
      </c>
      <c r="G6">
        <v>3</v>
      </c>
      <c r="H6">
        <v>0</v>
      </c>
      <c r="I6">
        <v>0</v>
      </c>
      <c r="J6">
        <v>0</v>
      </c>
      <c r="K6">
        <v>2</v>
      </c>
      <c r="L6">
        <v>2</v>
      </c>
      <c r="M6">
        <v>0</v>
      </c>
      <c r="N6">
        <v>2</v>
      </c>
      <c r="O6">
        <v>2</v>
      </c>
      <c r="P6">
        <v>2</v>
      </c>
      <c r="Q6">
        <v>1</v>
      </c>
      <c r="R6">
        <v>1</v>
      </c>
      <c r="S6">
        <v>0</v>
      </c>
      <c r="T6">
        <v>0</v>
      </c>
      <c r="U6">
        <v>0</v>
      </c>
      <c r="V6">
        <v>1</v>
      </c>
      <c r="W6">
        <v>1</v>
      </c>
      <c r="X6">
        <v>2</v>
      </c>
      <c r="Y6">
        <v>2</v>
      </c>
      <c r="Z6">
        <v>2</v>
      </c>
      <c r="AA6">
        <v>2</v>
      </c>
      <c r="AB6">
        <v>1</v>
      </c>
      <c r="AC6">
        <v>2</v>
      </c>
      <c r="AD6">
        <v>0</v>
      </c>
      <c r="AE6">
        <v>0</v>
      </c>
      <c r="AF6">
        <v>0</v>
      </c>
      <c r="AG6">
        <v>0</v>
      </c>
      <c r="AH6">
        <v>2</v>
      </c>
      <c r="AI6">
        <v>0</v>
      </c>
      <c r="AJ6">
        <v>3</v>
      </c>
      <c r="AK6" s="62">
        <v>4</v>
      </c>
      <c r="AL6">
        <v>0</v>
      </c>
      <c r="AM6">
        <v>0</v>
      </c>
      <c r="AN6">
        <v>1</v>
      </c>
      <c r="AO6">
        <v>3</v>
      </c>
      <c r="AP6">
        <v>4</v>
      </c>
      <c r="AQ6">
        <v>4</v>
      </c>
      <c r="AR6">
        <v>0</v>
      </c>
      <c r="AS6">
        <v>1</v>
      </c>
      <c r="AT6">
        <v>0</v>
      </c>
      <c r="AU6">
        <v>2</v>
      </c>
      <c r="AV6">
        <v>0</v>
      </c>
      <c r="AW6">
        <v>0</v>
      </c>
      <c r="AX6">
        <v>0</v>
      </c>
      <c r="AY6">
        <v>1</v>
      </c>
      <c r="AZ6" s="62">
        <f t="shared" si="2"/>
        <v>61</v>
      </c>
      <c r="BA6">
        <f t="shared" ref="BA6:BF37" si="3">SUMIF($E$2:$AY$2,BA$3,$E6:$AY6)</f>
        <v>19</v>
      </c>
      <c r="BB6">
        <f t="shared" si="1"/>
        <v>19</v>
      </c>
      <c r="BC6">
        <f t="shared" si="1"/>
        <v>8</v>
      </c>
      <c r="BD6">
        <f t="shared" si="1"/>
        <v>11</v>
      </c>
      <c r="BE6">
        <f t="shared" si="1"/>
        <v>3</v>
      </c>
      <c r="BF6">
        <f t="shared" si="1"/>
        <v>1</v>
      </c>
    </row>
    <row r="7" spans="1:59" x14ac:dyDescent="0.3">
      <c r="A7" t="s">
        <v>333</v>
      </c>
      <c r="B7">
        <v>4</v>
      </c>
      <c r="C7" s="61" t="s">
        <v>338</v>
      </c>
      <c r="D7" s="46">
        <v>592</v>
      </c>
      <c r="E7">
        <v>0</v>
      </c>
      <c r="F7">
        <v>0</v>
      </c>
      <c r="G7">
        <v>0</v>
      </c>
      <c r="H7">
        <v>0</v>
      </c>
      <c r="I7">
        <v>0</v>
      </c>
      <c r="J7">
        <v>0</v>
      </c>
      <c r="K7">
        <v>0</v>
      </c>
      <c r="L7">
        <v>0</v>
      </c>
      <c r="M7">
        <v>0</v>
      </c>
      <c r="N7">
        <v>0</v>
      </c>
      <c r="O7">
        <v>0</v>
      </c>
      <c r="P7">
        <v>0</v>
      </c>
      <c r="Q7">
        <v>0</v>
      </c>
      <c r="R7">
        <v>0</v>
      </c>
      <c r="S7">
        <v>0</v>
      </c>
      <c r="T7">
        <v>0</v>
      </c>
      <c r="U7">
        <v>0</v>
      </c>
      <c r="V7">
        <v>0</v>
      </c>
      <c r="W7">
        <v>0</v>
      </c>
      <c r="X7">
        <v>2</v>
      </c>
      <c r="Y7">
        <v>2</v>
      </c>
      <c r="Z7">
        <v>0</v>
      </c>
      <c r="AA7">
        <v>0</v>
      </c>
      <c r="AB7">
        <v>1</v>
      </c>
      <c r="AC7">
        <v>1</v>
      </c>
      <c r="AD7">
        <v>1</v>
      </c>
      <c r="AE7">
        <v>0</v>
      </c>
      <c r="AF7">
        <v>0</v>
      </c>
      <c r="AG7">
        <v>0</v>
      </c>
      <c r="AH7">
        <v>0</v>
      </c>
      <c r="AI7">
        <v>0</v>
      </c>
      <c r="AJ7">
        <v>4</v>
      </c>
      <c r="AK7" s="62">
        <v>4</v>
      </c>
      <c r="AL7">
        <v>1</v>
      </c>
      <c r="AM7">
        <v>4</v>
      </c>
      <c r="AN7">
        <v>4</v>
      </c>
      <c r="AO7">
        <v>0</v>
      </c>
      <c r="AP7">
        <v>0</v>
      </c>
      <c r="AQ7">
        <v>0</v>
      </c>
      <c r="AR7">
        <v>0</v>
      </c>
      <c r="AS7">
        <v>0</v>
      </c>
      <c r="AT7">
        <v>0</v>
      </c>
      <c r="AU7">
        <v>5</v>
      </c>
      <c r="AV7">
        <v>0</v>
      </c>
      <c r="AW7">
        <v>0</v>
      </c>
      <c r="AX7">
        <v>0</v>
      </c>
      <c r="AY7">
        <v>0</v>
      </c>
      <c r="AZ7" s="62">
        <f t="shared" si="2"/>
        <v>29</v>
      </c>
      <c r="BA7">
        <f t="shared" si="3"/>
        <v>0</v>
      </c>
      <c r="BB7">
        <f t="shared" si="1"/>
        <v>7</v>
      </c>
      <c r="BC7">
        <f t="shared" si="1"/>
        <v>17</v>
      </c>
      <c r="BD7">
        <f t="shared" si="1"/>
        <v>0</v>
      </c>
      <c r="BE7">
        <f t="shared" si="1"/>
        <v>5</v>
      </c>
      <c r="BF7">
        <f t="shared" si="1"/>
        <v>0</v>
      </c>
    </row>
    <row r="8" spans="1:59" x14ac:dyDescent="0.3">
      <c r="A8" t="s">
        <v>335</v>
      </c>
      <c r="B8">
        <v>5</v>
      </c>
      <c r="C8" s="61" t="s">
        <v>339</v>
      </c>
      <c r="D8" s="46">
        <v>512</v>
      </c>
      <c r="E8">
        <v>1</v>
      </c>
      <c r="F8">
        <v>1</v>
      </c>
      <c r="G8">
        <v>0</v>
      </c>
      <c r="H8">
        <v>0</v>
      </c>
      <c r="I8">
        <v>0</v>
      </c>
      <c r="J8">
        <v>0</v>
      </c>
      <c r="K8">
        <v>2</v>
      </c>
      <c r="L8">
        <v>1</v>
      </c>
      <c r="M8">
        <v>0</v>
      </c>
      <c r="N8">
        <v>3</v>
      </c>
      <c r="O8">
        <v>3</v>
      </c>
      <c r="P8">
        <v>1</v>
      </c>
      <c r="Q8">
        <v>0</v>
      </c>
      <c r="R8">
        <v>0</v>
      </c>
      <c r="S8">
        <v>0</v>
      </c>
      <c r="T8">
        <v>3</v>
      </c>
      <c r="U8">
        <v>3</v>
      </c>
      <c r="V8">
        <v>0</v>
      </c>
      <c r="W8">
        <v>0</v>
      </c>
      <c r="X8">
        <v>1</v>
      </c>
      <c r="Y8">
        <v>0</v>
      </c>
      <c r="Z8">
        <v>1</v>
      </c>
      <c r="AA8">
        <v>0</v>
      </c>
      <c r="AB8">
        <v>1</v>
      </c>
      <c r="AC8">
        <v>0</v>
      </c>
      <c r="AD8">
        <v>0</v>
      </c>
      <c r="AE8">
        <v>0</v>
      </c>
      <c r="AF8">
        <v>1</v>
      </c>
      <c r="AG8">
        <v>0</v>
      </c>
      <c r="AH8">
        <v>1</v>
      </c>
      <c r="AI8">
        <v>0</v>
      </c>
      <c r="AJ8">
        <v>1</v>
      </c>
      <c r="AK8" s="62">
        <v>4</v>
      </c>
      <c r="AL8">
        <v>0</v>
      </c>
      <c r="AM8">
        <v>0</v>
      </c>
      <c r="AN8">
        <v>0</v>
      </c>
      <c r="AO8">
        <v>1</v>
      </c>
      <c r="AP8">
        <v>1</v>
      </c>
      <c r="AQ8">
        <v>0</v>
      </c>
      <c r="AR8">
        <v>0</v>
      </c>
      <c r="AS8">
        <v>4</v>
      </c>
      <c r="AT8">
        <v>0</v>
      </c>
      <c r="AU8">
        <v>5</v>
      </c>
      <c r="AV8">
        <v>0</v>
      </c>
      <c r="AW8">
        <v>0</v>
      </c>
      <c r="AX8">
        <v>0</v>
      </c>
      <c r="AY8">
        <v>0</v>
      </c>
      <c r="AZ8" s="62">
        <f t="shared" si="2"/>
        <v>39</v>
      </c>
      <c r="BA8">
        <f t="shared" si="3"/>
        <v>11</v>
      </c>
      <c r="BB8">
        <f t="shared" si="1"/>
        <v>12</v>
      </c>
      <c r="BC8">
        <f t="shared" si="1"/>
        <v>5</v>
      </c>
      <c r="BD8">
        <f t="shared" si="1"/>
        <v>2</v>
      </c>
      <c r="BE8">
        <f t="shared" si="1"/>
        <v>9</v>
      </c>
      <c r="BF8">
        <f t="shared" si="1"/>
        <v>0</v>
      </c>
    </row>
    <row r="9" spans="1:59" x14ac:dyDescent="0.3">
      <c r="A9" t="s">
        <v>335</v>
      </c>
      <c r="B9">
        <v>6</v>
      </c>
      <c r="C9" s="61" t="s">
        <v>340</v>
      </c>
      <c r="D9" s="46">
        <v>590</v>
      </c>
      <c r="E9">
        <v>0</v>
      </c>
      <c r="F9">
        <v>0</v>
      </c>
      <c r="G9">
        <v>0</v>
      </c>
      <c r="H9">
        <v>0</v>
      </c>
      <c r="I9">
        <v>0</v>
      </c>
      <c r="J9">
        <v>0</v>
      </c>
      <c r="K9">
        <v>-1</v>
      </c>
      <c r="L9">
        <v>2</v>
      </c>
      <c r="M9">
        <v>4</v>
      </c>
      <c r="N9">
        <v>0</v>
      </c>
      <c r="O9">
        <v>0</v>
      </c>
      <c r="P9">
        <v>0</v>
      </c>
      <c r="Q9">
        <v>0</v>
      </c>
      <c r="R9">
        <v>0</v>
      </c>
      <c r="S9">
        <v>0</v>
      </c>
      <c r="T9">
        <v>0</v>
      </c>
      <c r="U9">
        <v>0</v>
      </c>
      <c r="V9">
        <v>0</v>
      </c>
      <c r="W9">
        <v>0</v>
      </c>
      <c r="X9">
        <v>5</v>
      </c>
      <c r="Y9">
        <v>5</v>
      </c>
      <c r="Z9">
        <v>0</v>
      </c>
      <c r="AA9">
        <v>0</v>
      </c>
      <c r="AB9">
        <v>4</v>
      </c>
      <c r="AC9">
        <v>4</v>
      </c>
      <c r="AD9">
        <v>3</v>
      </c>
      <c r="AE9">
        <v>3</v>
      </c>
      <c r="AF9">
        <v>2</v>
      </c>
      <c r="AG9">
        <v>2</v>
      </c>
      <c r="AH9">
        <v>0</v>
      </c>
      <c r="AI9">
        <v>0</v>
      </c>
      <c r="AJ9">
        <v>2</v>
      </c>
      <c r="AK9" s="62">
        <v>4</v>
      </c>
      <c r="AL9">
        <v>2</v>
      </c>
      <c r="AM9">
        <v>2</v>
      </c>
      <c r="AN9">
        <v>4</v>
      </c>
      <c r="AO9">
        <v>4</v>
      </c>
      <c r="AP9">
        <v>2</v>
      </c>
      <c r="AQ9">
        <v>0</v>
      </c>
      <c r="AR9">
        <v>0</v>
      </c>
      <c r="AS9">
        <v>0</v>
      </c>
      <c r="AT9">
        <v>0</v>
      </c>
      <c r="AU9">
        <v>4</v>
      </c>
      <c r="AV9">
        <v>0</v>
      </c>
      <c r="AW9">
        <v>0</v>
      </c>
      <c r="AX9">
        <v>0</v>
      </c>
      <c r="AY9">
        <v>0</v>
      </c>
      <c r="AZ9" s="62">
        <f t="shared" si="2"/>
        <v>57</v>
      </c>
      <c r="BA9">
        <f t="shared" si="3"/>
        <v>5</v>
      </c>
      <c r="BB9">
        <f t="shared" si="1"/>
        <v>28</v>
      </c>
      <c r="BC9">
        <f t="shared" si="1"/>
        <v>14</v>
      </c>
      <c r="BD9">
        <f t="shared" si="1"/>
        <v>6</v>
      </c>
      <c r="BE9">
        <f t="shared" si="1"/>
        <v>4</v>
      </c>
      <c r="BF9">
        <f t="shared" si="1"/>
        <v>0</v>
      </c>
    </row>
    <row r="10" spans="1:59" x14ac:dyDescent="0.3">
      <c r="A10" t="s">
        <v>335</v>
      </c>
      <c r="B10">
        <v>7</v>
      </c>
      <c r="C10" s="61" t="s">
        <v>341</v>
      </c>
      <c r="D10" s="46">
        <v>329</v>
      </c>
      <c r="E10">
        <v>4</v>
      </c>
      <c r="F10">
        <v>5</v>
      </c>
      <c r="G10">
        <v>0</v>
      </c>
      <c r="H10">
        <v>0</v>
      </c>
      <c r="I10">
        <v>0</v>
      </c>
      <c r="J10">
        <v>0</v>
      </c>
      <c r="K10">
        <v>2</v>
      </c>
      <c r="L10">
        <v>2</v>
      </c>
      <c r="M10">
        <v>0</v>
      </c>
      <c r="N10">
        <v>4</v>
      </c>
      <c r="O10">
        <v>3</v>
      </c>
      <c r="P10">
        <v>2</v>
      </c>
      <c r="Q10">
        <v>-1</v>
      </c>
      <c r="R10">
        <v>-1</v>
      </c>
      <c r="S10">
        <v>0</v>
      </c>
      <c r="T10">
        <v>0</v>
      </c>
      <c r="U10">
        <v>0</v>
      </c>
      <c r="V10">
        <v>2</v>
      </c>
      <c r="W10">
        <v>2</v>
      </c>
      <c r="X10">
        <v>2</v>
      </c>
      <c r="Y10">
        <v>1</v>
      </c>
      <c r="Z10">
        <v>4</v>
      </c>
      <c r="AA10">
        <v>0</v>
      </c>
      <c r="AB10">
        <v>1</v>
      </c>
      <c r="AC10">
        <v>0</v>
      </c>
      <c r="AD10">
        <v>0</v>
      </c>
      <c r="AE10">
        <v>0</v>
      </c>
      <c r="AF10">
        <v>0</v>
      </c>
      <c r="AG10">
        <v>0</v>
      </c>
      <c r="AH10">
        <v>4</v>
      </c>
      <c r="AI10">
        <v>0</v>
      </c>
      <c r="AJ10">
        <v>5</v>
      </c>
      <c r="AK10" s="62">
        <v>4</v>
      </c>
      <c r="AL10">
        <v>2</v>
      </c>
      <c r="AM10">
        <v>0</v>
      </c>
      <c r="AN10">
        <v>2</v>
      </c>
      <c r="AO10">
        <v>2</v>
      </c>
      <c r="AP10">
        <v>0</v>
      </c>
      <c r="AQ10">
        <v>0</v>
      </c>
      <c r="AR10">
        <v>0</v>
      </c>
      <c r="AS10">
        <v>1</v>
      </c>
      <c r="AT10">
        <v>0</v>
      </c>
      <c r="AU10">
        <v>0</v>
      </c>
      <c r="AV10">
        <v>0</v>
      </c>
      <c r="AW10">
        <v>0</v>
      </c>
      <c r="AX10">
        <v>0</v>
      </c>
      <c r="AY10">
        <v>4</v>
      </c>
      <c r="AZ10" s="62">
        <f t="shared" si="2"/>
        <v>56</v>
      </c>
      <c r="BA10">
        <f t="shared" si="3"/>
        <v>20</v>
      </c>
      <c r="BB10">
        <f t="shared" si="1"/>
        <v>16</v>
      </c>
      <c r="BC10">
        <f t="shared" si="1"/>
        <v>13</v>
      </c>
      <c r="BD10">
        <f t="shared" si="1"/>
        <v>2</v>
      </c>
      <c r="BE10">
        <f t="shared" si="1"/>
        <v>1</v>
      </c>
      <c r="BF10">
        <f t="shared" si="1"/>
        <v>4</v>
      </c>
    </row>
    <row r="11" spans="1:59" x14ac:dyDescent="0.3">
      <c r="A11" t="s">
        <v>333</v>
      </c>
      <c r="B11">
        <v>8</v>
      </c>
      <c r="C11" s="61" t="s">
        <v>342</v>
      </c>
      <c r="D11" s="46">
        <v>367</v>
      </c>
      <c r="E11">
        <v>0</v>
      </c>
      <c r="F11">
        <v>0</v>
      </c>
      <c r="G11">
        <v>0</v>
      </c>
      <c r="H11">
        <v>0</v>
      </c>
      <c r="I11">
        <v>0</v>
      </c>
      <c r="J11">
        <v>0</v>
      </c>
      <c r="K11">
        <v>0</v>
      </c>
      <c r="L11">
        <v>0</v>
      </c>
      <c r="M11">
        <v>0</v>
      </c>
      <c r="N11">
        <v>0</v>
      </c>
      <c r="O11">
        <v>0</v>
      </c>
      <c r="P11">
        <v>-1</v>
      </c>
      <c r="Q11">
        <v>0</v>
      </c>
      <c r="R11">
        <v>0</v>
      </c>
      <c r="S11">
        <v>0</v>
      </c>
      <c r="T11">
        <v>0</v>
      </c>
      <c r="U11">
        <v>0</v>
      </c>
      <c r="V11">
        <v>0</v>
      </c>
      <c r="W11">
        <v>0</v>
      </c>
      <c r="X11">
        <v>0</v>
      </c>
      <c r="Y11">
        <v>0</v>
      </c>
      <c r="Z11">
        <v>0</v>
      </c>
      <c r="AA11">
        <v>0</v>
      </c>
      <c r="AB11">
        <v>0</v>
      </c>
      <c r="AC11">
        <v>1</v>
      </c>
      <c r="AD11">
        <v>0</v>
      </c>
      <c r="AE11">
        <v>0</v>
      </c>
      <c r="AF11">
        <v>1</v>
      </c>
      <c r="AG11">
        <v>1</v>
      </c>
      <c r="AH11">
        <v>0</v>
      </c>
      <c r="AI11">
        <v>0</v>
      </c>
      <c r="AJ11">
        <v>2</v>
      </c>
      <c r="AK11" s="62">
        <v>4</v>
      </c>
      <c r="AL11">
        <v>1</v>
      </c>
      <c r="AM11">
        <v>4</v>
      </c>
      <c r="AN11">
        <v>2</v>
      </c>
      <c r="AO11">
        <v>0</v>
      </c>
      <c r="AP11">
        <v>0</v>
      </c>
      <c r="AQ11">
        <v>0</v>
      </c>
      <c r="AR11">
        <v>0</v>
      </c>
      <c r="AS11">
        <v>0</v>
      </c>
      <c r="AT11">
        <v>0</v>
      </c>
      <c r="AU11">
        <v>0</v>
      </c>
      <c r="AV11">
        <v>0</v>
      </c>
      <c r="AW11">
        <v>0</v>
      </c>
      <c r="AX11">
        <v>0</v>
      </c>
      <c r="AY11">
        <v>0</v>
      </c>
      <c r="AZ11" s="62">
        <f t="shared" si="2"/>
        <v>15</v>
      </c>
      <c r="BA11">
        <f t="shared" si="3"/>
        <v>0</v>
      </c>
      <c r="BB11">
        <f t="shared" si="1"/>
        <v>2</v>
      </c>
      <c r="BC11">
        <f t="shared" si="1"/>
        <v>13</v>
      </c>
      <c r="BD11">
        <f t="shared" si="1"/>
        <v>0</v>
      </c>
      <c r="BE11">
        <f t="shared" si="1"/>
        <v>0</v>
      </c>
      <c r="BF11">
        <f t="shared" si="1"/>
        <v>0</v>
      </c>
    </row>
    <row r="12" spans="1:59" x14ac:dyDescent="0.3">
      <c r="A12" t="s">
        <v>343</v>
      </c>
      <c r="B12">
        <v>9</v>
      </c>
      <c r="C12" s="61" t="s">
        <v>344</v>
      </c>
      <c r="D12" s="46">
        <v>612</v>
      </c>
      <c r="E12">
        <v>5</v>
      </c>
      <c r="F12">
        <v>5</v>
      </c>
      <c r="G12">
        <v>4</v>
      </c>
      <c r="H12">
        <v>2</v>
      </c>
      <c r="I12">
        <v>2</v>
      </c>
      <c r="J12">
        <v>0</v>
      </c>
      <c r="K12">
        <v>2</v>
      </c>
      <c r="L12">
        <v>4</v>
      </c>
      <c r="M12">
        <v>1</v>
      </c>
      <c r="N12">
        <v>5</v>
      </c>
      <c r="O12">
        <v>5</v>
      </c>
      <c r="P12">
        <v>0</v>
      </c>
      <c r="Q12">
        <v>2</v>
      </c>
      <c r="R12">
        <v>2</v>
      </c>
      <c r="S12">
        <v>1</v>
      </c>
      <c r="T12">
        <v>3</v>
      </c>
      <c r="U12">
        <v>0</v>
      </c>
      <c r="V12">
        <v>1</v>
      </c>
      <c r="W12">
        <v>0</v>
      </c>
      <c r="X12">
        <v>1</v>
      </c>
      <c r="Y12">
        <v>1</v>
      </c>
      <c r="Z12">
        <v>1</v>
      </c>
      <c r="AA12">
        <v>1</v>
      </c>
      <c r="AB12">
        <v>1</v>
      </c>
      <c r="AC12">
        <v>1</v>
      </c>
      <c r="AD12">
        <v>1</v>
      </c>
      <c r="AE12">
        <v>1</v>
      </c>
      <c r="AF12">
        <v>1</v>
      </c>
      <c r="AG12">
        <v>1</v>
      </c>
      <c r="AH12">
        <v>3</v>
      </c>
      <c r="AI12">
        <v>1</v>
      </c>
      <c r="AJ12">
        <v>1</v>
      </c>
      <c r="AK12" s="62">
        <v>4</v>
      </c>
      <c r="AL12">
        <v>0</v>
      </c>
      <c r="AM12">
        <v>2</v>
      </c>
      <c r="AN12">
        <v>0</v>
      </c>
      <c r="AO12">
        <v>5</v>
      </c>
      <c r="AP12">
        <v>5</v>
      </c>
      <c r="AQ12">
        <v>5</v>
      </c>
      <c r="AR12">
        <v>0</v>
      </c>
      <c r="AS12">
        <v>5</v>
      </c>
      <c r="AT12">
        <v>4</v>
      </c>
      <c r="AU12">
        <v>0</v>
      </c>
      <c r="AV12">
        <v>1</v>
      </c>
      <c r="AW12">
        <v>0</v>
      </c>
      <c r="AX12">
        <v>3</v>
      </c>
      <c r="AY12">
        <v>1</v>
      </c>
      <c r="AZ12" s="62">
        <f t="shared" si="2"/>
        <v>94</v>
      </c>
      <c r="BA12">
        <f t="shared" si="3"/>
        <v>35</v>
      </c>
      <c r="BB12">
        <f t="shared" si="1"/>
        <v>23</v>
      </c>
      <c r="BC12">
        <f t="shared" si="1"/>
        <v>7</v>
      </c>
      <c r="BD12">
        <f t="shared" si="1"/>
        <v>15</v>
      </c>
      <c r="BE12">
        <f t="shared" si="1"/>
        <v>10</v>
      </c>
      <c r="BF12">
        <f t="shared" si="1"/>
        <v>4</v>
      </c>
    </row>
    <row r="13" spans="1:59" x14ac:dyDescent="0.3">
      <c r="A13" t="s">
        <v>343</v>
      </c>
      <c r="B13">
        <v>10</v>
      </c>
      <c r="C13" s="61" t="s">
        <v>208</v>
      </c>
      <c r="D13" s="46">
        <v>380</v>
      </c>
      <c r="E13">
        <v>1</v>
      </c>
      <c r="F13">
        <v>5</v>
      </c>
      <c r="G13">
        <v>2</v>
      </c>
      <c r="H13">
        <v>0</v>
      </c>
      <c r="I13">
        <v>0</v>
      </c>
      <c r="J13">
        <v>0</v>
      </c>
      <c r="K13">
        <v>2</v>
      </c>
      <c r="L13">
        <v>4</v>
      </c>
      <c r="M13">
        <v>1</v>
      </c>
      <c r="N13">
        <v>5</v>
      </c>
      <c r="O13">
        <v>4</v>
      </c>
      <c r="P13">
        <v>0</v>
      </c>
      <c r="Q13">
        <v>2</v>
      </c>
      <c r="R13">
        <v>2</v>
      </c>
      <c r="S13">
        <v>5</v>
      </c>
      <c r="T13">
        <v>3</v>
      </c>
      <c r="U13">
        <v>0</v>
      </c>
      <c r="V13">
        <v>3</v>
      </c>
      <c r="W13">
        <v>1</v>
      </c>
      <c r="X13">
        <v>1</v>
      </c>
      <c r="Y13">
        <v>1</v>
      </c>
      <c r="Z13">
        <v>3</v>
      </c>
      <c r="AA13">
        <v>0</v>
      </c>
      <c r="AB13">
        <v>0</v>
      </c>
      <c r="AC13">
        <v>0</v>
      </c>
      <c r="AD13">
        <v>0</v>
      </c>
      <c r="AE13">
        <v>0</v>
      </c>
      <c r="AF13">
        <v>1</v>
      </c>
      <c r="AG13">
        <v>0</v>
      </c>
      <c r="AH13">
        <v>1</v>
      </c>
      <c r="AI13">
        <v>0</v>
      </c>
      <c r="AJ13">
        <v>4</v>
      </c>
      <c r="AK13" s="62">
        <v>4</v>
      </c>
      <c r="AL13">
        <v>0</v>
      </c>
      <c r="AM13">
        <v>3</v>
      </c>
      <c r="AN13">
        <v>3</v>
      </c>
      <c r="AO13">
        <v>5</v>
      </c>
      <c r="AP13">
        <v>1</v>
      </c>
      <c r="AQ13">
        <v>1</v>
      </c>
      <c r="AR13">
        <v>0</v>
      </c>
      <c r="AS13">
        <v>3</v>
      </c>
      <c r="AT13">
        <v>4</v>
      </c>
      <c r="AU13">
        <v>1</v>
      </c>
      <c r="AV13">
        <v>5</v>
      </c>
      <c r="AW13">
        <v>0</v>
      </c>
      <c r="AX13">
        <v>3</v>
      </c>
      <c r="AY13">
        <v>3</v>
      </c>
      <c r="AZ13" s="62">
        <f t="shared" si="2"/>
        <v>87</v>
      </c>
      <c r="BA13">
        <f t="shared" si="3"/>
        <v>24</v>
      </c>
      <c r="BB13">
        <f t="shared" si="1"/>
        <v>23</v>
      </c>
      <c r="BC13">
        <f t="shared" si="1"/>
        <v>14</v>
      </c>
      <c r="BD13">
        <f t="shared" si="1"/>
        <v>7</v>
      </c>
      <c r="BE13">
        <f t="shared" si="1"/>
        <v>13</v>
      </c>
      <c r="BF13">
        <f t="shared" si="1"/>
        <v>6</v>
      </c>
    </row>
    <row r="14" spans="1:59" x14ac:dyDescent="0.3">
      <c r="A14" t="s">
        <v>335</v>
      </c>
      <c r="B14">
        <v>11</v>
      </c>
      <c r="C14" s="61" t="s">
        <v>345</v>
      </c>
      <c r="D14" s="46">
        <v>345</v>
      </c>
      <c r="E14">
        <v>4</v>
      </c>
      <c r="F14">
        <v>4</v>
      </c>
      <c r="G14">
        <v>0</v>
      </c>
      <c r="H14">
        <v>0</v>
      </c>
      <c r="I14">
        <v>0</v>
      </c>
      <c r="J14">
        <v>0</v>
      </c>
      <c r="K14">
        <v>1</v>
      </c>
      <c r="L14">
        <v>2</v>
      </c>
      <c r="M14">
        <v>0</v>
      </c>
      <c r="N14">
        <v>3</v>
      </c>
      <c r="O14">
        <v>2</v>
      </c>
      <c r="P14">
        <v>1</v>
      </c>
      <c r="Q14">
        <v>0</v>
      </c>
      <c r="R14">
        <v>0</v>
      </c>
      <c r="S14">
        <v>0</v>
      </c>
      <c r="T14">
        <v>0</v>
      </c>
      <c r="U14">
        <v>0</v>
      </c>
      <c r="V14">
        <v>2</v>
      </c>
      <c r="W14">
        <v>1</v>
      </c>
      <c r="X14">
        <v>2</v>
      </c>
      <c r="Y14">
        <v>0</v>
      </c>
      <c r="Z14">
        <v>4</v>
      </c>
      <c r="AA14">
        <v>0</v>
      </c>
      <c r="AB14">
        <v>1</v>
      </c>
      <c r="AC14">
        <v>0</v>
      </c>
      <c r="AD14">
        <v>0</v>
      </c>
      <c r="AE14">
        <v>0</v>
      </c>
      <c r="AF14">
        <v>0</v>
      </c>
      <c r="AG14">
        <v>0</v>
      </c>
      <c r="AH14">
        <v>3</v>
      </c>
      <c r="AI14">
        <v>0</v>
      </c>
      <c r="AJ14">
        <v>4</v>
      </c>
      <c r="AK14" s="62">
        <v>3</v>
      </c>
      <c r="AL14">
        <v>1</v>
      </c>
      <c r="AM14">
        <v>0</v>
      </c>
      <c r="AN14">
        <v>1</v>
      </c>
      <c r="AO14">
        <v>2</v>
      </c>
      <c r="AP14">
        <v>0</v>
      </c>
      <c r="AQ14">
        <v>0</v>
      </c>
      <c r="AR14">
        <v>0</v>
      </c>
      <c r="AS14">
        <v>0</v>
      </c>
      <c r="AT14">
        <v>0</v>
      </c>
      <c r="AU14">
        <v>0</v>
      </c>
      <c r="AV14">
        <v>0</v>
      </c>
      <c r="AW14">
        <v>0</v>
      </c>
      <c r="AX14">
        <v>0</v>
      </c>
      <c r="AY14">
        <v>3</v>
      </c>
      <c r="AZ14" s="62">
        <f t="shared" si="2"/>
        <v>44</v>
      </c>
      <c r="BA14">
        <f t="shared" si="3"/>
        <v>16</v>
      </c>
      <c r="BB14">
        <f t="shared" si="1"/>
        <v>14</v>
      </c>
      <c r="BC14">
        <f t="shared" si="1"/>
        <v>9</v>
      </c>
      <c r="BD14">
        <f t="shared" si="1"/>
        <v>2</v>
      </c>
      <c r="BE14">
        <f t="shared" si="1"/>
        <v>0</v>
      </c>
      <c r="BF14">
        <f t="shared" si="1"/>
        <v>3</v>
      </c>
    </row>
    <row r="15" spans="1:59" x14ac:dyDescent="0.3">
      <c r="A15" t="s">
        <v>335</v>
      </c>
      <c r="B15">
        <v>12</v>
      </c>
      <c r="C15" s="61" t="s">
        <v>346</v>
      </c>
      <c r="D15" s="46">
        <v>391</v>
      </c>
      <c r="E15">
        <v>3</v>
      </c>
      <c r="F15">
        <v>2</v>
      </c>
      <c r="G15">
        <v>1</v>
      </c>
      <c r="H15">
        <v>3</v>
      </c>
      <c r="I15">
        <v>4</v>
      </c>
      <c r="J15">
        <v>0</v>
      </c>
      <c r="K15">
        <v>2</v>
      </c>
      <c r="L15">
        <v>4</v>
      </c>
      <c r="M15">
        <v>1</v>
      </c>
      <c r="N15">
        <v>5</v>
      </c>
      <c r="O15">
        <v>4</v>
      </c>
      <c r="P15">
        <v>-1</v>
      </c>
      <c r="Q15">
        <v>2</v>
      </c>
      <c r="R15">
        <v>1</v>
      </c>
      <c r="S15">
        <v>0</v>
      </c>
      <c r="T15">
        <v>3</v>
      </c>
      <c r="U15">
        <v>0</v>
      </c>
      <c r="V15">
        <v>0</v>
      </c>
      <c r="W15">
        <v>0</v>
      </c>
      <c r="X15">
        <v>5</v>
      </c>
      <c r="Y15">
        <v>5</v>
      </c>
      <c r="Z15">
        <v>3</v>
      </c>
      <c r="AA15">
        <v>1</v>
      </c>
      <c r="AB15">
        <v>3</v>
      </c>
      <c r="AC15">
        <v>1</v>
      </c>
      <c r="AD15">
        <v>1</v>
      </c>
      <c r="AE15">
        <v>1</v>
      </c>
      <c r="AF15">
        <v>3</v>
      </c>
      <c r="AG15">
        <v>1</v>
      </c>
      <c r="AH15">
        <v>5</v>
      </c>
      <c r="AI15">
        <v>5</v>
      </c>
      <c r="AJ15">
        <v>1</v>
      </c>
      <c r="AK15" s="62">
        <v>3</v>
      </c>
      <c r="AL15">
        <v>0</v>
      </c>
      <c r="AM15">
        <v>0</v>
      </c>
      <c r="AN15">
        <v>0</v>
      </c>
      <c r="AO15">
        <v>5</v>
      </c>
      <c r="AP15">
        <v>5</v>
      </c>
      <c r="AQ15">
        <v>3</v>
      </c>
      <c r="AR15">
        <v>0</v>
      </c>
      <c r="AS15">
        <v>5</v>
      </c>
      <c r="AT15">
        <v>5</v>
      </c>
      <c r="AU15">
        <v>0</v>
      </c>
      <c r="AV15">
        <v>0</v>
      </c>
      <c r="AW15">
        <v>0</v>
      </c>
      <c r="AX15">
        <v>0</v>
      </c>
      <c r="AY15">
        <v>1</v>
      </c>
      <c r="AZ15" s="62">
        <f t="shared" si="2"/>
        <v>96</v>
      </c>
      <c r="BA15">
        <f t="shared" si="3"/>
        <v>29</v>
      </c>
      <c r="BB15">
        <f t="shared" si="1"/>
        <v>39</v>
      </c>
      <c r="BC15">
        <f t="shared" si="1"/>
        <v>4</v>
      </c>
      <c r="BD15">
        <f t="shared" si="1"/>
        <v>13</v>
      </c>
      <c r="BE15">
        <f t="shared" si="1"/>
        <v>10</v>
      </c>
      <c r="BF15">
        <f t="shared" si="1"/>
        <v>1</v>
      </c>
    </row>
    <row r="16" spans="1:59" x14ac:dyDescent="0.3">
      <c r="A16" t="s">
        <v>333</v>
      </c>
      <c r="B16">
        <v>13</v>
      </c>
      <c r="C16" s="61" t="s">
        <v>347</v>
      </c>
      <c r="D16" s="46">
        <v>371</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4</v>
      </c>
      <c r="AK16" s="62">
        <v>2</v>
      </c>
      <c r="AL16">
        <v>2</v>
      </c>
      <c r="AM16">
        <v>4</v>
      </c>
      <c r="AN16">
        <v>4</v>
      </c>
      <c r="AO16">
        <v>0</v>
      </c>
      <c r="AP16">
        <v>0</v>
      </c>
      <c r="AQ16">
        <v>0</v>
      </c>
      <c r="AR16">
        <v>0</v>
      </c>
      <c r="AS16">
        <v>0</v>
      </c>
      <c r="AT16">
        <v>0</v>
      </c>
      <c r="AU16">
        <v>0</v>
      </c>
      <c r="AV16">
        <v>0</v>
      </c>
      <c r="AW16">
        <v>0</v>
      </c>
      <c r="AX16">
        <v>-1</v>
      </c>
      <c r="AY16">
        <v>0</v>
      </c>
      <c r="AZ16" s="62">
        <f t="shared" si="2"/>
        <v>15</v>
      </c>
      <c r="BA16">
        <f t="shared" si="3"/>
        <v>0</v>
      </c>
      <c r="BB16">
        <f t="shared" si="1"/>
        <v>0</v>
      </c>
      <c r="BC16">
        <f t="shared" si="1"/>
        <v>16</v>
      </c>
      <c r="BD16">
        <f t="shared" si="1"/>
        <v>0</v>
      </c>
      <c r="BE16">
        <f t="shared" si="1"/>
        <v>0</v>
      </c>
      <c r="BF16">
        <f t="shared" si="1"/>
        <v>-1</v>
      </c>
    </row>
    <row r="17" spans="1:58" x14ac:dyDescent="0.3">
      <c r="A17" t="s">
        <v>335</v>
      </c>
      <c r="B17">
        <v>14</v>
      </c>
      <c r="C17" s="61" t="s">
        <v>348</v>
      </c>
      <c r="D17" s="46">
        <v>311</v>
      </c>
      <c r="E17">
        <v>5</v>
      </c>
      <c r="F17">
        <v>5</v>
      </c>
      <c r="G17">
        <v>5</v>
      </c>
      <c r="H17">
        <v>3</v>
      </c>
      <c r="I17">
        <v>0</v>
      </c>
      <c r="J17">
        <v>0</v>
      </c>
      <c r="K17">
        <v>2</v>
      </c>
      <c r="L17">
        <v>5</v>
      </c>
      <c r="M17">
        <v>1</v>
      </c>
      <c r="N17">
        <v>5</v>
      </c>
      <c r="O17">
        <v>4</v>
      </c>
      <c r="P17">
        <v>1</v>
      </c>
      <c r="Q17">
        <v>2</v>
      </c>
      <c r="R17">
        <v>1</v>
      </c>
      <c r="S17">
        <v>3</v>
      </c>
      <c r="T17">
        <v>2</v>
      </c>
      <c r="U17">
        <v>0</v>
      </c>
      <c r="V17">
        <v>0</v>
      </c>
      <c r="W17">
        <v>3</v>
      </c>
      <c r="X17">
        <v>3</v>
      </c>
      <c r="Y17">
        <v>1</v>
      </c>
      <c r="Z17">
        <v>3</v>
      </c>
      <c r="AA17">
        <v>1</v>
      </c>
      <c r="AB17">
        <v>3</v>
      </c>
      <c r="AC17">
        <v>1</v>
      </c>
      <c r="AD17">
        <v>1</v>
      </c>
      <c r="AE17">
        <v>1</v>
      </c>
      <c r="AF17">
        <v>1</v>
      </c>
      <c r="AG17">
        <v>1</v>
      </c>
      <c r="AH17">
        <v>3</v>
      </c>
      <c r="AI17">
        <v>0</v>
      </c>
      <c r="AJ17">
        <v>2</v>
      </c>
      <c r="AK17" s="62">
        <v>2</v>
      </c>
      <c r="AL17">
        <v>0</v>
      </c>
      <c r="AM17">
        <v>0</v>
      </c>
      <c r="AN17">
        <v>0</v>
      </c>
      <c r="AO17">
        <v>5</v>
      </c>
      <c r="AP17">
        <v>3</v>
      </c>
      <c r="AQ17">
        <v>3</v>
      </c>
      <c r="AR17">
        <v>0</v>
      </c>
      <c r="AS17">
        <v>3</v>
      </c>
      <c r="AT17">
        <v>2</v>
      </c>
      <c r="AU17">
        <v>1</v>
      </c>
      <c r="AV17">
        <v>2</v>
      </c>
      <c r="AW17">
        <v>0</v>
      </c>
      <c r="AX17">
        <v>0</v>
      </c>
      <c r="AY17">
        <v>1</v>
      </c>
      <c r="AZ17" s="62">
        <f t="shared" si="2"/>
        <v>90</v>
      </c>
      <c r="BA17">
        <f t="shared" si="3"/>
        <v>35</v>
      </c>
      <c r="BB17">
        <f t="shared" si="1"/>
        <v>31</v>
      </c>
      <c r="BC17">
        <f t="shared" si="1"/>
        <v>4</v>
      </c>
      <c r="BD17">
        <f t="shared" si="1"/>
        <v>11</v>
      </c>
      <c r="BE17">
        <f t="shared" si="1"/>
        <v>8</v>
      </c>
      <c r="BF17">
        <f t="shared" si="1"/>
        <v>1</v>
      </c>
    </row>
    <row r="18" spans="1:58" x14ac:dyDescent="0.3">
      <c r="A18" t="s">
        <v>333</v>
      </c>
      <c r="B18">
        <v>15</v>
      </c>
      <c r="C18" s="61" t="s">
        <v>210</v>
      </c>
      <c r="D18" s="46">
        <v>672</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2</v>
      </c>
      <c r="AK18" s="62">
        <v>2</v>
      </c>
      <c r="AL18">
        <v>2</v>
      </c>
      <c r="AM18">
        <v>0</v>
      </c>
      <c r="AN18">
        <v>2</v>
      </c>
      <c r="AO18">
        <v>0</v>
      </c>
      <c r="AP18">
        <v>0</v>
      </c>
      <c r="AQ18">
        <v>0</v>
      </c>
      <c r="AR18">
        <v>0</v>
      </c>
      <c r="AS18">
        <v>0</v>
      </c>
      <c r="AT18">
        <v>0</v>
      </c>
      <c r="AU18">
        <v>0</v>
      </c>
      <c r="AV18">
        <v>0</v>
      </c>
      <c r="AW18">
        <v>0</v>
      </c>
      <c r="AX18">
        <v>5</v>
      </c>
      <c r="AY18">
        <v>0</v>
      </c>
      <c r="AZ18" s="62">
        <f t="shared" si="2"/>
        <v>13</v>
      </c>
      <c r="BA18">
        <f t="shared" si="3"/>
        <v>0</v>
      </c>
      <c r="BB18">
        <f t="shared" si="1"/>
        <v>0</v>
      </c>
      <c r="BC18">
        <f t="shared" si="1"/>
        <v>8</v>
      </c>
      <c r="BD18">
        <f t="shared" si="1"/>
        <v>0</v>
      </c>
      <c r="BE18">
        <f t="shared" si="1"/>
        <v>0</v>
      </c>
      <c r="BF18">
        <f t="shared" si="1"/>
        <v>5</v>
      </c>
    </row>
    <row r="19" spans="1:58" x14ac:dyDescent="0.3">
      <c r="A19" t="s">
        <v>333</v>
      </c>
      <c r="B19">
        <v>16</v>
      </c>
      <c r="C19" s="61" t="s">
        <v>349</v>
      </c>
      <c r="D19" s="46">
        <v>372</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4</v>
      </c>
      <c r="AK19" s="62">
        <v>2</v>
      </c>
      <c r="AL19">
        <v>4</v>
      </c>
      <c r="AM19">
        <v>0</v>
      </c>
      <c r="AN19">
        <v>4</v>
      </c>
      <c r="AO19">
        <v>0</v>
      </c>
      <c r="AP19">
        <v>0</v>
      </c>
      <c r="AQ19">
        <v>0</v>
      </c>
      <c r="AR19">
        <v>0</v>
      </c>
      <c r="AS19">
        <v>0</v>
      </c>
      <c r="AT19">
        <v>0</v>
      </c>
      <c r="AU19">
        <v>0</v>
      </c>
      <c r="AV19">
        <v>0</v>
      </c>
      <c r="AW19">
        <v>0</v>
      </c>
      <c r="AX19">
        <v>4</v>
      </c>
      <c r="AY19">
        <v>1</v>
      </c>
      <c r="AZ19" s="62">
        <f t="shared" si="2"/>
        <v>19</v>
      </c>
      <c r="BA19">
        <f t="shared" si="3"/>
        <v>0</v>
      </c>
      <c r="BB19">
        <f t="shared" si="1"/>
        <v>0</v>
      </c>
      <c r="BC19">
        <f t="shared" si="1"/>
        <v>14</v>
      </c>
      <c r="BD19">
        <f t="shared" si="1"/>
        <v>0</v>
      </c>
      <c r="BE19">
        <f t="shared" si="1"/>
        <v>0</v>
      </c>
      <c r="BF19">
        <f t="shared" si="1"/>
        <v>5</v>
      </c>
    </row>
    <row r="20" spans="1:58" x14ac:dyDescent="0.3">
      <c r="A20" t="s">
        <v>333</v>
      </c>
      <c r="B20">
        <v>17</v>
      </c>
      <c r="C20" s="61" t="s">
        <v>350</v>
      </c>
      <c r="D20" s="46">
        <v>374</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-2</v>
      </c>
      <c r="AJ20">
        <v>2</v>
      </c>
      <c r="AK20" s="62">
        <v>2</v>
      </c>
      <c r="AL20">
        <v>2</v>
      </c>
      <c r="AM20">
        <v>0</v>
      </c>
      <c r="AN20">
        <v>2</v>
      </c>
      <c r="AO20">
        <v>0</v>
      </c>
      <c r="AP20">
        <v>0</v>
      </c>
      <c r="AQ20">
        <v>0</v>
      </c>
      <c r="AR20">
        <v>0</v>
      </c>
      <c r="AS20">
        <v>0</v>
      </c>
      <c r="AT20">
        <v>0</v>
      </c>
      <c r="AU20">
        <v>0</v>
      </c>
      <c r="AV20">
        <v>0</v>
      </c>
      <c r="AW20">
        <v>0</v>
      </c>
      <c r="AX20">
        <v>5</v>
      </c>
      <c r="AY20">
        <v>0</v>
      </c>
      <c r="AZ20" s="62">
        <f t="shared" si="2"/>
        <v>11</v>
      </c>
      <c r="BA20">
        <f t="shared" si="3"/>
        <v>0</v>
      </c>
      <c r="BB20">
        <f t="shared" si="3"/>
        <v>-2</v>
      </c>
      <c r="BC20">
        <f t="shared" si="3"/>
        <v>8</v>
      </c>
      <c r="BD20">
        <f t="shared" si="3"/>
        <v>0</v>
      </c>
      <c r="BE20">
        <f t="shared" si="3"/>
        <v>0</v>
      </c>
      <c r="BF20">
        <f t="shared" si="3"/>
        <v>5</v>
      </c>
    </row>
    <row r="21" spans="1:58" x14ac:dyDescent="0.3">
      <c r="A21" t="s">
        <v>335</v>
      </c>
      <c r="B21">
        <v>18</v>
      </c>
      <c r="C21" s="61" t="s">
        <v>351</v>
      </c>
      <c r="D21" s="46">
        <v>386</v>
      </c>
      <c r="E21">
        <v>4</v>
      </c>
      <c r="F21">
        <v>4</v>
      </c>
      <c r="G21">
        <v>1</v>
      </c>
      <c r="H21">
        <v>0</v>
      </c>
      <c r="I21">
        <v>1</v>
      </c>
      <c r="J21">
        <v>0</v>
      </c>
      <c r="K21">
        <v>2</v>
      </c>
      <c r="L21">
        <v>4</v>
      </c>
      <c r="M21">
        <v>0</v>
      </c>
      <c r="N21">
        <v>2</v>
      </c>
      <c r="O21">
        <v>1</v>
      </c>
      <c r="P21">
        <v>1</v>
      </c>
      <c r="Q21">
        <v>0</v>
      </c>
      <c r="R21">
        <v>0</v>
      </c>
      <c r="S21">
        <v>0</v>
      </c>
      <c r="T21">
        <v>0</v>
      </c>
      <c r="U21">
        <v>0</v>
      </c>
      <c r="V21">
        <v>0</v>
      </c>
      <c r="W21">
        <v>0</v>
      </c>
      <c r="X21">
        <v>2</v>
      </c>
      <c r="Y21">
        <v>1</v>
      </c>
      <c r="Z21">
        <v>2</v>
      </c>
      <c r="AA21">
        <v>2</v>
      </c>
      <c r="AB21">
        <v>1</v>
      </c>
      <c r="AC21">
        <v>0</v>
      </c>
      <c r="AD21">
        <v>0</v>
      </c>
      <c r="AE21">
        <v>1</v>
      </c>
      <c r="AF21">
        <v>0</v>
      </c>
      <c r="AG21">
        <v>0</v>
      </c>
      <c r="AH21">
        <v>2</v>
      </c>
      <c r="AI21">
        <v>0</v>
      </c>
      <c r="AJ21">
        <v>2</v>
      </c>
      <c r="AK21" s="62">
        <v>2</v>
      </c>
      <c r="AL21">
        <v>0</v>
      </c>
      <c r="AM21">
        <v>0</v>
      </c>
      <c r="AN21">
        <v>1</v>
      </c>
      <c r="AO21">
        <v>5</v>
      </c>
      <c r="AP21">
        <v>5</v>
      </c>
      <c r="AQ21">
        <v>0</v>
      </c>
      <c r="AR21">
        <v>0</v>
      </c>
      <c r="AS21">
        <v>1</v>
      </c>
      <c r="AT21">
        <v>2</v>
      </c>
      <c r="AU21">
        <v>0</v>
      </c>
      <c r="AV21">
        <v>0</v>
      </c>
      <c r="AW21">
        <v>0</v>
      </c>
      <c r="AX21">
        <v>0</v>
      </c>
      <c r="AY21">
        <v>1</v>
      </c>
      <c r="AZ21" s="62">
        <f t="shared" si="2"/>
        <v>50</v>
      </c>
      <c r="BA21">
        <f t="shared" si="3"/>
        <v>19</v>
      </c>
      <c r="BB21">
        <f t="shared" si="3"/>
        <v>12</v>
      </c>
      <c r="BC21">
        <f t="shared" si="3"/>
        <v>5</v>
      </c>
      <c r="BD21">
        <f t="shared" si="3"/>
        <v>10</v>
      </c>
      <c r="BE21">
        <f t="shared" si="3"/>
        <v>3</v>
      </c>
      <c r="BF21">
        <f t="shared" si="3"/>
        <v>1</v>
      </c>
    </row>
    <row r="22" spans="1:58" x14ac:dyDescent="0.3">
      <c r="A22" t="s">
        <v>352</v>
      </c>
      <c r="B22">
        <v>19</v>
      </c>
      <c r="C22" s="61" t="s">
        <v>353</v>
      </c>
      <c r="D22" s="46">
        <v>666</v>
      </c>
      <c r="E22">
        <v>1</v>
      </c>
      <c r="F22">
        <v>0</v>
      </c>
      <c r="G22">
        <v>1</v>
      </c>
      <c r="H22">
        <v>1</v>
      </c>
      <c r="I22">
        <v>0</v>
      </c>
      <c r="J22">
        <v>0</v>
      </c>
      <c r="K22">
        <v>-1</v>
      </c>
      <c r="L22">
        <v>1</v>
      </c>
      <c r="M22">
        <v>0</v>
      </c>
      <c r="N22">
        <v>1</v>
      </c>
      <c r="O22">
        <v>1</v>
      </c>
      <c r="P22">
        <v>0</v>
      </c>
      <c r="Q22">
        <v>0</v>
      </c>
      <c r="R22">
        <v>0</v>
      </c>
      <c r="S22">
        <v>0</v>
      </c>
      <c r="T22">
        <v>1</v>
      </c>
      <c r="U22">
        <v>0</v>
      </c>
      <c r="V22">
        <v>3</v>
      </c>
      <c r="W22">
        <v>0</v>
      </c>
      <c r="X22">
        <v>1</v>
      </c>
      <c r="Y22">
        <v>2</v>
      </c>
      <c r="Z22">
        <v>0</v>
      </c>
      <c r="AA22">
        <v>0</v>
      </c>
      <c r="AB22">
        <v>1</v>
      </c>
      <c r="AC22">
        <v>1</v>
      </c>
      <c r="AD22">
        <v>1</v>
      </c>
      <c r="AE22">
        <v>0</v>
      </c>
      <c r="AF22">
        <v>1</v>
      </c>
      <c r="AG22">
        <v>1</v>
      </c>
      <c r="AH22">
        <v>0</v>
      </c>
      <c r="AI22">
        <v>1</v>
      </c>
      <c r="AJ22">
        <v>1</v>
      </c>
      <c r="AK22" s="62">
        <v>2</v>
      </c>
      <c r="AL22">
        <v>1</v>
      </c>
      <c r="AM22">
        <v>0</v>
      </c>
      <c r="AN22">
        <v>0</v>
      </c>
      <c r="AO22">
        <v>5</v>
      </c>
      <c r="AP22">
        <v>5</v>
      </c>
      <c r="AQ22">
        <v>3</v>
      </c>
      <c r="AR22">
        <v>5</v>
      </c>
      <c r="AS22">
        <v>2</v>
      </c>
      <c r="AT22">
        <v>1</v>
      </c>
      <c r="AU22">
        <v>2</v>
      </c>
      <c r="AV22">
        <v>0</v>
      </c>
      <c r="AW22">
        <v>0</v>
      </c>
      <c r="AX22">
        <v>0</v>
      </c>
      <c r="AY22">
        <v>1</v>
      </c>
      <c r="AZ22" s="62">
        <f t="shared" si="2"/>
        <v>46</v>
      </c>
      <c r="BA22">
        <f t="shared" si="3"/>
        <v>5</v>
      </c>
      <c r="BB22">
        <f t="shared" si="3"/>
        <v>13</v>
      </c>
      <c r="BC22">
        <f t="shared" si="3"/>
        <v>4</v>
      </c>
      <c r="BD22">
        <f t="shared" si="3"/>
        <v>18</v>
      </c>
      <c r="BE22">
        <f t="shared" si="3"/>
        <v>5</v>
      </c>
      <c r="BF22">
        <f t="shared" si="3"/>
        <v>1</v>
      </c>
    </row>
    <row r="23" spans="1:58" x14ac:dyDescent="0.3">
      <c r="A23" t="s">
        <v>354</v>
      </c>
      <c r="B23">
        <v>20</v>
      </c>
      <c r="C23" s="61" t="s">
        <v>355</v>
      </c>
      <c r="D23" s="46">
        <v>548</v>
      </c>
      <c r="E23">
        <v>1</v>
      </c>
      <c r="F23">
        <v>1</v>
      </c>
      <c r="G23">
        <v>0</v>
      </c>
      <c r="H23">
        <v>0</v>
      </c>
      <c r="I23">
        <v>0</v>
      </c>
      <c r="J23">
        <v>0</v>
      </c>
      <c r="K23">
        <v>0</v>
      </c>
      <c r="L23">
        <v>1</v>
      </c>
      <c r="M23">
        <v>0</v>
      </c>
      <c r="N23">
        <v>0</v>
      </c>
      <c r="O23">
        <v>0</v>
      </c>
      <c r="P23">
        <v>2</v>
      </c>
      <c r="Q23">
        <v>0</v>
      </c>
      <c r="R23">
        <v>0</v>
      </c>
      <c r="S23">
        <v>0</v>
      </c>
      <c r="T23">
        <v>1</v>
      </c>
      <c r="U23">
        <v>0</v>
      </c>
      <c r="V23">
        <v>2</v>
      </c>
      <c r="W23">
        <v>0</v>
      </c>
      <c r="X23">
        <v>1</v>
      </c>
      <c r="Y23">
        <v>0</v>
      </c>
      <c r="Z23">
        <v>0</v>
      </c>
      <c r="AA23">
        <v>0</v>
      </c>
      <c r="AB23">
        <v>1</v>
      </c>
      <c r="AC23">
        <v>0</v>
      </c>
      <c r="AD23">
        <v>0</v>
      </c>
      <c r="AE23">
        <v>0</v>
      </c>
      <c r="AF23">
        <v>0</v>
      </c>
      <c r="AG23">
        <v>0</v>
      </c>
      <c r="AH23">
        <v>5</v>
      </c>
      <c r="AI23">
        <v>0</v>
      </c>
      <c r="AJ23">
        <v>1</v>
      </c>
      <c r="AK23" s="62">
        <v>2</v>
      </c>
      <c r="AL23">
        <v>0</v>
      </c>
      <c r="AM23">
        <v>0</v>
      </c>
      <c r="AN23">
        <v>0</v>
      </c>
      <c r="AO23">
        <v>4</v>
      </c>
      <c r="AP23">
        <v>2</v>
      </c>
      <c r="AQ23">
        <v>-1</v>
      </c>
      <c r="AR23">
        <v>0</v>
      </c>
      <c r="AS23">
        <v>0</v>
      </c>
      <c r="AT23">
        <v>0</v>
      </c>
      <c r="AU23">
        <v>1</v>
      </c>
      <c r="AV23">
        <v>0</v>
      </c>
      <c r="AW23">
        <v>0</v>
      </c>
      <c r="AX23">
        <v>0</v>
      </c>
      <c r="AY23">
        <v>0</v>
      </c>
      <c r="AZ23" s="62">
        <f t="shared" si="2"/>
        <v>24</v>
      </c>
      <c r="BA23">
        <f t="shared" si="3"/>
        <v>3</v>
      </c>
      <c r="BB23">
        <f t="shared" si="3"/>
        <v>12</v>
      </c>
      <c r="BC23">
        <f t="shared" si="3"/>
        <v>3</v>
      </c>
      <c r="BD23">
        <f t="shared" si="3"/>
        <v>5</v>
      </c>
      <c r="BE23">
        <f t="shared" si="3"/>
        <v>1</v>
      </c>
      <c r="BF23">
        <f t="shared" si="3"/>
        <v>0</v>
      </c>
    </row>
    <row r="24" spans="1:58" x14ac:dyDescent="0.3">
      <c r="A24" t="s">
        <v>343</v>
      </c>
      <c r="B24">
        <v>21</v>
      </c>
      <c r="C24" s="61" t="s">
        <v>216</v>
      </c>
      <c r="D24" s="46">
        <v>603</v>
      </c>
      <c r="E24">
        <v>0</v>
      </c>
      <c r="F24">
        <v>4</v>
      </c>
      <c r="G24">
        <v>0</v>
      </c>
      <c r="H24">
        <v>0</v>
      </c>
      <c r="I24">
        <v>0</v>
      </c>
      <c r="J24">
        <v>0</v>
      </c>
      <c r="K24">
        <v>0</v>
      </c>
      <c r="L24">
        <v>2</v>
      </c>
      <c r="M24">
        <v>0</v>
      </c>
      <c r="N24">
        <v>0</v>
      </c>
      <c r="O24">
        <v>0</v>
      </c>
      <c r="P24">
        <v>0</v>
      </c>
      <c r="Q24">
        <v>0</v>
      </c>
      <c r="R24">
        <v>0</v>
      </c>
      <c r="S24">
        <v>2</v>
      </c>
      <c r="T24">
        <v>0</v>
      </c>
      <c r="U24">
        <v>0</v>
      </c>
      <c r="V24">
        <v>0</v>
      </c>
      <c r="W24">
        <v>0</v>
      </c>
      <c r="X24">
        <v>1</v>
      </c>
      <c r="Y24">
        <v>0</v>
      </c>
      <c r="Z24">
        <v>1</v>
      </c>
      <c r="AA24">
        <v>0</v>
      </c>
      <c r="AB24">
        <v>0</v>
      </c>
      <c r="AC24">
        <v>0</v>
      </c>
      <c r="AD24">
        <v>0</v>
      </c>
      <c r="AE24">
        <v>0</v>
      </c>
      <c r="AF24">
        <v>0</v>
      </c>
      <c r="AG24">
        <v>0</v>
      </c>
      <c r="AH24">
        <v>1</v>
      </c>
      <c r="AI24">
        <v>0</v>
      </c>
      <c r="AJ24">
        <v>2</v>
      </c>
      <c r="AK24" s="62">
        <v>2</v>
      </c>
      <c r="AL24">
        <v>0</v>
      </c>
      <c r="AM24">
        <v>0</v>
      </c>
      <c r="AN24">
        <v>0</v>
      </c>
      <c r="AO24">
        <v>2</v>
      </c>
      <c r="AP24">
        <v>5</v>
      </c>
      <c r="AQ24">
        <v>3</v>
      </c>
      <c r="AR24">
        <v>0</v>
      </c>
      <c r="AS24">
        <v>1</v>
      </c>
      <c r="AT24">
        <v>2</v>
      </c>
      <c r="AU24">
        <v>0</v>
      </c>
      <c r="AV24">
        <v>0</v>
      </c>
      <c r="AW24">
        <v>0</v>
      </c>
      <c r="AX24">
        <v>0</v>
      </c>
      <c r="AY24">
        <v>0</v>
      </c>
      <c r="AZ24" s="62">
        <f t="shared" si="2"/>
        <v>28</v>
      </c>
      <c r="BA24">
        <f t="shared" si="3"/>
        <v>6</v>
      </c>
      <c r="BB24">
        <f t="shared" si="3"/>
        <v>5</v>
      </c>
      <c r="BC24">
        <f t="shared" si="3"/>
        <v>4</v>
      </c>
      <c r="BD24">
        <f t="shared" si="3"/>
        <v>10</v>
      </c>
      <c r="BE24">
        <f t="shared" si="3"/>
        <v>3</v>
      </c>
      <c r="BF24">
        <f t="shared" si="3"/>
        <v>0</v>
      </c>
    </row>
    <row r="25" spans="1:58" x14ac:dyDescent="0.3">
      <c r="A25" t="s">
        <v>335</v>
      </c>
      <c r="B25">
        <v>22</v>
      </c>
      <c r="C25" s="61" t="s">
        <v>356</v>
      </c>
      <c r="D25" s="46">
        <v>379</v>
      </c>
      <c r="E25">
        <v>1</v>
      </c>
      <c r="F25">
        <v>1</v>
      </c>
      <c r="G25">
        <v>1</v>
      </c>
      <c r="H25">
        <v>1</v>
      </c>
      <c r="I25">
        <v>0</v>
      </c>
      <c r="J25">
        <v>1</v>
      </c>
      <c r="K25">
        <v>2</v>
      </c>
      <c r="L25">
        <v>5</v>
      </c>
      <c r="M25">
        <v>1</v>
      </c>
      <c r="N25">
        <v>4</v>
      </c>
      <c r="O25">
        <v>3</v>
      </c>
      <c r="P25">
        <v>1</v>
      </c>
      <c r="Q25">
        <v>1</v>
      </c>
      <c r="R25">
        <v>1</v>
      </c>
      <c r="S25">
        <v>0</v>
      </c>
      <c r="T25">
        <v>2</v>
      </c>
      <c r="U25">
        <v>0</v>
      </c>
      <c r="V25">
        <v>0</v>
      </c>
      <c r="W25">
        <v>0</v>
      </c>
      <c r="X25">
        <v>1</v>
      </c>
      <c r="Y25">
        <v>0</v>
      </c>
      <c r="Z25">
        <v>3</v>
      </c>
      <c r="AA25">
        <v>1</v>
      </c>
      <c r="AB25">
        <v>1</v>
      </c>
      <c r="AC25">
        <v>1</v>
      </c>
      <c r="AD25">
        <v>1</v>
      </c>
      <c r="AE25">
        <v>0</v>
      </c>
      <c r="AF25">
        <v>1</v>
      </c>
      <c r="AG25">
        <v>1</v>
      </c>
      <c r="AH25">
        <v>1</v>
      </c>
      <c r="AI25">
        <v>0</v>
      </c>
      <c r="AJ25">
        <v>1</v>
      </c>
      <c r="AK25" s="62">
        <v>2</v>
      </c>
      <c r="AL25">
        <v>0</v>
      </c>
      <c r="AM25">
        <v>0</v>
      </c>
      <c r="AN25">
        <v>0</v>
      </c>
      <c r="AO25">
        <v>5</v>
      </c>
      <c r="AP25">
        <v>5</v>
      </c>
      <c r="AQ25">
        <v>3</v>
      </c>
      <c r="AR25">
        <v>1</v>
      </c>
      <c r="AS25">
        <v>3</v>
      </c>
      <c r="AT25">
        <v>2</v>
      </c>
      <c r="AU25">
        <v>0</v>
      </c>
      <c r="AV25">
        <v>0</v>
      </c>
      <c r="AW25">
        <v>0</v>
      </c>
      <c r="AX25">
        <v>0</v>
      </c>
      <c r="AY25">
        <v>0</v>
      </c>
      <c r="AZ25" s="62">
        <f t="shared" si="2"/>
        <v>58</v>
      </c>
      <c r="BA25">
        <f t="shared" si="3"/>
        <v>20</v>
      </c>
      <c r="BB25">
        <f t="shared" si="3"/>
        <v>16</v>
      </c>
      <c r="BC25">
        <f t="shared" si="3"/>
        <v>3</v>
      </c>
      <c r="BD25">
        <f t="shared" si="3"/>
        <v>14</v>
      </c>
      <c r="BE25">
        <f t="shared" si="3"/>
        <v>5</v>
      </c>
      <c r="BF25">
        <f t="shared" si="3"/>
        <v>0</v>
      </c>
    </row>
    <row r="26" spans="1:58" x14ac:dyDescent="0.3">
      <c r="B26">
        <v>23</v>
      </c>
      <c r="C26" s="61" t="s">
        <v>357</v>
      </c>
      <c r="D26" s="46">
        <v>338</v>
      </c>
      <c r="E26">
        <v>2</v>
      </c>
      <c r="F26">
        <v>2</v>
      </c>
      <c r="G26">
        <v>1</v>
      </c>
      <c r="H26">
        <v>1</v>
      </c>
      <c r="I26">
        <v>1</v>
      </c>
      <c r="J26">
        <v>-1</v>
      </c>
      <c r="K26">
        <v>0</v>
      </c>
      <c r="L26">
        <v>1</v>
      </c>
      <c r="M26">
        <v>-1</v>
      </c>
      <c r="N26">
        <v>0</v>
      </c>
      <c r="O26">
        <v>0</v>
      </c>
      <c r="P26">
        <v>1</v>
      </c>
      <c r="Q26">
        <v>0</v>
      </c>
      <c r="R26">
        <v>0</v>
      </c>
      <c r="S26">
        <v>0</v>
      </c>
      <c r="T26">
        <v>0</v>
      </c>
      <c r="U26">
        <v>0</v>
      </c>
      <c r="V26">
        <v>0</v>
      </c>
      <c r="W26">
        <v>0</v>
      </c>
      <c r="X26">
        <v>2</v>
      </c>
      <c r="Y26">
        <v>1</v>
      </c>
      <c r="Z26">
        <v>0</v>
      </c>
      <c r="AA26">
        <v>0</v>
      </c>
      <c r="AB26">
        <v>0</v>
      </c>
      <c r="AC26">
        <v>0</v>
      </c>
      <c r="AD26">
        <v>0</v>
      </c>
      <c r="AE26">
        <v>0</v>
      </c>
      <c r="AF26">
        <v>1</v>
      </c>
      <c r="AG26">
        <v>0</v>
      </c>
      <c r="AH26">
        <v>1</v>
      </c>
      <c r="AI26">
        <v>0</v>
      </c>
      <c r="AJ26">
        <v>0</v>
      </c>
      <c r="AK26" s="62">
        <v>2</v>
      </c>
      <c r="AL26">
        <v>0</v>
      </c>
      <c r="AM26">
        <v>-1</v>
      </c>
      <c r="AN26">
        <v>0</v>
      </c>
      <c r="AO26">
        <v>5</v>
      </c>
      <c r="AP26">
        <v>4</v>
      </c>
      <c r="AQ26">
        <v>4</v>
      </c>
      <c r="AR26">
        <v>5</v>
      </c>
      <c r="AS26">
        <v>2</v>
      </c>
      <c r="AT26">
        <v>0</v>
      </c>
      <c r="AU26">
        <v>5</v>
      </c>
      <c r="AV26">
        <v>-1</v>
      </c>
      <c r="AW26">
        <v>0</v>
      </c>
      <c r="AX26">
        <v>0</v>
      </c>
      <c r="AY26">
        <v>1</v>
      </c>
      <c r="AZ26" s="62">
        <f t="shared" si="2"/>
        <v>38</v>
      </c>
      <c r="BA26">
        <f t="shared" si="3"/>
        <v>6</v>
      </c>
      <c r="BB26">
        <f t="shared" si="3"/>
        <v>6</v>
      </c>
      <c r="BC26">
        <f t="shared" si="3"/>
        <v>1</v>
      </c>
      <c r="BD26">
        <f t="shared" si="3"/>
        <v>18</v>
      </c>
      <c r="BE26">
        <f t="shared" si="3"/>
        <v>6</v>
      </c>
      <c r="BF26">
        <f t="shared" si="3"/>
        <v>1</v>
      </c>
    </row>
    <row r="27" spans="1:58" x14ac:dyDescent="0.3">
      <c r="A27" t="s">
        <v>354</v>
      </c>
      <c r="B27">
        <v>24</v>
      </c>
      <c r="C27" s="61" t="s">
        <v>358</v>
      </c>
      <c r="D27" s="46">
        <v>528</v>
      </c>
      <c r="E27">
        <v>4</v>
      </c>
      <c r="F27">
        <v>4</v>
      </c>
      <c r="G27">
        <v>3</v>
      </c>
      <c r="H27">
        <v>1</v>
      </c>
      <c r="I27">
        <v>3</v>
      </c>
      <c r="J27">
        <v>0</v>
      </c>
      <c r="K27">
        <v>2</v>
      </c>
      <c r="L27">
        <v>4</v>
      </c>
      <c r="M27">
        <v>2</v>
      </c>
      <c r="N27">
        <v>2</v>
      </c>
      <c r="O27">
        <v>2</v>
      </c>
      <c r="P27">
        <v>1</v>
      </c>
      <c r="Q27">
        <v>0</v>
      </c>
      <c r="R27">
        <v>0</v>
      </c>
      <c r="S27">
        <v>0</v>
      </c>
      <c r="T27">
        <v>1</v>
      </c>
      <c r="U27">
        <v>1</v>
      </c>
      <c r="V27">
        <v>2</v>
      </c>
      <c r="W27">
        <v>0</v>
      </c>
      <c r="X27">
        <v>1</v>
      </c>
      <c r="Y27">
        <v>1</v>
      </c>
      <c r="Z27">
        <v>2</v>
      </c>
      <c r="AA27">
        <v>1</v>
      </c>
      <c r="AB27">
        <v>1</v>
      </c>
      <c r="AC27">
        <v>1</v>
      </c>
      <c r="AD27">
        <v>2</v>
      </c>
      <c r="AE27">
        <v>1</v>
      </c>
      <c r="AF27">
        <v>0</v>
      </c>
      <c r="AG27">
        <v>0</v>
      </c>
      <c r="AH27">
        <v>2</v>
      </c>
      <c r="AI27">
        <v>1</v>
      </c>
      <c r="AJ27">
        <v>2</v>
      </c>
      <c r="AK27" s="62">
        <v>2</v>
      </c>
      <c r="AL27">
        <v>0</v>
      </c>
      <c r="AM27">
        <v>1</v>
      </c>
      <c r="AN27">
        <v>0</v>
      </c>
      <c r="AO27">
        <v>5</v>
      </c>
      <c r="AP27">
        <v>4</v>
      </c>
      <c r="AQ27">
        <v>1</v>
      </c>
      <c r="AR27">
        <v>2</v>
      </c>
      <c r="AS27">
        <v>2</v>
      </c>
      <c r="AT27">
        <v>0</v>
      </c>
      <c r="AU27">
        <v>5</v>
      </c>
      <c r="AV27">
        <v>2</v>
      </c>
      <c r="AW27">
        <v>0</v>
      </c>
      <c r="AX27">
        <v>0</v>
      </c>
      <c r="AY27">
        <v>1</v>
      </c>
      <c r="AZ27" s="62">
        <f t="shared" si="2"/>
        <v>72</v>
      </c>
      <c r="BA27">
        <f t="shared" si="3"/>
        <v>27</v>
      </c>
      <c r="BB27">
        <f t="shared" si="3"/>
        <v>18</v>
      </c>
      <c r="BC27">
        <f t="shared" si="3"/>
        <v>5</v>
      </c>
      <c r="BD27">
        <f t="shared" si="3"/>
        <v>12</v>
      </c>
      <c r="BE27">
        <f t="shared" si="3"/>
        <v>9</v>
      </c>
      <c r="BF27">
        <f t="shared" si="3"/>
        <v>1</v>
      </c>
    </row>
    <row r="28" spans="1:58" x14ac:dyDescent="0.3">
      <c r="A28" t="s">
        <v>333</v>
      </c>
      <c r="B28">
        <v>25</v>
      </c>
      <c r="C28" s="61" t="s">
        <v>359</v>
      </c>
      <c r="D28" s="46">
        <v>533</v>
      </c>
      <c r="E28">
        <v>0</v>
      </c>
      <c r="F28">
        <v>0</v>
      </c>
      <c r="G28">
        <v>0</v>
      </c>
      <c r="H28">
        <v>0</v>
      </c>
      <c r="I28">
        <v>0</v>
      </c>
      <c r="J28">
        <v>2</v>
      </c>
      <c r="K28">
        <v>0</v>
      </c>
      <c r="L28">
        <v>0</v>
      </c>
      <c r="M28">
        <v>0</v>
      </c>
      <c r="N28">
        <v>0</v>
      </c>
      <c r="O28">
        <v>0</v>
      </c>
      <c r="P28">
        <v>2</v>
      </c>
      <c r="Q28">
        <v>2</v>
      </c>
      <c r="R28">
        <v>2</v>
      </c>
      <c r="S28">
        <v>0</v>
      </c>
      <c r="T28">
        <v>0</v>
      </c>
      <c r="U28">
        <v>0</v>
      </c>
      <c r="V28">
        <v>2</v>
      </c>
      <c r="W28">
        <v>2</v>
      </c>
      <c r="X28">
        <v>0</v>
      </c>
      <c r="Y28">
        <v>0</v>
      </c>
      <c r="Z28">
        <v>0</v>
      </c>
      <c r="AA28">
        <v>0</v>
      </c>
      <c r="AB28">
        <v>0</v>
      </c>
      <c r="AC28">
        <v>0</v>
      </c>
      <c r="AD28">
        <v>0</v>
      </c>
      <c r="AE28">
        <v>0</v>
      </c>
      <c r="AF28">
        <v>0</v>
      </c>
      <c r="AG28">
        <v>0</v>
      </c>
      <c r="AH28">
        <v>0</v>
      </c>
      <c r="AI28">
        <v>0</v>
      </c>
      <c r="AJ28">
        <v>2</v>
      </c>
      <c r="AK28" s="62">
        <v>2</v>
      </c>
      <c r="AL28">
        <v>2</v>
      </c>
      <c r="AM28">
        <v>0</v>
      </c>
      <c r="AN28">
        <v>2</v>
      </c>
      <c r="AO28">
        <v>2</v>
      </c>
      <c r="AP28">
        <v>0</v>
      </c>
      <c r="AQ28">
        <v>0</v>
      </c>
      <c r="AR28">
        <v>0</v>
      </c>
      <c r="AS28">
        <v>0</v>
      </c>
      <c r="AT28">
        <v>0</v>
      </c>
      <c r="AU28">
        <v>0</v>
      </c>
      <c r="AV28">
        <v>0</v>
      </c>
      <c r="AW28">
        <v>5</v>
      </c>
      <c r="AX28">
        <v>4</v>
      </c>
      <c r="AY28">
        <v>0</v>
      </c>
      <c r="AZ28" s="62">
        <f t="shared" si="2"/>
        <v>31</v>
      </c>
      <c r="BA28">
        <f t="shared" si="3"/>
        <v>2</v>
      </c>
      <c r="BB28">
        <f t="shared" si="3"/>
        <v>10</v>
      </c>
      <c r="BC28">
        <f t="shared" si="3"/>
        <v>8</v>
      </c>
      <c r="BD28">
        <f t="shared" si="3"/>
        <v>2</v>
      </c>
      <c r="BE28">
        <f t="shared" si="3"/>
        <v>5</v>
      </c>
      <c r="BF28">
        <f t="shared" si="3"/>
        <v>4</v>
      </c>
    </row>
    <row r="29" spans="1:58" x14ac:dyDescent="0.3">
      <c r="A29" t="s">
        <v>354</v>
      </c>
      <c r="B29">
        <v>26</v>
      </c>
      <c r="C29" s="61" t="s">
        <v>360</v>
      </c>
      <c r="D29" s="46">
        <v>550</v>
      </c>
      <c r="E29">
        <v>4</v>
      </c>
      <c r="F29">
        <v>4</v>
      </c>
      <c r="G29">
        <v>4</v>
      </c>
      <c r="H29">
        <v>2</v>
      </c>
      <c r="I29">
        <v>2</v>
      </c>
      <c r="J29">
        <v>0</v>
      </c>
      <c r="K29">
        <v>4</v>
      </c>
      <c r="L29">
        <v>4</v>
      </c>
      <c r="M29">
        <v>1</v>
      </c>
      <c r="N29">
        <v>3</v>
      </c>
      <c r="O29">
        <v>3</v>
      </c>
      <c r="P29">
        <v>0</v>
      </c>
      <c r="Q29">
        <v>0</v>
      </c>
      <c r="R29">
        <v>0</v>
      </c>
      <c r="S29">
        <v>1</v>
      </c>
      <c r="T29">
        <v>0</v>
      </c>
      <c r="U29">
        <v>0</v>
      </c>
      <c r="V29">
        <v>2</v>
      </c>
      <c r="W29">
        <v>0</v>
      </c>
      <c r="X29">
        <v>1</v>
      </c>
      <c r="Y29">
        <v>1</v>
      </c>
      <c r="Z29">
        <v>2</v>
      </c>
      <c r="AA29">
        <v>2</v>
      </c>
      <c r="AB29">
        <v>1</v>
      </c>
      <c r="AC29">
        <v>1</v>
      </c>
      <c r="AD29">
        <v>1</v>
      </c>
      <c r="AE29">
        <v>1</v>
      </c>
      <c r="AF29">
        <v>2</v>
      </c>
      <c r="AG29">
        <v>1</v>
      </c>
      <c r="AH29">
        <v>2</v>
      </c>
      <c r="AI29">
        <v>1</v>
      </c>
      <c r="AJ29">
        <v>1</v>
      </c>
      <c r="AK29" s="62">
        <v>2</v>
      </c>
      <c r="AL29">
        <v>0</v>
      </c>
      <c r="AM29">
        <v>0</v>
      </c>
      <c r="AN29">
        <v>0</v>
      </c>
      <c r="AO29">
        <v>5</v>
      </c>
      <c r="AP29">
        <v>5</v>
      </c>
      <c r="AQ29">
        <v>4</v>
      </c>
      <c r="AR29">
        <v>0</v>
      </c>
      <c r="AS29">
        <v>0</v>
      </c>
      <c r="AT29">
        <v>0</v>
      </c>
      <c r="AU29">
        <v>5</v>
      </c>
      <c r="AV29">
        <v>0</v>
      </c>
      <c r="AW29">
        <v>0</v>
      </c>
      <c r="AX29">
        <v>0</v>
      </c>
      <c r="AY29">
        <v>1</v>
      </c>
      <c r="AZ29" s="62">
        <f t="shared" si="2"/>
        <v>73</v>
      </c>
      <c r="BA29">
        <f t="shared" si="3"/>
        <v>31</v>
      </c>
      <c r="BB29">
        <f t="shared" si="3"/>
        <v>19</v>
      </c>
      <c r="BC29">
        <f t="shared" si="3"/>
        <v>3</v>
      </c>
      <c r="BD29">
        <f t="shared" si="3"/>
        <v>14</v>
      </c>
      <c r="BE29">
        <f t="shared" si="3"/>
        <v>5</v>
      </c>
      <c r="BF29">
        <f t="shared" si="3"/>
        <v>1</v>
      </c>
    </row>
    <row r="30" spans="1:58" x14ac:dyDescent="0.3">
      <c r="B30">
        <v>27</v>
      </c>
      <c r="C30" s="61" t="s">
        <v>361</v>
      </c>
      <c r="D30" s="46">
        <v>562</v>
      </c>
      <c r="E30">
        <v>1</v>
      </c>
      <c r="F30">
        <v>1</v>
      </c>
      <c r="G30">
        <v>1</v>
      </c>
      <c r="H30">
        <v>1</v>
      </c>
      <c r="I30">
        <v>1</v>
      </c>
      <c r="J30">
        <v>0</v>
      </c>
      <c r="K30">
        <v>1</v>
      </c>
      <c r="L30">
        <v>1</v>
      </c>
      <c r="M30">
        <v>0</v>
      </c>
      <c r="N30">
        <v>1</v>
      </c>
      <c r="O30">
        <v>1</v>
      </c>
      <c r="P30">
        <v>1</v>
      </c>
      <c r="Q30">
        <v>0</v>
      </c>
      <c r="R30">
        <v>0</v>
      </c>
      <c r="S30">
        <v>0</v>
      </c>
      <c r="T30">
        <v>0</v>
      </c>
      <c r="U30">
        <v>0</v>
      </c>
      <c r="V30">
        <v>0</v>
      </c>
      <c r="W30">
        <v>0</v>
      </c>
      <c r="X30">
        <v>0</v>
      </c>
      <c r="Y30">
        <v>0</v>
      </c>
      <c r="Z30">
        <v>1</v>
      </c>
      <c r="AA30">
        <v>1</v>
      </c>
      <c r="AB30">
        <v>0</v>
      </c>
      <c r="AC30">
        <v>0</v>
      </c>
      <c r="AD30">
        <v>0</v>
      </c>
      <c r="AE30">
        <v>0</v>
      </c>
      <c r="AF30">
        <v>0</v>
      </c>
      <c r="AG30">
        <v>0</v>
      </c>
      <c r="AH30">
        <v>1</v>
      </c>
      <c r="AI30">
        <v>0</v>
      </c>
      <c r="AJ30">
        <v>1</v>
      </c>
      <c r="AK30" s="62">
        <v>2</v>
      </c>
      <c r="AL30">
        <v>0</v>
      </c>
      <c r="AM30">
        <v>0</v>
      </c>
      <c r="AN30">
        <v>0</v>
      </c>
      <c r="AO30">
        <v>1</v>
      </c>
      <c r="AP30">
        <v>1</v>
      </c>
      <c r="AQ30">
        <v>3</v>
      </c>
      <c r="AR30">
        <v>3</v>
      </c>
      <c r="AS30">
        <v>0</v>
      </c>
      <c r="AT30">
        <v>0</v>
      </c>
      <c r="AU30">
        <v>0</v>
      </c>
      <c r="AV30">
        <v>0</v>
      </c>
      <c r="AW30">
        <v>0</v>
      </c>
      <c r="AX30">
        <v>0</v>
      </c>
      <c r="AY30">
        <v>0</v>
      </c>
      <c r="AZ30" s="62">
        <f t="shared" si="2"/>
        <v>24</v>
      </c>
      <c r="BA30">
        <f t="shared" si="3"/>
        <v>9</v>
      </c>
      <c r="BB30">
        <f t="shared" si="3"/>
        <v>4</v>
      </c>
      <c r="BC30">
        <f t="shared" si="3"/>
        <v>3</v>
      </c>
      <c r="BD30">
        <f t="shared" si="3"/>
        <v>8</v>
      </c>
      <c r="BE30">
        <f t="shared" si="3"/>
        <v>0</v>
      </c>
      <c r="BF30">
        <f t="shared" si="3"/>
        <v>0</v>
      </c>
    </row>
    <row r="31" spans="1:58" x14ac:dyDescent="0.3">
      <c r="A31" t="s">
        <v>343</v>
      </c>
      <c r="B31">
        <v>28</v>
      </c>
      <c r="C31" s="61" t="s">
        <v>362</v>
      </c>
      <c r="D31" s="46">
        <v>390</v>
      </c>
      <c r="E31">
        <v>2</v>
      </c>
      <c r="F31">
        <v>2</v>
      </c>
      <c r="G31">
        <v>1</v>
      </c>
      <c r="H31">
        <v>0</v>
      </c>
      <c r="I31">
        <v>4</v>
      </c>
      <c r="J31">
        <v>0</v>
      </c>
      <c r="K31">
        <v>4</v>
      </c>
      <c r="L31">
        <v>4</v>
      </c>
      <c r="M31">
        <v>2</v>
      </c>
      <c r="N31">
        <v>0</v>
      </c>
      <c r="O31">
        <v>0</v>
      </c>
      <c r="P31">
        <v>-3</v>
      </c>
      <c r="Q31">
        <v>2</v>
      </c>
      <c r="R31">
        <v>2</v>
      </c>
      <c r="S31">
        <v>0</v>
      </c>
      <c r="T31">
        <v>0</v>
      </c>
      <c r="U31">
        <v>0</v>
      </c>
      <c r="V31">
        <v>0</v>
      </c>
      <c r="W31">
        <v>0</v>
      </c>
      <c r="X31">
        <v>5</v>
      </c>
      <c r="Y31">
        <v>5</v>
      </c>
      <c r="Z31">
        <v>2</v>
      </c>
      <c r="AA31">
        <v>2</v>
      </c>
      <c r="AB31">
        <v>3</v>
      </c>
      <c r="AC31">
        <v>2</v>
      </c>
      <c r="AD31">
        <v>1</v>
      </c>
      <c r="AE31">
        <v>1</v>
      </c>
      <c r="AF31">
        <v>2</v>
      </c>
      <c r="AG31">
        <v>1</v>
      </c>
      <c r="AH31">
        <v>4</v>
      </c>
      <c r="AI31">
        <v>2</v>
      </c>
      <c r="AJ31">
        <v>1</v>
      </c>
      <c r="AK31" s="62">
        <v>2</v>
      </c>
      <c r="AL31">
        <v>0</v>
      </c>
      <c r="AM31">
        <v>0</v>
      </c>
      <c r="AN31">
        <v>0</v>
      </c>
      <c r="AO31">
        <v>5</v>
      </c>
      <c r="AP31">
        <v>4</v>
      </c>
      <c r="AQ31">
        <v>4</v>
      </c>
      <c r="AR31">
        <v>0</v>
      </c>
      <c r="AS31">
        <v>2</v>
      </c>
      <c r="AT31">
        <v>0</v>
      </c>
      <c r="AU31">
        <v>4</v>
      </c>
      <c r="AV31">
        <v>0</v>
      </c>
      <c r="AW31">
        <v>0</v>
      </c>
      <c r="AX31">
        <v>0</v>
      </c>
      <c r="AY31">
        <v>1</v>
      </c>
      <c r="AZ31" s="62">
        <f t="shared" si="2"/>
        <v>73</v>
      </c>
      <c r="BA31">
        <f t="shared" si="3"/>
        <v>19</v>
      </c>
      <c r="BB31">
        <f t="shared" si="3"/>
        <v>31</v>
      </c>
      <c r="BC31">
        <f t="shared" si="3"/>
        <v>3</v>
      </c>
      <c r="BD31">
        <f t="shared" si="3"/>
        <v>13</v>
      </c>
      <c r="BE31">
        <f t="shared" si="3"/>
        <v>6</v>
      </c>
      <c r="BF31">
        <f t="shared" si="3"/>
        <v>1</v>
      </c>
    </row>
    <row r="32" spans="1:58" x14ac:dyDescent="0.3">
      <c r="A32" t="s">
        <v>354</v>
      </c>
      <c r="B32">
        <v>29</v>
      </c>
      <c r="C32" s="61" t="s">
        <v>363</v>
      </c>
      <c r="D32" s="46">
        <v>381</v>
      </c>
      <c r="E32">
        <v>4</v>
      </c>
      <c r="F32">
        <v>3</v>
      </c>
      <c r="G32">
        <v>3</v>
      </c>
      <c r="H32">
        <v>2</v>
      </c>
      <c r="I32">
        <v>2</v>
      </c>
      <c r="J32">
        <v>0</v>
      </c>
      <c r="K32">
        <v>0</v>
      </c>
      <c r="L32">
        <v>3</v>
      </c>
      <c r="M32">
        <v>0</v>
      </c>
      <c r="N32">
        <v>3</v>
      </c>
      <c r="O32">
        <v>2</v>
      </c>
      <c r="P32">
        <v>2</v>
      </c>
      <c r="Q32">
        <v>1</v>
      </c>
      <c r="R32">
        <v>1</v>
      </c>
      <c r="S32">
        <v>2</v>
      </c>
      <c r="T32">
        <v>3</v>
      </c>
      <c r="U32">
        <v>0</v>
      </c>
      <c r="V32">
        <v>2</v>
      </c>
      <c r="W32">
        <v>0</v>
      </c>
      <c r="X32">
        <v>3</v>
      </c>
      <c r="Y32">
        <v>2</v>
      </c>
      <c r="Z32">
        <v>2</v>
      </c>
      <c r="AA32">
        <v>1</v>
      </c>
      <c r="AB32">
        <v>1</v>
      </c>
      <c r="AC32">
        <v>1</v>
      </c>
      <c r="AD32">
        <v>1</v>
      </c>
      <c r="AE32">
        <v>1</v>
      </c>
      <c r="AF32">
        <v>1</v>
      </c>
      <c r="AG32">
        <v>1</v>
      </c>
      <c r="AH32">
        <v>3</v>
      </c>
      <c r="AI32">
        <v>1</v>
      </c>
      <c r="AJ32">
        <v>1</v>
      </c>
      <c r="AK32" s="62">
        <v>2</v>
      </c>
      <c r="AL32">
        <v>0</v>
      </c>
      <c r="AM32">
        <v>0</v>
      </c>
      <c r="AN32">
        <v>0</v>
      </c>
      <c r="AO32">
        <v>5</v>
      </c>
      <c r="AP32">
        <v>-1</v>
      </c>
      <c r="AQ32">
        <v>0</v>
      </c>
      <c r="AR32">
        <v>1</v>
      </c>
      <c r="AS32">
        <v>2</v>
      </c>
      <c r="AT32">
        <v>3</v>
      </c>
      <c r="AU32">
        <v>3</v>
      </c>
      <c r="AV32">
        <v>4</v>
      </c>
      <c r="AW32">
        <v>0</v>
      </c>
      <c r="AX32">
        <v>0</v>
      </c>
      <c r="AY32">
        <v>1</v>
      </c>
      <c r="AZ32" s="62">
        <f t="shared" si="2"/>
        <v>72</v>
      </c>
      <c r="BA32">
        <f t="shared" si="3"/>
        <v>22</v>
      </c>
      <c r="BB32">
        <f t="shared" si="3"/>
        <v>29</v>
      </c>
      <c r="BC32">
        <f t="shared" si="3"/>
        <v>3</v>
      </c>
      <c r="BD32">
        <f t="shared" si="3"/>
        <v>5</v>
      </c>
      <c r="BE32">
        <f t="shared" si="3"/>
        <v>12</v>
      </c>
      <c r="BF32">
        <f t="shared" si="3"/>
        <v>1</v>
      </c>
    </row>
    <row r="33" spans="1:58" x14ac:dyDescent="0.3">
      <c r="B33">
        <v>30</v>
      </c>
      <c r="C33" s="61" t="s">
        <v>364</v>
      </c>
      <c r="D33" s="46">
        <v>645</v>
      </c>
      <c r="E33">
        <v>3</v>
      </c>
      <c r="F33">
        <v>3</v>
      </c>
      <c r="G33">
        <v>3</v>
      </c>
      <c r="H33">
        <v>2</v>
      </c>
      <c r="I33">
        <v>1</v>
      </c>
      <c r="J33">
        <v>0</v>
      </c>
      <c r="K33">
        <v>0</v>
      </c>
      <c r="L33">
        <v>0</v>
      </c>
      <c r="M33">
        <v>0</v>
      </c>
      <c r="N33">
        <v>0</v>
      </c>
      <c r="O33">
        <v>0</v>
      </c>
      <c r="P33">
        <v>-3</v>
      </c>
      <c r="Q33">
        <v>2</v>
      </c>
      <c r="R33">
        <v>0</v>
      </c>
      <c r="S33">
        <v>0</v>
      </c>
      <c r="T33">
        <v>0</v>
      </c>
      <c r="U33">
        <v>0</v>
      </c>
      <c r="V33">
        <v>0</v>
      </c>
      <c r="W33">
        <v>0</v>
      </c>
      <c r="X33">
        <v>0</v>
      </c>
      <c r="Y33">
        <v>0</v>
      </c>
      <c r="Z33">
        <v>0</v>
      </c>
      <c r="AA33">
        <v>0</v>
      </c>
      <c r="AB33">
        <v>0</v>
      </c>
      <c r="AC33">
        <v>0</v>
      </c>
      <c r="AD33">
        <v>0</v>
      </c>
      <c r="AE33">
        <v>0</v>
      </c>
      <c r="AF33">
        <v>0</v>
      </c>
      <c r="AG33">
        <v>0</v>
      </c>
      <c r="AH33">
        <v>2</v>
      </c>
      <c r="AI33">
        <v>0</v>
      </c>
      <c r="AJ33">
        <v>2</v>
      </c>
      <c r="AK33" s="62">
        <v>2</v>
      </c>
      <c r="AL33">
        <v>0</v>
      </c>
      <c r="AM33">
        <v>0</v>
      </c>
      <c r="AN33">
        <v>0</v>
      </c>
      <c r="AO33">
        <v>4</v>
      </c>
      <c r="AP33">
        <v>4</v>
      </c>
      <c r="AQ33">
        <v>4</v>
      </c>
      <c r="AR33">
        <v>0</v>
      </c>
      <c r="AS33">
        <v>5</v>
      </c>
      <c r="AT33">
        <v>0</v>
      </c>
      <c r="AU33">
        <v>2</v>
      </c>
      <c r="AV33">
        <v>0</v>
      </c>
      <c r="AW33">
        <v>0</v>
      </c>
      <c r="AX33">
        <v>0</v>
      </c>
      <c r="AY33">
        <v>0</v>
      </c>
      <c r="AZ33" s="62">
        <f t="shared" si="2"/>
        <v>36</v>
      </c>
      <c r="BA33">
        <f t="shared" si="3"/>
        <v>12</v>
      </c>
      <c r="BB33">
        <f t="shared" si="3"/>
        <v>1</v>
      </c>
      <c r="BC33">
        <f t="shared" si="3"/>
        <v>4</v>
      </c>
      <c r="BD33">
        <f t="shared" si="3"/>
        <v>12</v>
      </c>
      <c r="BE33">
        <f t="shared" si="3"/>
        <v>7</v>
      </c>
      <c r="BF33">
        <f t="shared" si="3"/>
        <v>0</v>
      </c>
    </row>
    <row r="34" spans="1:58" x14ac:dyDescent="0.3">
      <c r="A34" t="s">
        <v>352</v>
      </c>
      <c r="B34">
        <v>31</v>
      </c>
      <c r="C34" s="61" t="s">
        <v>365</v>
      </c>
      <c r="D34" s="46">
        <v>384</v>
      </c>
      <c r="E34">
        <v>1</v>
      </c>
      <c r="F34">
        <v>1</v>
      </c>
      <c r="G34">
        <v>1</v>
      </c>
      <c r="H34">
        <v>1</v>
      </c>
      <c r="I34">
        <v>0</v>
      </c>
      <c r="J34">
        <v>0</v>
      </c>
      <c r="K34">
        <v>-2</v>
      </c>
      <c r="L34">
        <v>-1</v>
      </c>
      <c r="M34">
        <v>0</v>
      </c>
      <c r="N34">
        <v>1</v>
      </c>
      <c r="O34">
        <v>1</v>
      </c>
      <c r="P34">
        <v>0</v>
      </c>
      <c r="Q34">
        <v>0</v>
      </c>
      <c r="R34">
        <v>0</v>
      </c>
      <c r="S34">
        <v>0</v>
      </c>
      <c r="T34">
        <v>1</v>
      </c>
      <c r="U34">
        <v>0</v>
      </c>
      <c r="V34">
        <v>1</v>
      </c>
      <c r="W34">
        <v>0</v>
      </c>
      <c r="X34">
        <v>0</v>
      </c>
      <c r="Y34">
        <v>0</v>
      </c>
      <c r="Z34">
        <v>0</v>
      </c>
      <c r="AA34">
        <v>0</v>
      </c>
      <c r="AB34">
        <v>0</v>
      </c>
      <c r="AC34">
        <v>0</v>
      </c>
      <c r="AD34">
        <v>0</v>
      </c>
      <c r="AE34">
        <v>0</v>
      </c>
      <c r="AF34">
        <v>0</v>
      </c>
      <c r="AG34">
        <v>0</v>
      </c>
      <c r="AH34">
        <v>1</v>
      </c>
      <c r="AI34">
        <v>0</v>
      </c>
      <c r="AJ34">
        <v>1</v>
      </c>
      <c r="AK34" s="62">
        <v>2</v>
      </c>
      <c r="AL34">
        <v>1</v>
      </c>
      <c r="AM34">
        <v>0</v>
      </c>
      <c r="AN34">
        <v>1</v>
      </c>
      <c r="AO34">
        <v>5</v>
      </c>
      <c r="AP34">
        <v>1</v>
      </c>
      <c r="AQ34">
        <v>3</v>
      </c>
      <c r="AR34">
        <v>3</v>
      </c>
      <c r="AS34">
        <v>0</v>
      </c>
      <c r="AT34">
        <v>0</v>
      </c>
      <c r="AU34">
        <v>3</v>
      </c>
      <c r="AV34">
        <v>1</v>
      </c>
      <c r="AW34">
        <v>0</v>
      </c>
      <c r="AX34">
        <v>0</v>
      </c>
      <c r="AY34">
        <v>0</v>
      </c>
      <c r="AZ34" s="62">
        <f t="shared" si="2"/>
        <v>27</v>
      </c>
      <c r="BA34">
        <f t="shared" si="3"/>
        <v>3</v>
      </c>
      <c r="BB34">
        <f t="shared" si="3"/>
        <v>3</v>
      </c>
      <c r="BC34">
        <f t="shared" si="3"/>
        <v>5</v>
      </c>
      <c r="BD34">
        <f t="shared" si="3"/>
        <v>12</v>
      </c>
      <c r="BE34">
        <f t="shared" si="3"/>
        <v>4</v>
      </c>
      <c r="BF34">
        <f t="shared" si="3"/>
        <v>0</v>
      </c>
    </row>
    <row r="35" spans="1:58" x14ac:dyDescent="0.3">
      <c r="A35" t="s">
        <v>333</v>
      </c>
      <c r="B35">
        <v>1</v>
      </c>
      <c r="C35" s="61" t="s">
        <v>366</v>
      </c>
      <c r="D35" s="46">
        <v>472</v>
      </c>
      <c r="E35">
        <v>3</v>
      </c>
      <c r="F35">
        <v>1</v>
      </c>
      <c r="G35">
        <v>4</v>
      </c>
      <c r="H35">
        <v>4</v>
      </c>
      <c r="I35">
        <v>5</v>
      </c>
      <c r="J35">
        <v>0</v>
      </c>
      <c r="K35">
        <v>4</v>
      </c>
      <c r="L35">
        <v>1</v>
      </c>
      <c r="M35">
        <v>0</v>
      </c>
      <c r="N35">
        <v>1</v>
      </c>
      <c r="O35">
        <v>1</v>
      </c>
      <c r="P35">
        <v>1</v>
      </c>
      <c r="Q35">
        <v>2</v>
      </c>
      <c r="R35">
        <v>1</v>
      </c>
      <c r="S35">
        <v>0</v>
      </c>
      <c r="T35">
        <v>0</v>
      </c>
      <c r="U35">
        <v>0</v>
      </c>
      <c r="V35">
        <v>3</v>
      </c>
      <c r="W35">
        <v>0</v>
      </c>
      <c r="X35">
        <v>1</v>
      </c>
      <c r="Y35">
        <v>1</v>
      </c>
      <c r="Z35">
        <v>1</v>
      </c>
      <c r="AA35">
        <v>0</v>
      </c>
      <c r="AB35">
        <v>1</v>
      </c>
      <c r="AC35">
        <v>1</v>
      </c>
      <c r="AD35">
        <v>0</v>
      </c>
      <c r="AE35">
        <v>0</v>
      </c>
      <c r="AF35">
        <v>1</v>
      </c>
      <c r="AG35">
        <v>1</v>
      </c>
      <c r="AH35">
        <v>3</v>
      </c>
      <c r="AI35">
        <v>3</v>
      </c>
      <c r="AJ35">
        <v>2</v>
      </c>
      <c r="AK35" s="62">
        <v>1</v>
      </c>
      <c r="AL35">
        <v>1</v>
      </c>
      <c r="AM35">
        <v>0</v>
      </c>
      <c r="AN35">
        <v>1</v>
      </c>
      <c r="AO35">
        <v>3</v>
      </c>
      <c r="AP35">
        <v>4</v>
      </c>
      <c r="AQ35">
        <v>5</v>
      </c>
      <c r="AR35">
        <v>3</v>
      </c>
      <c r="AS35">
        <v>4</v>
      </c>
      <c r="AT35">
        <v>1</v>
      </c>
      <c r="AU35">
        <v>3</v>
      </c>
      <c r="AV35">
        <v>1</v>
      </c>
      <c r="AW35">
        <v>0</v>
      </c>
      <c r="AX35">
        <v>0</v>
      </c>
      <c r="AY35">
        <v>0</v>
      </c>
      <c r="AZ35" s="62">
        <f t="shared" si="2"/>
        <v>73</v>
      </c>
      <c r="BA35">
        <f t="shared" si="3"/>
        <v>24</v>
      </c>
      <c r="BB35">
        <f t="shared" si="3"/>
        <v>20</v>
      </c>
      <c r="BC35">
        <f t="shared" si="3"/>
        <v>5</v>
      </c>
      <c r="BD35">
        <f t="shared" si="3"/>
        <v>15</v>
      </c>
      <c r="BE35">
        <f t="shared" si="3"/>
        <v>9</v>
      </c>
      <c r="BF35">
        <f t="shared" si="3"/>
        <v>0</v>
      </c>
    </row>
    <row r="36" spans="1:58" x14ac:dyDescent="0.3">
      <c r="A36" t="s">
        <v>333</v>
      </c>
      <c r="B36">
        <v>2</v>
      </c>
      <c r="C36" s="61" t="s">
        <v>218</v>
      </c>
      <c r="D36" s="46">
        <v>591</v>
      </c>
      <c r="E36">
        <v>0</v>
      </c>
      <c r="F36">
        <v>0</v>
      </c>
      <c r="G36">
        <v>0</v>
      </c>
      <c r="H36">
        <v>0</v>
      </c>
      <c r="I36">
        <v>0</v>
      </c>
      <c r="J36">
        <v>0</v>
      </c>
      <c r="K36">
        <v>0</v>
      </c>
      <c r="L36">
        <v>1</v>
      </c>
      <c r="M36">
        <v>0</v>
      </c>
      <c r="N36">
        <v>0</v>
      </c>
      <c r="O36">
        <v>0</v>
      </c>
      <c r="P36">
        <v>0</v>
      </c>
      <c r="Q36">
        <v>0</v>
      </c>
      <c r="R36">
        <v>0</v>
      </c>
      <c r="S36">
        <v>0</v>
      </c>
      <c r="T36">
        <v>0</v>
      </c>
      <c r="U36">
        <v>0</v>
      </c>
      <c r="V36">
        <v>0</v>
      </c>
      <c r="W36">
        <v>1</v>
      </c>
      <c r="X36">
        <v>2</v>
      </c>
      <c r="Y36">
        <v>2</v>
      </c>
      <c r="Z36">
        <v>0</v>
      </c>
      <c r="AA36">
        <v>0</v>
      </c>
      <c r="AB36">
        <v>2</v>
      </c>
      <c r="AC36">
        <v>2</v>
      </c>
      <c r="AD36">
        <v>2</v>
      </c>
      <c r="AE36">
        <v>2</v>
      </c>
      <c r="AF36">
        <v>2</v>
      </c>
      <c r="AG36">
        <v>2</v>
      </c>
      <c r="AH36">
        <v>0</v>
      </c>
      <c r="AI36">
        <v>0</v>
      </c>
      <c r="AJ36">
        <v>3</v>
      </c>
      <c r="AK36" s="62">
        <v>1</v>
      </c>
      <c r="AL36">
        <v>1</v>
      </c>
      <c r="AM36">
        <v>4</v>
      </c>
      <c r="AN36">
        <v>4</v>
      </c>
      <c r="AO36">
        <v>1</v>
      </c>
      <c r="AP36">
        <v>0</v>
      </c>
      <c r="AQ36">
        <v>0</v>
      </c>
      <c r="AR36">
        <v>0</v>
      </c>
      <c r="AS36">
        <v>0</v>
      </c>
      <c r="AT36">
        <v>0</v>
      </c>
      <c r="AU36">
        <v>0</v>
      </c>
      <c r="AV36">
        <v>0</v>
      </c>
      <c r="AW36">
        <v>1</v>
      </c>
      <c r="AX36">
        <v>2</v>
      </c>
      <c r="AY36">
        <v>1</v>
      </c>
      <c r="AZ36" s="62">
        <f t="shared" si="2"/>
        <v>36</v>
      </c>
      <c r="BA36">
        <f t="shared" si="3"/>
        <v>1</v>
      </c>
      <c r="BB36">
        <f t="shared" si="3"/>
        <v>17</v>
      </c>
      <c r="BC36">
        <f t="shared" si="3"/>
        <v>13</v>
      </c>
      <c r="BD36">
        <f t="shared" si="3"/>
        <v>1</v>
      </c>
      <c r="BE36">
        <f t="shared" si="3"/>
        <v>1</v>
      </c>
      <c r="BF36">
        <f t="shared" si="3"/>
        <v>3</v>
      </c>
    </row>
    <row r="37" spans="1:58" x14ac:dyDescent="0.3">
      <c r="A37" t="s">
        <v>333</v>
      </c>
      <c r="B37">
        <v>3</v>
      </c>
      <c r="C37" s="61" t="s">
        <v>367</v>
      </c>
      <c r="D37" s="46">
        <v>316</v>
      </c>
      <c r="E37">
        <v>0</v>
      </c>
      <c r="F37">
        <v>0</v>
      </c>
      <c r="G37">
        <v>0</v>
      </c>
      <c r="H37">
        <v>0</v>
      </c>
      <c r="I37">
        <v>0</v>
      </c>
      <c r="J37">
        <v>0</v>
      </c>
      <c r="K37">
        <v>0</v>
      </c>
      <c r="L37">
        <v>0</v>
      </c>
      <c r="M37">
        <v>0</v>
      </c>
      <c r="N37">
        <v>0</v>
      </c>
      <c r="O37">
        <v>0</v>
      </c>
      <c r="P37">
        <v>0</v>
      </c>
      <c r="Q37">
        <v>0</v>
      </c>
      <c r="R37">
        <v>0</v>
      </c>
      <c r="S37">
        <v>0</v>
      </c>
      <c r="T37">
        <v>0</v>
      </c>
      <c r="U37">
        <v>0</v>
      </c>
      <c r="V37">
        <v>0</v>
      </c>
      <c r="W37">
        <v>0</v>
      </c>
      <c r="X37">
        <v>2</v>
      </c>
      <c r="Y37">
        <v>2</v>
      </c>
      <c r="Z37">
        <v>0</v>
      </c>
      <c r="AA37">
        <v>0</v>
      </c>
      <c r="AB37">
        <v>2</v>
      </c>
      <c r="AC37">
        <v>2</v>
      </c>
      <c r="AD37">
        <v>0</v>
      </c>
      <c r="AE37">
        <v>0</v>
      </c>
      <c r="AF37">
        <v>0</v>
      </c>
      <c r="AG37">
        <v>0</v>
      </c>
      <c r="AH37">
        <v>0</v>
      </c>
      <c r="AI37">
        <v>0</v>
      </c>
      <c r="AJ37">
        <v>0</v>
      </c>
      <c r="AK37" s="62">
        <v>1</v>
      </c>
      <c r="AL37">
        <v>-1</v>
      </c>
      <c r="AM37">
        <v>3</v>
      </c>
      <c r="AN37">
        <v>0</v>
      </c>
      <c r="AO37">
        <v>0</v>
      </c>
      <c r="AP37">
        <v>0</v>
      </c>
      <c r="AQ37">
        <v>0</v>
      </c>
      <c r="AR37">
        <v>0</v>
      </c>
      <c r="AS37">
        <v>0</v>
      </c>
      <c r="AT37">
        <v>0</v>
      </c>
      <c r="AU37">
        <v>0</v>
      </c>
      <c r="AV37">
        <v>0</v>
      </c>
      <c r="AW37">
        <v>0</v>
      </c>
      <c r="AX37">
        <v>0</v>
      </c>
      <c r="AY37">
        <v>0</v>
      </c>
      <c r="AZ37" s="62">
        <f t="shared" si="2"/>
        <v>11</v>
      </c>
      <c r="BA37">
        <f t="shared" si="3"/>
        <v>0</v>
      </c>
      <c r="BB37">
        <f t="shared" si="3"/>
        <v>8</v>
      </c>
      <c r="BC37">
        <f t="shared" si="3"/>
        <v>3</v>
      </c>
      <c r="BD37">
        <f t="shared" si="3"/>
        <v>0</v>
      </c>
      <c r="BE37">
        <f t="shared" si="3"/>
        <v>0</v>
      </c>
      <c r="BF37">
        <f t="shared" si="3"/>
        <v>0</v>
      </c>
    </row>
    <row r="38" spans="1:58" x14ac:dyDescent="0.3">
      <c r="A38" t="s">
        <v>343</v>
      </c>
      <c r="B38">
        <v>4</v>
      </c>
      <c r="C38" s="61" t="s">
        <v>368</v>
      </c>
      <c r="D38" s="46">
        <v>314</v>
      </c>
      <c r="E38">
        <v>1</v>
      </c>
      <c r="F38">
        <v>1</v>
      </c>
      <c r="G38">
        <v>1</v>
      </c>
      <c r="H38">
        <v>1</v>
      </c>
      <c r="I38">
        <v>0</v>
      </c>
      <c r="J38">
        <v>0</v>
      </c>
      <c r="K38">
        <v>0</v>
      </c>
      <c r="L38">
        <v>0</v>
      </c>
      <c r="M38">
        <v>0</v>
      </c>
      <c r="N38">
        <v>0</v>
      </c>
      <c r="O38">
        <v>0</v>
      </c>
      <c r="P38">
        <v>1</v>
      </c>
      <c r="Q38">
        <v>0</v>
      </c>
      <c r="R38">
        <v>0</v>
      </c>
      <c r="S38">
        <v>0</v>
      </c>
      <c r="T38">
        <v>1</v>
      </c>
      <c r="U38">
        <v>0</v>
      </c>
      <c r="V38">
        <v>2</v>
      </c>
      <c r="W38">
        <v>0</v>
      </c>
      <c r="X38">
        <v>0</v>
      </c>
      <c r="Y38">
        <v>0</v>
      </c>
      <c r="Z38">
        <v>-1</v>
      </c>
      <c r="AA38">
        <v>0</v>
      </c>
      <c r="AB38">
        <v>0</v>
      </c>
      <c r="AC38">
        <v>0</v>
      </c>
      <c r="AD38">
        <v>0</v>
      </c>
      <c r="AE38">
        <v>0</v>
      </c>
      <c r="AF38">
        <v>0</v>
      </c>
      <c r="AG38">
        <v>0</v>
      </c>
      <c r="AH38">
        <v>2</v>
      </c>
      <c r="AI38">
        <v>0</v>
      </c>
      <c r="AJ38">
        <v>0</v>
      </c>
      <c r="AK38" s="62">
        <v>1</v>
      </c>
      <c r="AL38">
        <v>0</v>
      </c>
      <c r="AM38">
        <v>0</v>
      </c>
      <c r="AN38">
        <v>0</v>
      </c>
      <c r="AO38">
        <v>2</v>
      </c>
      <c r="AP38">
        <v>4</v>
      </c>
      <c r="AQ38">
        <v>4</v>
      </c>
      <c r="AR38">
        <v>4</v>
      </c>
      <c r="AS38">
        <v>0</v>
      </c>
      <c r="AT38">
        <v>0</v>
      </c>
      <c r="AU38">
        <v>4</v>
      </c>
      <c r="AV38">
        <v>0</v>
      </c>
      <c r="AW38">
        <v>0</v>
      </c>
      <c r="AX38">
        <v>0</v>
      </c>
      <c r="AY38">
        <v>0</v>
      </c>
      <c r="AZ38" s="62">
        <f t="shared" si="2"/>
        <v>28</v>
      </c>
      <c r="BA38">
        <f t="shared" ref="BA38:BF69" si="4">SUMIF($E$2:$AY$2,BA$3,$E38:$AY38)</f>
        <v>4</v>
      </c>
      <c r="BB38">
        <f t="shared" si="4"/>
        <v>5</v>
      </c>
      <c r="BC38">
        <f t="shared" si="4"/>
        <v>1</v>
      </c>
      <c r="BD38">
        <f t="shared" si="4"/>
        <v>14</v>
      </c>
      <c r="BE38">
        <f t="shared" si="4"/>
        <v>4</v>
      </c>
      <c r="BF38">
        <f t="shared" si="4"/>
        <v>0</v>
      </c>
    </row>
    <row r="39" spans="1:58" x14ac:dyDescent="0.3">
      <c r="A39" t="s">
        <v>333</v>
      </c>
      <c r="B39">
        <v>5</v>
      </c>
      <c r="C39" s="61" t="s">
        <v>369</v>
      </c>
      <c r="D39" s="46">
        <v>317</v>
      </c>
      <c r="E39">
        <v>0</v>
      </c>
      <c r="F39">
        <v>0</v>
      </c>
      <c r="G39">
        <v>0</v>
      </c>
      <c r="H39">
        <v>0</v>
      </c>
      <c r="I39">
        <v>0</v>
      </c>
      <c r="J39">
        <v>0</v>
      </c>
      <c r="K39">
        <v>0</v>
      </c>
      <c r="L39">
        <v>0</v>
      </c>
      <c r="M39">
        <v>0</v>
      </c>
      <c r="N39">
        <v>0</v>
      </c>
      <c r="O39">
        <v>0</v>
      </c>
      <c r="P39">
        <v>0</v>
      </c>
      <c r="Q39">
        <v>0</v>
      </c>
      <c r="R39">
        <v>0</v>
      </c>
      <c r="S39">
        <v>0</v>
      </c>
      <c r="T39">
        <v>0</v>
      </c>
      <c r="U39">
        <v>0</v>
      </c>
      <c r="V39">
        <v>0</v>
      </c>
      <c r="W39">
        <v>0</v>
      </c>
      <c r="X39">
        <v>2</v>
      </c>
      <c r="Y39">
        <v>2</v>
      </c>
      <c r="Z39">
        <v>0</v>
      </c>
      <c r="AA39">
        <v>0</v>
      </c>
      <c r="AB39">
        <v>2</v>
      </c>
      <c r="AC39">
        <v>2</v>
      </c>
      <c r="AD39">
        <v>0</v>
      </c>
      <c r="AE39">
        <v>0</v>
      </c>
      <c r="AF39">
        <v>0</v>
      </c>
      <c r="AG39">
        <v>0</v>
      </c>
      <c r="AH39">
        <v>2</v>
      </c>
      <c r="AI39">
        <v>0</v>
      </c>
      <c r="AJ39">
        <v>1</v>
      </c>
      <c r="AK39" s="62">
        <v>1</v>
      </c>
      <c r="AL39">
        <v>1</v>
      </c>
      <c r="AM39">
        <v>3</v>
      </c>
      <c r="AN39">
        <v>1</v>
      </c>
      <c r="AO39">
        <v>0</v>
      </c>
      <c r="AP39">
        <v>0</v>
      </c>
      <c r="AQ39">
        <v>1</v>
      </c>
      <c r="AR39">
        <v>0</v>
      </c>
      <c r="AS39">
        <v>0</v>
      </c>
      <c r="AT39">
        <v>0</v>
      </c>
      <c r="AU39">
        <v>0</v>
      </c>
      <c r="AV39">
        <v>0</v>
      </c>
      <c r="AW39">
        <v>0</v>
      </c>
      <c r="AX39">
        <v>0</v>
      </c>
      <c r="AY39">
        <v>2</v>
      </c>
      <c r="AZ39" s="62">
        <f t="shared" si="2"/>
        <v>20</v>
      </c>
      <c r="BA39">
        <f t="shared" si="4"/>
        <v>0</v>
      </c>
      <c r="BB39">
        <f t="shared" si="4"/>
        <v>10</v>
      </c>
      <c r="BC39">
        <f t="shared" si="4"/>
        <v>7</v>
      </c>
      <c r="BD39">
        <f t="shared" si="4"/>
        <v>1</v>
      </c>
      <c r="BE39">
        <f t="shared" si="4"/>
        <v>0</v>
      </c>
      <c r="BF39">
        <f t="shared" si="4"/>
        <v>2</v>
      </c>
    </row>
    <row r="40" spans="1:58" x14ac:dyDescent="0.3">
      <c r="A40" t="s">
        <v>335</v>
      </c>
      <c r="B40">
        <v>6</v>
      </c>
      <c r="C40" s="61" t="s">
        <v>370</v>
      </c>
      <c r="D40" s="46">
        <v>328</v>
      </c>
      <c r="E40">
        <v>4</v>
      </c>
      <c r="F40">
        <v>4</v>
      </c>
      <c r="G40">
        <v>0</v>
      </c>
      <c r="H40">
        <v>0</v>
      </c>
      <c r="I40">
        <v>0</v>
      </c>
      <c r="J40">
        <v>0</v>
      </c>
      <c r="K40">
        <v>2</v>
      </c>
      <c r="L40">
        <v>4</v>
      </c>
      <c r="M40">
        <v>1</v>
      </c>
      <c r="N40">
        <v>1</v>
      </c>
      <c r="O40">
        <v>1</v>
      </c>
      <c r="P40">
        <v>1</v>
      </c>
      <c r="Q40">
        <v>1</v>
      </c>
      <c r="R40">
        <v>1</v>
      </c>
      <c r="S40">
        <v>0</v>
      </c>
      <c r="T40">
        <v>0</v>
      </c>
      <c r="U40">
        <v>0</v>
      </c>
      <c r="V40">
        <v>1</v>
      </c>
      <c r="W40">
        <v>1</v>
      </c>
      <c r="X40">
        <v>2</v>
      </c>
      <c r="Y40">
        <v>2</v>
      </c>
      <c r="Z40">
        <v>2</v>
      </c>
      <c r="AA40">
        <v>1</v>
      </c>
      <c r="AB40">
        <v>1</v>
      </c>
      <c r="AC40">
        <v>0</v>
      </c>
      <c r="AD40">
        <v>1</v>
      </c>
      <c r="AE40">
        <v>1</v>
      </c>
      <c r="AF40">
        <v>0</v>
      </c>
      <c r="AG40">
        <v>0</v>
      </c>
      <c r="AH40">
        <v>2</v>
      </c>
      <c r="AI40">
        <v>0</v>
      </c>
      <c r="AJ40">
        <v>1</v>
      </c>
      <c r="AK40" s="62">
        <v>1</v>
      </c>
      <c r="AL40">
        <v>0</v>
      </c>
      <c r="AM40">
        <v>0</v>
      </c>
      <c r="AN40">
        <v>0</v>
      </c>
      <c r="AO40">
        <v>3</v>
      </c>
      <c r="AP40">
        <v>1</v>
      </c>
      <c r="AQ40">
        <v>3</v>
      </c>
      <c r="AR40">
        <v>0</v>
      </c>
      <c r="AS40">
        <v>0</v>
      </c>
      <c r="AT40">
        <v>0</v>
      </c>
      <c r="AU40">
        <v>2</v>
      </c>
      <c r="AV40">
        <v>0</v>
      </c>
      <c r="AW40">
        <v>0</v>
      </c>
      <c r="AX40">
        <v>0</v>
      </c>
      <c r="AY40">
        <v>1</v>
      </c>
      <c r="AZ40" s="62">
        <f t="shared" si="2"/>
        <v>46</v>
      </c>
      <c r="BA40">
        <f t="shared" si="4"/>
        <v>17</v>
      </c>
      <c r="BB40">
        <f t="shared" si="4"/>
        <v>17</v>
      </c>
      <c r="BC40">
        <f t="shared" si="4"/>
        <v>2</v>
      </c>
      <c r="BD40">
        <f t="shared" si="4"/>
        <v>7</v>
      </c>
      <c r="BE40">
        <f t="shared" si="4"/>
        <v>2</v>
      </c>
      <c r="BF40">
        <f t="shared" si="4"/>
        <v>1</v>
      </c>
    </row>
    <row r="41" spans="1:58" x14ac:dyDescent="0.3">
      <c r="A41" t="s">
        <v>371</v>
      </c>
      <c r="B41">
        <v>7</v>
      </c>
      <c r="C41" s="61" t="s">
        <v>372</v>
      </c>
      <c r="D41" s="46">
        <v>656</v>
      </c>
      <c r="E41">
        <v>0</v>
      </c>
      <c r="F41">
        <v>0</v>
      </c>
      <c r="G41">
        <v>0</v>
      </c>
      <c r="H41">
        <v>0</v>
      </c>
      <c r="I41">
        <v>0</v>
      </c>
      <c r="J41">
        <v>0</v>
      </c>
      <c r="K41">
        <v>0</v>
      </c>
      <c r="L41">
        <v>0</v>
      </c>
      <c r="M41">
        <v>0</v>
      </c>
      <c r="N41">
        <v>0</v>
      </c>
      <c r="O41">
        <v>0</v>
      </c>
      <c r="P41">
        <v>2</v>
      </c>
      <c r="Q41">
        <v>0</v>
      </c>
      <c r="R41">
        <v>0</v>
      </c>
      <c r="S41">
        <v>0</v>
      </c>
      <c r="T41">
        <v>-1</v>
      </c>
      <c r="U41">
        <v>0</v>
      </c>
      <c r="V41">
        <v>0</v>
      </c>
      <c r="W41">
        <v>0</v>
      </c>
      <c r="X41">
        <v>4</v>
      </c>
      <c r="Y41">
        <v>1</v>
      </c>
      <c r="Z41">
        <v>2</v>
      </c>
      <c r="AA41">
        <v>1</v>
      </c>
      <c r="AB41">
        <v>4</v>
      </c>
      <c r="AC41">
        <v>3</v>
      </c>
      <c r="AD41">
        <v>1</v>
      </c>
      <c r="AE41">
        <v>1</v>
      </c>
      <c r="AF41">
        <v>4</v>
      </c>
      <c r="AG41">
        <v>1</v>
      </c>
      <c r="AH41">
        <v>5</v>
      </c>
      <c r="AI41">
        <v>0</v>
      </c>
      <c r="AJ41">
        <v>0</v>
      </c>
      <c r="AK41" s="62">
        <v>1</v>
      </c>
      <c r="AL41">
        <v>0</v>
      </c>
      <c r="AM41">
        <v>-1</v>
      </c>
      <c r="AN41">
        <v>0</v>
      </c>
      <c r="AO41">
        <v>0</v>
      </c>
      <c r="AP41">
        <v>4</v>
      </c>
      <c r="AQ41">
        <v>-2</v>
      </c>
      <c r="AR41">
        <v>0</v>
      </c>
      <c r="AS41">
        <v>0</v>
      </c>
      <c r="AT41">
        <v>0</v>
      </c>
      <c r="AU41">
        <v>0</v>
      </c>
      <c r="AV41">
        <v>0</v>
      </c>
      <c r="AW41">
        <v>0</v>
      </c>
      <c r="AX41">
        <v>0</v>
      </c>
      <c r="AY41">
        <v>0</v>
      </c>
      <c r="AZ41" s="62">
        <f t="shared" si="2"/>
        <v>30</v>
      </c>
      <c r="BA41">
        <f t="shared" si="4"/>
        <v>0</v>
      </c>
      <c r="BB41">
        <f t="shared" si="4"/>
        <v>28</v>
      </c>
      <c r="BC41">
        <f t="shared" si="4"/>
        <v>0</v>
      </c>
      <c r="BD41">
        <f t="shared" si="4"/>
        <v>2</v>
      </c>
      <c r="BE41">
        <f t="shared" si="4"/>
        <v>0</v>
      </c>
      <c r="BF41">
        <f t="shared" si="4"/>
        <v>0</v>
      </c>
    </row>
    <row r="42" spans="1:58" x14ac:dyDescent="0.3">
      <c r="A42" t="s">
        <v>335</v>
      </c>
      <c r="B42">
        <v>8</v>
      </c>
      <c r="C42" s="61" t="s">
        <v>373</v>
      </c>
      <c r="D42" s="46">
        <v>332</v>
      </c>
      <c r="E42">
        <v>3</v>
      </c>
      <c r="F42">
        <v>0</v>
      </c>
      <c r="G42">
        <v>0</v>
      </c>
      <c r="H42">
        <v>0</v>
      </c>
      <c r="I42">
        <v>0</v>
      </c>
      <c r="J42">
        <v>0</v>
      </c>
      <c r="K42">
        <v>0</v>
      </c>
      <c r="L42">
        <v>2</v>
      </c>
      <c r="M42">
        <v>0</v>
      </c>
      <c r="N42">
        <v>0</v>
      </c>
      <c r="O42">
        <v>0</v>
      </c>
      <c r="P42">
        <v>1</v>
      </c>
      <c r="Q42">
        <v>-1</v>
      </c>
      <c r="R42">
        <v>-2</v>
      </c>
      <c r="S42">
        <v>0</v>
      </c>
      <c r="T42">
        <v>0</v>
      </c>
      <c r="U42">
        <v>0</v>
      </c>
      <c r="V42">
        <v>0</v>
      </c>
      <c r="W42">
        <v>0</v>
      </c>
      <c r="X42">
        <v>2</v>
      </c>
      <c r="Y42">
        <v>-1</v>
      </c>
      <c r="Z42">
        <v>2</v>
      </c>
      <c r="AA42">
        <v>0</v>
      </c>
      <c r="AB42">
        <v>1</v>
      </c>
      <c r="AC42">
        <v>-1</v>
      </c>
      <c r="AD42">
        <v>1</v>
      </c>
      <c r="AE42">
        <v>-1</v>
      </c>
      <c r="AF42">
        <v>0</v>
      </c>
      <c r="AG42">
        <v>0</v>
      </c>
      <c r="AH42">
        <v>2</v>
      </c>
      <c r="AI42">
        <v>0</v>
      </c>
      <c r="AJ42">
        <v>1</v>
      </c>
      <c r="AK42" s="62">
        <v>1</v>
      </c>
      <c r="AL42">
        <v>0</v>
      </c>
      <c r="AM42">
        <v>0</v>
      </c>
      <c r="AN42">
        <v>0</v>
      </c>
      <c r="AO42">
        <v>2</v>
      </c>
      <c r="AP42">
        <v>5</v>
      </c>
      <c r="AQ42">
        <v>3</v>
      </c>
      <c r="AR42">
        <v>0</v>
      </c>
      <c r="AS42">
        <v>0</v>
      </c>
      <c r="AT42">
        <v>1</v>
      </c>
      <c r="AU42">
        <v>1</v>
      </c>
      <c r="AV42">
        <v>0</v>
      </c>
      <c r="AW42">
        <v>0</v>
      </c>
      <c r="AX42">
        <v>0</v>
      </c>
      <c r="AY42">
        <v>1</v>
      </c>
      <c r="AZ42" s="62">
        <f t="shared" si="2"/>
        <v>23</v>
      </c>
      <c r="BA42">
        <f t="shared" si="4"/>
        <v>5</v>
      </c>
      <c r="BB42">
        <f t="shared" si="4"/>
        <v>3</v>
      </c>
      <c r="BC42">
        <f t="shared" si="4"/>
        <v>2</v>
      </c>
      <c r="BD42">
        <f t="shared" si="4"/>
        <v>10</v>
      </c>
      <c r="BE42">
        <f t="shared" si="4"/>
        <v>2</v>
      </c>
      <c r="BF42">
        <f t="shared" si="4"/>
        <v>1</v>
      </c>
    </row>
    <row r="43" spans="1:58" x14ac:dyDescent="0.3">
      <c r="A43" t="s">
        <v>335</v>
      </c>
      <c r="B43">
        <v>9</v>
      </c>
      <c r="C43" s="61" t="s">
        <v>374</v>
      </c>
      <c r="D43" s="46">
        <v>331</v>
      </c>
      <c r="E43">
        <v>4</v>
      </c>
      <c r="F43">
        <v>0</v>
      </c>
      <c r="G43">
        <v>1</v>
      </c>
      <c r="H43">
        <v>0</v>
      </c>
      <c r="I43">
        <v>0</v>
      </c>
      <c r="J43">
        <v>0</v>
      </c>
      <c r="K43">
        <v>0</v>
      </c>
      <c r="L43">
        <v>2</v>
      </c>
      <c r="M43">
        <v>0</v>
      </c>
      <c r="N43">
        <v>0</v>
      </c>
      <c r="O43">
        <v>0</v>
      </c>
      <c r="P43">
        <v>1</v>
      </c>
      <c r="Q43">
        <v>-1</v>
      </c>
      <c r="R43">
        <v>-2</v>
      </c>
      <c r="S43">
        <v>0</v>
      </c>
      <c r="T43">
        <v>0</v>
      </c>
      <c r="U43">
        <v>0</v>
      </c>
      <c r="V43">
        <v>2</v>
      </c>
      <c r="W43">
        <v>1</v>
      </c>
      <c r="X43">
        <v>2</v>
      </c>
      <c r="Y43">
        <v>-1</v>
      </c>
      <c r="Z43">
        <v>1</v>
      </c>
      <c r="AA43">
        <v>-1</v>
      </c>
      <c r="AB43">
        <v>0</v>
      </c>
      <c r="AC43">
        <v>0</v>
      </c>
      <c r="AD43">
        <v>1</v>
      </c>
      <c r="AE43">
        <v>-1</v>
      </c>
      <c r="AF43">
        <v>0</v>
      </c>
      <c r="AG43">
        <v>0</v>
      </c>
      <c r="AH43">
        <v>2</v>
      </c>
      <c r="AI43">
        <v>0</v>
      </c>
      <c r="AJ43">
        <v>0</v>
      </c>
      <c r="AK43" s="62">
        <v>1</v>
      </c>
      <c r="AL43">
        <v>0</v>
      </c>
      <c r="AM43">
        <v>0</v>
      </c>
      <c r="AN43">
        <v>0</v>
      </c>
      <c r="AO43">
        <v>1</v>
      </c>
      <c r="AP43">
        <v>0</v>
      </c>
      <c r="AQ43">
        <v>3</v>
      </c>
      <c r="AR43">
        <v>0</v>
      </c>
      <c r="AS43">
        <v>0</v>
      </c>
      <c r="AT43">
        <v>1</v>
      </c>
      <c r="AU43">
        <v>0</v>
      </c>
      <c r="AV43">
        <v>0</v>
      </c>
      <c r="AW43">
        <v>0</v>
      </c>
      <c r="AX43">
        <v>0</v>
      </c>
      <c r="AY43">
        <v>1</v>
      </c>
      <c r="AZ43" s="62">
        <f t="shared" si="2"/>
        <v>18</v>
      </c>
      <c r="BA43">
        <f t="shared" si="4"/>
        <v>7</v>
      </c>
      <c r="BB43">
        <f t="shared" si="4"/>
        <v>4</v>
      </c>
      <c r="BC43">
        <f t="shared" si="4"/>
        <v>1</v>
      </c>
      <c r="BD43">
        <f t="shared" si="4"/>
        <v>4</v>
      </c>
      <c r="BE43">
        <f t="shared" si="4"/>
        <v>1</v>
      </c>
      <c r="BF43">
        <f t="shared" si="4"/>
        <v>1</v>
      </c>
    </row>
    <row r="44" spans="1:58" x14ac:dyDescent="0.3">
      <c r="A44" t="s">
        <v>343</v>
      </c>
      <c r="B44">
        <v>10</v>
      </c>
      <c r="C44" s="61" t="s">
        <v>375</v>
      </c>
      <c r="D44" s="46">
        <v>342</v>
      </c>
      <c r="E44">
        <v>5</v>
      </c>
      <c r="F44">
        <v>5</v>
      </c>
      <c r="G44">
        <v>5</v>
      </c>
      <c r="H44">
        <v>4</v>
      </c>
      <c r="I44">
        <v>4</v>
      </c>
      <c r="J44">
        <v>0</v>
      </c>
      <c r="K44">
        <v>2</v>
      </c>
      <c r="L44">
        <v>5</v>
      </c>
      <c r="M44">
        <v>1</v>
      </c>
      <c r="N44">
        <v>1</v>
      </c>
      <c r="O44">
        <v>1</v>
      </c>
      <c r="P44">
        <v>0</v>
      </c>
      <c r="Q44">
        <v>0</v>
      </c>
      <c r="R44">
        <v>0</v>
      </c>
      <c r="S44">
        <v>0</v>
      </c>
      <c r="T44">
        <v>0</v>
      </c>
      <c r="U44">
        <v>0</v>
      </c>
      <c r="V44">
        <v>0</v>
      </c>
      <c r="W44">
        <v>0</v>
      </c>
      <c r="X44">
        <v>2</v>
      </c>
      <c r="Y44">
        <v>2</v>
      </c>
      <c r="Z44">
        <v>0</v>
      </c>
      <c r="AA44">
        <v>0</v>
      </c>
      <c r="AB44">
        <v>0</v>
      </c>
      <c r="AC44">
        <v>0</v>
      </c>
      <c r="AD44">
        <v>0</v>
      </c>
      <c r="AE44">
        <v>0</v>
      </c>
      <c r="AF44">
        <v>0</v>
      </c>
      <c r="AG44">
        <v>0</v>
      </c>
      <c r="AH44">
        <v>4</v>
      </c>
      <c r="AI44">
        <v>0</v>
      </c>
      <c r="AJ44">
        <v>2</v>
      </c>
      <c r="AK44" s="62">
        <v>1</v>
      </c>
      <c r="AL44">
        <v>0</v>
      </c>
      <c r="AM44">
        <v>0</v>
      </c>
      <c r="AN44">
        <v>0</v>
      </c>
      <c r="AO44">
        <v>5</v>
      </c>
      <c r="AP44">
        <v>4</v>
      </c>
      <c r="AQ44">
        <v>4</v>
      </c>
      <c r="AR44">
        <v>0</v>
      </c>
      <c r="AS44">
        <v>2</v>
      </c>
      <c r="AT44">
        <v>1</v>
      </c>
      <c r="AU44">
        <v>0</v>
      </c>
      <c r="AV44">
        <v>0</v>
      </c>
      <c r="AW44">
        <v>0</v>
      </c>
      <c r="AX44">
        <v>0</v>
      </c>
      <c r="AY44">
        <v>0</v>
      </c>
      <c r="AZ44" s="62">
        <f t="shared" si="2"/>
        <v>60</v>
      </c>
      <c r="BA44">
        <f t="shared" si="4"/>
        <v>33</v>
      </c>
      <c r="BB44">
        <f t="shared" si="4"/>
        <v>8</v>
      </c>
      <c r="BC44">
        <f t="shared" si="4"/>
        <v>3</v>
      </c>
      <c r="BD44">
        <f t="shared" si="4"/>
        <v>13</v>
      </c>
      <c r="BE44">
        <f t="shared" si="4"/>
        <v>3</v>
      </c>
      <c r="BF44">
        <f t="shared" si="4"/>
        <v>0</v>
      </c>
    </row>
    <row r="45" spans="1:58" x14ac:dyDescent="0.3">
      <c r="B45">
        <v>11</v>
      </c>
      <c r="C45" s="61" t="s">
        <v>376</v>
      </c>
      <c r="D45" s="46" t="s">
        <v>377</v>
      </c>
      <c r="E45">
        <v>0</v>
      </c>
      <c r="F45">
        <v>4</v>
      </c>
      <c r="G45">
        <v>0</v>
      </c>
      <c r="H45">
        <v>0</v>
      </c>
      <c r="I45">
        <v>0</v>
      </c>
      <c r="J45">
        <v>0</v>
      </c>
      <c r="K45">
        <v>0</v>
      </c>
      <c r="L45">
        <v>2</v>
      </c>
      <c r="M45">
        <v>0</v>
      </c>
      <c r="N45">
        <v>0</v>
      </c>
      <c r="O45">
        <v>0</v>
      </c>
      <c r="P45">
        <v>0</v>
      </c>
      <c r="Q45">
        <v>0</v>
      </c>
      <c r="R45">
        <v>0</v>
      </c>
      <c r="S45">
        <v>0</v>
      </c>
      <c r="T45">
        <v>0</v>
      </c>
      <c r="U45">
        <v>0</v>
      </c>
      <c r="V45">
        <v>0</v>
      </c>
      <c r="W45">
        <v>0</v>
      </c>
      <c r="X45">
        <v>2</v>
      </c>
      <c r="Y45">
        <v>0</v>
      </c>
      <c r="Z45">
        <v>2</v>
      </c>
      <c r="AA45">
        <v>0</v>
      </c>
      <c r="AB45">
        <v>0</v>
      </c>
      <c r="AC45">
        <v>0</v>
      </c>
      <c r="AD45">
        <v>1</v>
      </c>
      <c r="AE45">
        <v>0</v>
      </c>
      <c r="AF45">
        <v>0</v>
      </c>
      <c r="AG45">
        <v>0</v>
      </c>
      <c r="AH45">
        <v>1</v>
      </c>
      <c r="AI45">
        <v>0</v>
      </c>
      <c r="AJ45">
        <v>2</v>
      </c>
      <c r="AK45" s="62">
        <v>1</v>
      </c>
      <c r="AL45">
        <v>0</v>
      </c>
      <c r="AM45">
        <v>0</v>
      </c>
      <c r="AN45">
        <v>0</v>
      </c>
      <c r="AO45">
        <v>3</v>
      </c>
      <c r="AP45">
        <v>5</v>
      </c>
      <c r="AQ45">
        <v>0</v>
      </c>
      <c r="AR45">
        <v>0</v>
      </c>
      <c r="AS45">
        <v>0</v>
      </c>
      <c r="AT45">
        <v>0</v>
      </c>
      <c r="AU45">
        <v>1</v>
      </c>
      <c r="AV45">
        <v>0</v>
      </c>
      <c r="AW45">
        <v>0</v>
      </c>
      <c r="AX45">
        <v>0</v>
      </c>
      <c r="AY45">
        <v>0</v>
      </c>
      <c r="AZ45" s="62">
        <f t="shared" si="2"/>
        <v>24</v>
      </c>
      <c r="BA45">
        <f t="shared" si="4"/>
        <v>6</v>
      </c>
      <c r="BB45">
        <f t="shared" si="4"/>
        <v>6</v>
      </c>
      <c r="BC45">
        <f t="shared" si="4"/>
        <v>3</v>
      </c>
      <c r="BD45">
        <f t="shared" si="4"/>
        <v>8</v>
      </c>
      <c r="BE45">
        <f t="shared" si="4"/>
        <v>1</v>
      </c>
      <c r="BF45">
        <f t="shared" si="4"/>
        <v>0</v>
      </c>
    </row>
    <row r="46" spans="1:58" x14ac:dyDescent="0.3">
      <c r="B46">
        <v>12</v>
      </c>
      <c r="C46" s="61" t="s">
        <v>248</v>
      </c>
      <c r="D46" s="46">
        <v>554</v>
      </c>
      <c r="E46">
        <v>0</v>
      </c>
      <c r="F46">
        <v>2</v>
      </c>
      <c r="G46">
        <v>0</v>
      </c>
      <c r="H46">
        <v>0</v>
      </c>
      <c r="I46">
        <v>0</v>
      </c>
      <c r="J46">
        <v>2</v>
      </c>
      <c r="K46">
        <v>-1</v>
      </c>
      <c r="L46">
        <v>2</v>
      </c>
      <c r="M46">
        <v>0</v>
      </c>
      <c r="N46">
        <v>0</v>
      </c>
      <c r="O46">
        <v>0</v>
      </c>
      <c r="P46">
        <v>-2</v>
      </c>
      <c r="Q46">
        <v>2</v>
      </c>
      <c r="R46">
        <v>1</v>
      </c>
      <c r="S46">
        <v>0</v>
      </c>
      <c r="T46">
        <v>0</v>
      </c>
      <c r="U46">
        <v>0</v>
      </c>
      <c r="V46">
        <v>0</v>
      </c>
      <c r="W46">
        <v>0</v>
      </c>
      <c r="X46">
        <v>1</v>
      </c>
      <c r="Y46">
        <v>-1</v>
      </c>
      <c r="Z46">
        <v>2</v>
      </c>
      <c r="AA46">
        <v>2</v>
      </c>
      <c r="AB46">
        <v>1</v>
      </c>
      <c r="AC46">
        <v>1</v>
      </c>
      <c r="AD46">
        <v>0</v>
      </c>
      <c r="AE46">
        <v>0</v>
      </c>
      <c r="AF46">
        <v>2</v>
      </c>
      <c r="AG46">
        <v>0</v>
      </c>
      <c r="AH46">
        <v>0</v>
      </c>
      <c r="AI46">
        <v>0</v>
      </c>
      <c r="AJ46">
        <v>2</v>
      </c>
      <c r="AK46" s="62">
        <v>1</v>
      </c>
      <c r="AL46">
        <v>0</v>
      </c>
      <c r="AM46">
        <v>0</v>
      </c>
      <c r="AN46">
        <v>0</v>
      </c>
      <c r="AO46">
        <v>2</v>
      </c>
      <c r="AP46">
        <v>0</v>
      </c>
      <c r="AQ46">
        <v>0</v>
      </c>
      <c r="AR46">
        <v>0</v>
      </c>
      <c r="AS46">
        <v>0</v>
      </c>
      <c r="AT46">
        <v>0</v>
      </c>
      <c r="AU46">
        <v>4</v>
      </c>
      <c r="AV46">
        <v>0</v>
      </c>
      <c r="AW46">
        <v>0</v>
      </c>
      <c r="AX46">
        <v>0</v>
      </c>
      <c r="AY46">
        <v>0</v>
      </c>
      <c r="AZ46" s="62">
        <f t="shared" si="2"/>
        <v>23</v>
      </c>
      <c r="BA46">
        <f t="shared" si="4"/>
        <v>5</v>
      </c>
      <c r="BB46">
        <f t="shared" si="4"/>
        <v>9</v>
      </c>
      <c r="BC46">
        <f t="shared" si="4"/>
        <v>3</v>
      </c>
      <c r="BD46">
        <f t="shared" si="4"/>
        <v>2</v>
      </c>
      <c r="BE46">
        <f t="shared" si="4"/>
        <v>4</v>
      </c>
      <c r="BF46">
        <f t="shared" si="4"/>
        <v>0</v>
      </c>
    </row>
    <row r="47" spans="1:58" x14ac:dyDescent="0.3">
      <c r="B47">
        <v>13</v>
      </c>
      <c r="C47" s="61" t="s">
        <v>378</v>
      </c>
      <c r="D47" s="46">
        <v>368</v>
      </c>
      <c r="E47">
        <v>0</v>
      </c>
      <c r="F47">
        <v>0</v>
      </c>
      <c r="G47">
        <v>0</v>
      </c>
      <c r="H47">
        <v>0</v>
      </c>
      <c r="I47">
        <v>0</v>
      </c>
      <c r="J47">
        <v>0</v>
      </c>
      <c r="K47">
        <v>0</v>
      </c>
      <c r="L47">
        <v>0</v>
      </c>
      <c r="M47">
        <v>0</v>
      </c>
      <c r="N47">
        <v>0</v>
      </c>
      <c r="O47">
        <v>0</v>
      </c>
      <c r="P47">
        <v>0</v>
      </c>
      <c r="Q47">
        <v>0</v>
      </c>
      <c r="R47">
        <v>0</v>
      </c>
      <c r="S47">
        <v>0</v>
      </c>
      <c r="T47">
        <v>0</v>
      </c>
      <c r="U47">
        <v>0</v>
      </c>
      <c r="V47">
        <v>0</v>
      </c>
      <c r="W47">
        <v>0</v>
      </c>
      <c r="X47">
        <v>2</v>
      </c>
      <c r="Y47">
        <v>2</v>
      </c>
      <c r="Z47">
        <v>0</v>
      </c>
      <c r="AA47">
        <v>0</v>
      </c>
      <c r="AB47">
        <v>2</v>
      </c>
      <c r="AC47">
        <v>2</v>
      </c>
      <c r="AD47">
        <v>0</v>
      </c>
      <c r="AE47">
        <v>0</v>
      </c>
      <c r="AF47">
        <v>0</v>
      </c>
      <c r="AG47">
        <v>0</v>
      </c>
      <c r="AH47">
        <v>0</v>
      </c>
      <c r="AI47">
        <v>0</v>
      </c>
      <c r="AJ47">
        <v>0</v>
      </c>
      <c r="AK47" s="62">
        <v>1</v>
      </c>
      <c r="AL47">
        <v>-1</v>
      </c>
      <c r="AM47">
        <v>3</v>
      </c>
      <c r="AN47">
        <v>-1</v>
      </c>
      <c r="AO47">
        <v>0</v>
      </c>
      <c r="AP47">
        <v>0</v>
      </c>
      <c r="AQ47">
        <v>0</v>
      </c>
      <c r="AR47">
        <v>0</v>
      </c>
      <c r="AS47">
        <v>0</v>
      </c>
      <c r="AT47">
        <v>0</v>
      </c>
      <c r="AU47">
        <v>0</v>
      </c>
      <c r="AV47">
        <v>0</v>
      </c>
      <c r="AW47">
        <v>0</v>
      </c>
      <c r="AX47">
        <v>0</v>
      </c>
      <c r="AY47">
        <v>0</v>
      </c>
      <c r="AZ47" s="62">
        <f t="shared" si="2"/>
        <v>10</v>
      </c>
      <c r="BA47">
        <f t="shared" si="4"/>
        <v>0</v>
      </c>
      <c r="BB47">
        <f t="shared" si="4"/>
        <v>8</v>
      </c>
      <c r="BC47">
        <f t="shared" si="4"/>
        <v>2</v>
      </c>
      <c r="BD47">
        <f t="shared" si="4"/>
        <v>0</v>
      </c>
      <c r="BE47">
        <f t="shared" si="4"/>
        <v>0</v>
      </c>
      <c r="BF47">
        <f t="shared" si="4"/>
        <v>0</v>
      </c>
    </row>
    <row r="48" spans="1:58" x14ac:dyDescent="0.3">
      <c r="A48" t="s">
        <v>354</v>
      </c>
      <c r="B48">
        <v>14</v>
      </c>
      <c r="C48" s="61" t="s">
        <v>379</v>
      </c>
      <c r="D48" s="46">
        <v>382</v>
      </c>
      <c r="E48">
        <v>1</v>
      </c>
      <c r="F48">
        <v>0</v>
      </c>
      <c r="G48">
        <v>0</v>
      </c>
      <c r="H48">
        <v>0</v>
      </c>
      <c r="I48">
        <v>0</v>
      </c>
      <c r="J48">
        <v>0</v>
      </c>
      <c r="K48">
        <v>1</v>
      </c>
      <c r="L48">
        <v>0</v>
      </c>
      <c r="M48">
        <v>0</v>
      </c>
      <c r="N48">
        <v>1</v>
      </c>
      <c r="O48">
        <v>1</v>
      </c>
      <c r="P48">
        <v>0</v>
      </c>
      <c r="Q48">
        <v>0</v>
      </c>
      <c r="R48">
        <v>0</v>
      </c>
      <c r="S48">
        <v>0</v>
      </c>
      <c r="T48">
        <v>0</v>
      </c>
      <c r="U48">
        <v>0</v>
      </c>
      <c r="V48">
        <v>0</v>
      </c>
      <c r="W48">
        <v>0</v>
      </c>
      <c r="X48">
        <v>0</v>
      </c>
      <c r="Y48">
        <v>0</v>
      </c>
      <c r="Z48">
        <v>0</v>
      </c>
      <c r="AA48">
        <v>0</v>
      </c>
      <c r="AB48">
        <v>2</v>
      </c>
      <c r="AC48">
        <v>0</v>
      </c>
      <c r="AD48">
        <v>0</v>
      </c>
      <c r="AE48">
        <v>0</v>
      </c>
      <c r="AF48">
        <v>0</v>
      </c>
      <c r="AG48">
        <v>0</v>
      </c>
      <c r="AH48">
        <v>0</v>
      </c>
      <c r="AI48">
        <v>0</v>
      </c>
      <c r="AJ48">
        <v>0</v>
      </c>
      <c r="AK48" s="62">
        <v>1</v>
      </c>
      <c r="AL48">
        <v>0</v>
      </c>
      <c r="AM48">
        <v>0</v>
      </c>
      <c r="AN48">
        <v>0</v>
      </c>
      <c r="AO48">
        <v>2</v>
      </c>
      <c r="AP48">
        <v>0</v>
      </c>
      <c r="AQ48">
        <v>0</v>
      </c>
      <c r="AR48">
        <v>0</v>
      </c>
      <c r="AS48">
        <v>1</v>
      </c>
      <c r="AT48">
        <v>0</v>
      </c>
      <c r="AU48">
        <v>3</v>
      </c>
      <c r="AV48">
        <v>0</v>
      </c>
      <c r="AW48">
        <v>0</v>
      </c>
      <c r="AX48">
        <v>0</v>
      </c>
      <c r="AY48">
        <v>0</v>
      </c>
      <c r="AZ48" s="62">
        <f t="shared" si="2"/>
        <v>13</v>
      </c>
      <c r="BA48">
        <f t="shared" si="4"/>
        <v>4</v>
      </c>
      <c r="BB48">
        <f t="shared" si="4"/>
        <v>2</v>
      </c>
      <c r="BC48">
        <f t="shared" si="4"/>
        <v>1</v>
      </c>
      <c r="BD48">
        <f t="shared" si="4"/>
        <v>2</v>
      </c>
      <c r="BE48">
        <f t="shared" si="4"/>
        <v>4</v>
      </c>
      <c r="BF48">
        <f t="shared" si="4"/>
        <v>0</v>
      </c>
    </row>
    <row r="49" spans="1:58" x14ac:dyDescent="0.3">
      <c r="A49" t="s">
        <v>335</v>
      </c>
      <c r="B49">
        <v>15</v>
      </c>
      <c r="C49" s="61" t="s">
        <v>380</v>
      </c>
      <c r="D49" s="46">
        <v>376</v>
      </c>
      <c r="E49">
        <v>1</v>
      </c>
      <c r="F49">
        <v>3</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5</v>
      </c>
      <c r="AK49" s="62">
        <v>1</v>
      </c>
      <c r="AL49">
        <v>1</v>
      </c>
      <c r="AM49">
        <v>0</v>
      </c>
      <c r="AN49">
        <v>1</v>
      </c>
      <c r="AO49">
        <v>0</v>
      </c>
      <c r="AP49">
        <v>0</v>
      </c>
      <c r="AQ49">
        <v>0</v>
      </c>
      <c r="AR49">
        <v>0</v>
      </c>
      <c r="AS49">
        <v>0</v>
      </c>
      <c r="AT49">
        <v>0</v>
      </c>
      <c r="AU49">
        <v>0</v>
      </c>
      <c r="AV49">
        <v>0</v>
      </c>
      <c r="AW49">
        <v>0</v>
      </c>
      <c r="AX49">
        <v>0</v>
      </c>
      <c r="AY49">
        <v>0</v>
      </c>
      <c r="AZ49" s="62">
        <f t="shared" si="2"/>
        <v>12</v>
      </c>
      <c r="BA49">
        <f t="shared" si="4"/>
        <v>4</v>
      </c>
      <c r="BB49">
        <f t="shared" si="4"/>
        <v>0</v>
      </c>
      <c r="BC49">
        <f t="shared" si="4"/>
        <v>8</v>
      </c>
      <c r="BD49">
        <f t="shared" si="4"/>
        <v>0</v>
      </c>
      <c r="BE49">
        <f t="shared" si="4"/>
        <v>0</v>
      </c>
      <c r="BF49">
        <f t="shared" si="4"/>
        <v>0</v>
      </c>
    </row>
    <row r="50" spans="1:58" x14ac:dyDescent="0.3">
      <c r="A50" t="s">
        <v>343</v>
      </c>
      <c r="B50">
        <v>16</v>
      </c>
      <c r="C50" s="61" t="s">
        <v>381</v>
      </c>
      <c r="D50" s="46">
        <v>393</v>
      </c>
      <c r="E50">
        <v>4</v>
      </c>
      <c r="F50">
        <v>4</v>
      </c>
      <c r="G50">
        <v>1</v>
      </c>
      <c r="H50">
        <v>0</v>
      </c>
      <c r="I50">
        <v>1</v>
      </c>
      <c r="J50">
        <v>0</v>
      </c>
      <c r="K50">
        <v>2</v>
      </c>
      <c r="L50">
        <v>4</v>
      </c>
      <c r="M50">
        <v>0</v>
      </c>
      <c r="N50">
        <v>1</v>
      </c>
      <c r="O50">
        <v>1</v>
      </c>
      <c r="P50">
        <v>1</v>
      </c>
      <c r="Q50">
        <v>0</v>
      </c>
      <c r="R50">
        <v>0</v>
      </c>
      <c r="S50">
        <v>0</v>
      </c>
      <c r="T50">
        <v>0</v>
      </c>
      <c r="U50">
        <v>0</v>
      </c>
      <c r="V50">
        <v>0</v>
      </c>
      <c r="W50">
        <v>0</v>
      </c>
      <c r="X50">
        <v>5</v>
      </c>
      <c r="Y50">
        <v>2</v>
      </c>
      <c r="Z50">
        <v>2</v>
      </c>
      <c r="AA50">
        <v>1</v>
      </c>
      <c r="AB50">
        <v>3</v>
      </c>
      <c r="AC50">
        <v>1</v>
      </c>
      <c r="AD50">
        <v>1</v>
      </c>
      <c r="AE50">
        <v>1</v>
      </c>
      <c r="AF50">
        <v>4</v>
      </c>
      <c r="AG50">
        <v>1</v>
      </c>
      <c r="AH50">
        <v>5</v>
      </c>
      <c r="AI50">
        <v>0</v>
      </c>
      <c r="AJ50">
        <v>1</v>
      </c>
      <c r="AK50" s="62">
        <v>1</v>
      </c>
      <c r="AL50">
        <v>0</v>
      </c>
      <c r="AM50">
        <v>0</v>
      </c>
      <c r="AN50">
        <v>0</v>
      </c>
      <c r="AO50">
        <v>2</v>
      </c>
      <c r="AP50">
        <v>2</v>
      </c>
      <c r="AQ50">
        <v>0</v>
      </c>
      <c r="AR50">
        <v>0</v>
      </c>
      <c r="AS50">
        <v>1</v>
      </c>
      <c r="AT50">
        <v>4</v>
      </c>
      <c r="AU50">
        <v>0</v>
      </c>
      <c r="AV50">
        <v>0</v>
      </c>
      <c r="AW50">
        <v>0</v>
      </c>
      <c r="AX50">
        <v>0</v>
      </c>
      <c r="AY50">
        <v>1</v>
      </c>
      <c r="AZ50" s="62">
        <f t="shared" si="2"/>
        <v>57</v>
      </c>
      <c r="BA50">
        <f t="shared" si="4"/>
        <v>18</v>
      </c>
      <c r="BB50">
        <f t="shared" si="4"/>
        <v>27</v>
      </c>
      <c r="BC50">
        <f t="shared" si="4"/>
        <v>2</v>
      </c>
      <c r="BD50">
        <f t="shared" si="4"/>
        <v>4</v>
      </c>
      <c r="BE50">
        <f t="shared" si="4"/>
        <v>5</v>
      </c>
      <c r="BF50">
        <f t="shared" si="4"/>
        <v>1</v>
      </c>
    </row>
    <row r="51" spans="1:58" x14ac:dyDescent="0.3">
      <c r="B51">
        <v>17</v>
      </c>
      <c r="C51" s="61" t="s">
        <v>382</v>
      </c>
      <c r="D51" s="46">
        <v>394</v>
      </c>
      <c r="E51">
        <v>-1</v>
      </c>
      <c r="F51">
        <v>-1</v>
      </c>
      <c r="G51">
        <v>-1</v>
      </c>
      <c r="H51">
        <v>-1</v>
      </c>
      <c r="I51">
        <v>0</v>
      </c>
      <c r="J51">
        <v>0</v>
      </c>
      <c r="K51">
        <v>-2</v>
      </c>
      <c r="L51">
        <v>-2</v>
      </c>
      <c r="M51">
        <v>0</v>
      </c>
      <c r="N51">
        <v>-2</v>
      </c>
      <c r="O51">
        <v>-2</v>
      </c>
      <c r="P51">
        <v>0</v>
      </c>
      <c r="Q51">
        <v>0</v>
      </c>
      <c r="R51">
        <v>0</v>
      </c>
      <c r="S51">
        <v>0</v>
      </c>
      <c r="T51">
        <v>0</v>
      </c>
      <c r="U51">
        <v>0</v>
      </c>
      <c r="V51">
        <v>0</v>
      </c>
      <c r="W51">
        <v>0</v>
      </c>
      <c r="X51">
        <v>0</v>
      </c>
      <c r="Y51">
        <v>0</v>
      </c>
      <c r="Z51">
        <v>0</v>
      </c>
      <c r="AA51">
        <v>0</v>
      </c>
      <c r="AB51">
        <v>0</v>
      </c>
      <c r="AC51">
        <v>0</v>
      </c>
      <c r="AD51">
        <v>0</v>
      </c>
      <c r="AE51">
        <v>0</v>
      </c>
      <c r="AF51">
        <v>0</v>
      </c>
      <c r="AG51">
        <v>0</v>
      </c>
      <c r="AH51">
        <v>-1</v>
      </c>
      <c r="AI51">
        <v>0</v>
      </c>
      <c r="AJ51">
        <v>1</v>
      </c>
      <c r="AK51" s="62">
        <v>1</v>
      </c>
      <c r="AL51">
        <v>1</v>
      </c>
      <c r="AM51">
        <v>0</v>
      </c>
      <c r="AN51">
        <v>1</v>
      </c>
      <c r="AO51">
        <v>3</v>
      </c>
      <c r="AP51">
        <v>0</v>
      </c>
      <c r="AQ51">
        <v>-1</v>
      </c>
      <c r="AR51">
        <v>5</v>
      </c>
      <c r="AS51">
        <v>1</v>
      </c>
      <c r="AT51">
        <v>1</v>
      </c>
      <c r="AU51">
        <v>0</v>
      </c>
      <c r="AV51">
        <v>0</v>
      </c>
      <c r="AW51">
        <v>0</v>
      </c>
      <c r="AX51">
        <v>0</v>
      </c>
      <c r="AY51">
        <v>1</v>
      </c>
      <c r="AZ51" s="62">
        <f t="shared" si="2"/>
        <v>1</v>
      </c>
      <c r="BA51">
        <f t="shared" si="4"/>
        <v>-12</v>
      </c>
      <c r="BB51">
        <f t="shared" si="4"/>
        <v>-1</v>
      </c>
      <c r="BC51">
        <f t="shared" si="4"/>
        <v>4</v>
      </c>
      <c r="BD51">
        <f t="shared" si="4"/>
        <v>7</v>
      </c>
      <c r="BE51">
        <f t="shared" si="4"/>
        <v>2</v>
      </c>
      <c r="BF51">
        <f t="shared" si="4"/>
        <v>1</v>
      </c>
    </row>
    <row r="52" spans="1:58" x14ac:dyDescent="0.3">
      <c r="B52">
        <v>18</v>
      </c>
      <c r="C52" s="61" t="s">
        <v>383</v>
      </c>
      <c r="D52" s="46">
        <v>383</v>
      </c>
      <c r="E52">
        <v>-1</v>
      </c>
      <c r="F52">
        <v>-1</v>
      </c>
      <c r="G52">
        <v>-1</v>
      </c>
      <c r="H52">
        <v>-1</v>
      </c>
      <c r="I52">
        <v>0</v>
      </c>
      <c r="J52">
        <v>0</v>
      </c>
      <c r="K52">
        <v>-1</v>
      </c>
      <c r="L52">
        <v>-3</v>
      </c>
      <c r="M52">
        <v>0</v>
      </c>
      <c r="N52">
        <v>0</v>
      </c>
      <c r="O52">
        <v>0</v>
      </c>
      <c r="P52">
        <v>0</v>
      </c>
      <c r="Q52">
        <v>-1</v>
      </c>
      <c r="R52">
        <v>0</v>
      </c>
      <c r="S52">
        <v>0</v>
      </c>
      <c r="T52">
        <v>0</v>
      </c>
      <c r="U52">
        <v>0</v>
      </c>
      <c r="V52">
        <v>0</v>
      </c>
      <c r="W52">
        <v>0</v>
      </c>
      <c r="X52">
        <v>0</v>
      </c>
      <c r="Y52">
        <v>0</v>
      </c>
      <c r="Z52">
        <v>-1</v>
      </c>
      <c r="AA52">
        <v>-1</v>
      </c>
      <c r="AB52">
        <v>0</v>
      </c>
      <c r="AC52">
        <v>0</v>
      </c>
      <c r="AD52">
        <v>0</v>
      </c>
      <c r="AE52">
        <v>0</v>
      </c>
      <c r="AF52">
        <v>0</v>
      </c>
      <c r="AG52">
        <v>0</v>
      </c>
      <c r="AH52">
        <v>-1</v>
      </c>
      <c r="AI52">
        <v>0</v>
      </c>
      <c r="AJ52">
        <v>1</v>
      </c>
      <c r="AK52" s="62">
        <v>1</v>
      </c>
      <c r="AL52">
        <v>1</v>
      </c>
      <c r="AM52">
        <v>0</v>
      </c>
      <c r="AN52">
        <v>1</v>
      </c>
      <c r="AO52">
        <v>1</v>
      </c>
      <c r="AP52">
        <v>0</v>
      </c>
      <c r="AQ52">
        <v>-1</v>
      </c>
      <c r="AR52">
        <v>5</v>
      </c>
      <c r="AS52">
        <v>0</v>
      </c>
      <c r="AT52">
        <v>-1</v>
      </c>
      <c r="AU52">
        <v>1</v>
      </c>
      <c r="AV52">
        <v>-1</v>
      </c>
      <c r="AW52">
        <v>0</v>
      </c>
      <c r="AX52">
        <v>0</v>
      </c>
      <c r="AY52">
        <v>1</v>
      </c>
      <c r="AZ52" s="62">
        <f t="shared" si="2"/>
        <v>-3</v>
      </c>
      <c r="BA52">
        <f t="shared" si="4"/>
        <v>-8</v>
      </c>
      <c r="BB52">
        <f t="shared" si="4"/>
        <v>-4</v>
      </c>
      <c r="BC52">
        <f t="shared" si="4"/>
        <v>4</v>
      </c>
      <c r="BD52">
        <f t="shared" si="4"/>
        <v>5</v>
      </c>
      <c r="BE52">
        <f t="shared" si="4"/>
        <v>-1</v>
      </c>
      <c r="BF52">
        <f t="shared" si="4"/>
        <v>1</v>
      </c>
    </row>
    <row r="53" spans="1:58" x14ac:dyDescent="0.3">
      <c r="A53" t="s">
        <v>335</v>
      </c>
      <c r="B53">
        <v>19</v>
      </c>
      <c r="C53" s="61" t="s">
        <v>384</v>
      </c>
      <c r="D53" s="46">
        <v>412</v>
      </c>
      <c r="E53">
        <v>0</v>
      </c>
      <c r="F53">
        <v>0</v>
      </c>
      <c r="G53">
        <v>5</v>
      </c>
      <c r="H53">
        <v>4</v>
      </c>
      <c r="I53">
        <v>1</v>
      </c>
      <c r="J53">
        <v>0</v>
      </c>
      <c r="K53">
        <v>0</v>
      </c>
      <c r="L53">
        <v>3</v>
      </c>
      <c r="M53">
        <v>-1</v>
      </c>
      <c r="N53">
        <v>2</v>
      </c>
      <c r="O53">
        <v>3</v>
      </c>
      <c r="P53">
        <v>3</v>
      </c>
      <c r="Q53">
        <v>2</v>
      </c>
      <c r="R53">
        <v>0</v>
      </c>
      <c r="S53">
        <v>0</v>
      </c>
      <c r="T53">
        <v>1</v>
      </c>
      <c r="U53">
        <v>-1</v>
      </c>
      <c r="V53">
        <v>0</v>
      </c>
      <c r="W53">
        <v>0</v>
      </c>
      <c r="X53">
        <v>2</v>
      </c>
      <c r="Y53">
        <v>0</v>
      </c>
      <c r="Z53">
        <v>2</v>
      </c>
      <c r="AA53">
        <v>0</v>
      </c>
      <c r="AB53">
        <v>1</v>
      </c>
      <c r="AC53">
        <v>0</v>
      </c>
      <c r="AD53">
        <v>0</v>
      </c>
      <c r="AE53">
        <v>0</v>
      </c>
      <c r="AF53">
        <v>1</v>
      </c>
      <c r="AG53">
        <v>0</v>
      </c>
      <c r="AH53">
        <v>5</v>
      </c>
      <c r="AI53">
        <v>0</v>
      </c>
      <c r="AJ53">
        <v>0</v>
      </c>
      <c r="AK53" s="62">
        <v>1</v>
      </c>
      <c r="AL53">
        <v>0</v>
      </c>
      <c r="AM53">
        <v>0</v>
      </c>
      <c r="AN53">
        <v>0</v>
      </c>
      <c r="AO53">
        <v>5</v>
      </c>
      <c r="AP53">
        <v>4</v>
      </c>
      <c r="AQ53">
        <v>4</v>
      </c>
      <c r="AR53">
        <v>0</v>
      </c>
      <c r="AS53">
        <v>1</v>
      </c>
      <c r="AT53">
        <v>1</v>
      </c>
      <c r="AU53">
        <v>1</v>
      </c>
      <c r="AV53">
        <v>0</v>
      </c>
      <c r="AW53">
        <v>0</v>
      </c>
      <c r="AX53">
        <v>0</v>
      </c>
      <c r="AY53">
        <v>1</v>
      </c>
      <c r="AZ53" s="62">
        <f t="shared" si="2"/>
        <v>51</v>
      </c>
      <c r="BA53">
        <f t="shared" si="4"/>
        <v>17</v>
      </c>
      <c r="BB53">
        <f t="shared" si="4"/>
        <v>16</v>
      </c>
      <c r="BC53">
        <f t="shared" si="4"/>
        <v>1</v>
      </c>
      <c r="BD53">
        <f t="shared" si="4"/>
        <v>13</v>
      </c>
      <c r="BE53">
        <f t="shared" si="4"/>
        <v>3</v>
      </c>
      <c r="BF53">
        <f t="shared" si="4"/>
        <v>1</v>
      </c>
    </row>
    <row r="54" spans="1:58" x14ac:dyDescent="0.3">
      <c r="A54" t="s">
        <v>343</v>
      </c>
      <c r="B54">
        <v>20</v>
      </c>
      <c r="C54" s="61" t="s">
        <v>224</v>
      </c>
      <c r="D54" s="46">
        <v>422</v>
      </c>
      <c r="E54">
        <v>0</v>
      </c>
      <c r="F54">
        <v>1</v>
      </c>
      <c r="G54">
        <v>0</v>
      </c>
      <c r="H54">
        <v>0</v>
      </c>
      <c r="I54">
        <v>0</v>
      </c>
      <c r="J54">
        <v>0</v>
      </c>
      <c r="K54">
        <v>1</v>
      </c>
      <c r="L54">
        <v>2</v>
      </c>
      <c r="M54">
        <v>0</v>
      </c>
      <c r="N54">
        <v>0</v>
      </c>
      <c r="O54">
        <v>0</v>
      </c>
      <c r="P54">
        <v>0</v>
      </c>
      <c r="Q54">
        <v>0</v>
      </c>
      <c r="R54">
        <v>0</v>
      </c>
      <c r="S54">
        <v>2</v>
      </c>
      <c r="T54">
        <v>0</v>
      </c>
      <c r="U54">
        <v>0</v>
      </c>
      <c r="V54">
        <v>0</v>
      </c>
      <c r="W54">
        <v>0</v>
      </c>
      <c r="X54">
        <v>2</v>
      </c>
      <c r="Y54">
        <v>0</v>
      </c>
      <c r="Z54">
        <v>1</v>
      </c>
      <c r="AA54">
        <v>0</v>
      </c>
      <c r="AB54">
        <v>0</v>
      </c>
      <c r="AC54">
        <v>0</v>
      </c>
      <c r="AD54">
        <v>0</v>
      </c>
      <c r="AE54">
        <v>0</v>
      </c>
      <c r="AF54">
        <v>0</v>
      </c>
      <c r="AG54">
        <v>0</v>
      </c>
      <c r="AH54">
        <v>0</v>
      </c>
      <c r="AI54">
        <v>1</v>
      </c>
      <c r="AJ54">
        <v>2</v>
      </c>
      <c r="AK54" s="62">
        <v>1</v>
      </c>
      <c r="AL54">
        <v>0</v>
      </c>
      <c r="AM54">
        <v>2</v>
      </c>
      <c r="AN54">
        <v>2</v>
      </c>
      <c r="AO54">
        <v>2</v>
      </c>
      <c r="AP54">
        <v>5</v>
      </c>
      <c r="AQ54">
        <v>4</v>
      </c>
      <c r="AR54">
        <v>0</v>
      </c>
      <c r="AS54">
        <v>2</v>
      </c>
      <c r="AT54">
        <v>0</v>
      </c>
      <c r="AU54">
        <v>0</v>
      </c>
      <c r="AV54">
        <v>1</v>
      </c>
      <c r="AW54">
        <v>0</v>
      </c>
      <c r="AX54">
        <v>0</v>
      </c>
      <c r="AY54">
        <v>0</v>
      </c>
      <c r="AZ54" s="62">
        <f t="shared" si="2"/>
        <v>31</v>
      </c>
      <c r="BA54">
        <f t="shared" si="4"/>
        <v>4</v>
      </c>
      <c r="BB54">
        <f t="shared" si="4"/>
        <v>6</v>
      </c>
      <c r="BC54">
        <f t="shared" si="4"/>
        <v>7</v>
      </c>
      <c r="BD54">
        <f t="shared" si="4"/>
        <v>11</v>
      </c>
      <c r="BE54">
        <f t="shared" si="4"/>
        <v>3</v>
      </c>
      <c r="BF54">
        <f t="shared" si="4"/>
        <v>0</v>
      </c>
    </row>
    <row r="55" spans="1:58" x14ac:dyDescent="0.3">
      <c r="A55" t="s">
        <v>335</v>
      </c>
      <c r="B55">
        <v>21</v>
      </c>
      <c r="C55" s="61" t="s">
        <v>225</v>
      </c>
      <c r="D55" s="46">
        <v>315</v>
      </c>
      <c r="E55">
        <v>4</v>
      </c>
      <c r="F55">
        <v>4</v>
      </c>
      <c r="G55">
        <v>2</v>
      </c>
      <c r="H55">
        <v>2</v>
      </c>
      <c r="I55">
        <v>4</v>
      </c>
      <c r="J55">
        <v>0</v>
      </c>
      <c r="K55">
        <v>0</v>
      </c>
      <c r="L55">
        <v>0</v>
      </c>
      <c r="M55">
        <v>0</v>
      </c>
      <c r="N55">
        <v>1</v>
      </c>
      <c r="O55">
        <v>1</v>
      </c>
      <c r="P55">
        <v>0</v>
      </c>
      <c r="Q55">
        <v>0</v>
      </c>
      <c r="R55">
        <v>0</v>
      </c>
      <c r="S55">
        <v>0</v>
      </c>
      <c r="T55">
        <v>2</v>
      </c>
      <c r="U55">
        <v>1</v>
      </c>
      <c r="V55">
        <v>0</v>
      </c>
      <c r="W55">
        <v>2</v>
      </c>
      <c r="X55">
        <v>0</v>
      </c>
      <c r="Y55">
        <v>0</v>
      </c>
      <c r="Z55">
        <v>-1</v>
      </c>
      <c r="AA55">
        <v>0</v>
      </c>
      <c r="AB55">
        <v>0</v>
      </c>
      <c r="AC55">
        <v>0</v>
      </c>
      <c r="AD55">
        <v>0</v>
      </c>
      <c r="AE55">
        <v>0</v>
      </c>
      <c r="AF55">
        <v>0</v>
      </c>
      <c r="AG55">
        <v>0</v>
      </c>
      <c r="AH55">
        <v>0</v>
      </c>
      <c r="AI55">
        <v>0</v>
      </c>
      <c r="AJ55">
        <v>0</v>
      </c>
      <c r="AK55" s="62">
        <v>1</v>
      </c>
      <c r="AL55">
        <v>0</v>
      </c>
      <c r="AM55">
        <v>0</v>
      </c>
      <c r="AN55">
        <v>0</v>
      </c>
      <c r="AO55">
        <v>2</v>
      </c>
      <c r="AP55">
        <v>4</v>
      </c>
      <c r="AQ55">
        <v>4</v>
      </c>
      <c r="AR55">
        <v>1</v>
      </c>
      <c r="AS55">
        <v>1</v>
      </c>
      <c r="AT55">
        <v>0</v>
      </c>
      <c r="AU55">
        <v>4</v>
      </c>
      <c r="AV55">
        <v>0</v>
      </c>
      <c r="AW55">
        <v>0</v>
      </c>
      <c r="AX55">
        <v>0</v>
      </c>
      <c r="AY55">
        <v>0</v>
      </c>
      <c r="AZ55" s="62">
        <f t="shared" si="2"/>
        <v>39</v>
      </c>
      <c r="BA55">
        <f t="shared" si="4"/>
        <v>18</v>
      </c>
      <c r="BB55">
        <f t="shared" si="4"/>
        <v>4</v>
      </c>
      <c r="BC55">
        <f t="shared" si="4"/>
        <v>1</v>
      </c>
      <c r="BD55">
        <f t="shared" si="4"/>
        <v>11</v>
      </c>
      <c r="BE55">
        <f t="shared" si="4"/>
        <v>5</v>
      </c>
      <c r="BF55">
        <f t="shared" si="4"/>
        <v>0</v>
      </c>
    </row>
    <row r="56" spans="1:58" x14ac:dyDescent="0.3">
      <c r="A56" t="s">
        <v>335</v>
      </c>
      <c r="B56">
        <v>22</v>
      </c>
      <c r="C56" s="61" t="s">
        <v>385</v>
      </c>
      <c r="D56" s="46">
        <v>441</v>
      </c>
      <c r="E56">
        <v>0</v>
      </c>
      <c r="F56">
        <v>0</v>
      </c>
      <c r="G56">
        <v>0</v>
      </c>
      <c r="H56">
        <v>0</v>
      </c>
      <c r="I56">
        <v>0</v>
      </c>
      <c r="J56">
        <v>0</v>
      </c>
      <c r="K56">
        <v>0</v>
      </c>
      <c r="L56">
        <v>0</v>
      </c>
      <c r="M56">
        <v>1</v>
      </c>
      <c r="N56">
        <v>0</v>
      </c>
      <c r="O56">
        <v>0</v>
      </c>
      <c r="P56">
        <v>2</v>
      </c>
      <c r="Q56">
        <v>2</v>
      </c>
      <c r="R56">
        <v>2</v>
      </c>
      <c r="S56">
        <v>0</v>
      </c>
      <c r="T56">
        <v>0</v>
      </c>
      <c r="U56">
        <v>0</v>
      </c>
      <c r="V56">
        <v>0</v>
      </c>
      <c r="W56">
        <v>4</v>
      </c>
      <c r="X56">
        <v>2</v>
      </c>
      <c r="Y56">
        <v>2</v>
      </c>
      <c r="Z56">
        <v>2</v>
      </c>
      <c r="AA56">
        <v>2</v>
      </c>
      <c r="AB56">
        <v>2</v>
      </c>
      <c r="AC56">
        <v>1</v>
      </c>
      <c r="AD56">
        <v>0</v>
      </c>
      <c r="AE56">
        <v>2</v>
      </c>
      <c r="AF56">
        <v>1</v>
      </c>
      <c r="AG56">
        <v>1</v>
      </c>
      <c r="AH56">
        <v>1</v>
      </c>
      <c r="AI56">
        <v>0</v>
      </c>
      <c r="AJ56">
        <v>1</v>
      </c>
      <c r="AK56" s="62">
        <v>1</v>
      </c>
      <c r="AL56">
        <v>0</v>
      </c>
      <c r="AM56">
        <v>0</v>
      </c>
      <c r="AN56">
        <v>0</v>
      </c>
      <c r="AO56">
        <v>2</v>
      </c>
      <c r="AP56">
        <v>0</v>
      </c>
      <c r="AQ56">
        <v>1</v>
      </c>
      <c r="AR56">
        <v>0</v>
      </c>
      <c r="AS56">
        <v>0</v>
      </c>
      <c r="AT56">
        <v>0</v>
      </c>
      <c r="AU56">
        <v>4</v>
      </c>
      <c r="AV56">
        <v>0</v>
      </c>
      <c r="AW56">
        <v>0</v>
      </c>
      <c r="AX56">
        <v>3</v>
      </c>
      <c r="AY56">
        <v>0</v>
      </c>
      <c r="AZ56" s="62">
        <f t="shared" si="2"/>
        <v>39</v>
      </c>
      <c r="BA56">
        <f t="shared" si="4"/>
        <v>1</v>
      </c>
      <c r="BB56">
        <f t="shared" si="4"/>
        <v>26</v>
      </c>
      <c r="BC56">
        <f t="shared" si="4"/>
        <v>2</v>
      </c>
      <c r="BD56">
        <f t="shared" si="4"/>
        <v>3</v>
      </c>
      <c r="BE56">
        <f t="shared" si="4"/>
        <v>4</v>
      </c>
      <c r="BF56">
        <f t="shared" si="4"/>
        <v>3</v>
      </c>
    </row>
    <row r="57" spans="1:58" x14ac:dyDescent="0.3">
      <c r="A57" t="s">
        <v>335</v>
      </c>
      <c r="B57">
        <v>23</v>
      </c>
      <c r="C57" s="61" t="s">
        <v>386</v>
      </c>
      <c r="D57" s="46">
        <v>443</v>
      </c>
      <c r="E57">
        <v>0</v>
      </c>
      <c r="F57">
        <v>1</v>
      </c>
      <c r="G57">
        <v>0</v>
      </c>
      <c r="H57">
        <v>-1</v>
      </c>
      <c r="I57">
        <v>-1</v>
      </c>
      <c r="J57">
        <v>0</v>
      </c>
      <c r="K57">
        <v>-1</v>
      </c>
      <c r="L57">
        <v>0</v>
      </c>
      <c r="M57">
        <v>0</v>
      </c>
      <c r="N57">
        <v>0</v>
      </c>
      <c r="O57">
        <v>0</v>
      </c>
      <c r="P57">
        <v>1</v>
      </c>
      <c r="Q57">
        <v>1</v>
      </c>
      <c r="R57">
        <v>1</v>
      </c>
      <c r="S57">
        <v>0</v>
      </c>
      <c r="T57">
        <v>0</v>
      </c>
      <c r="U57">
        <v>0</v>
      </c>
      <c r="V57">
        <v>0</v>
      </c>
      <c r="W57">
        <v>2</v>
      </c>
      <c r="X57">
        <v>1</v>
      </c>
      <c r="Y57">
        <v>1</v>
      </c>
      <c r="Z57">
        <v>1</v>
      </c>
      <c r="AA57">
        <v>1</v>
      </c>
      <c r="AB57">
        <v>1</v>
      </c>
      <c r="AC57">
        <v>1</v>
      </c>
      <c r="AD57">
        <v>1</v>
      </c>
      <c r="AE57">
        <v>1</v>
      </c>
      <c r="AF57">
        <v>1</v>
      </c>
      <c r="AG57">
        <v>1</v>
      </c>
      <c r="AH57">
        <v>0</v>
      </c>
      <c r="AI57">
        <v>0</v>
      </c>
      <c r="AJ57">
        <v>1</v>
      </c>
      <c r="AK57" s="62">
        <v>1</v>
      </c>
      <c r="AL57">
        <v>0</v>
      </c>
      <c r="AM57">
        <v>0</v>
      </c>
      <c r="AN57">
        <v>0</v>
      </c>
      <c r="AO57">
        <v>2</v>
      </c>
      <c r="AP57">
        <v>0</v>
      </c>
      <c r="AQ57">
        <v>1</v>
      </c>
      <c r="AR57">
        <v>0</v>
      </c>
      <c r="AS57">
        <v>0</v>
      </c>
      <c r="AT57">
        <v>0</v>
      </c>
      <c r="AU57">
        <v>4</v>
      </c>
      <c r="AV57">
        <v>0</v>
      </c>
      <c r="AW57">
        <v>0</v>
      </c>
      <c r="AX57">
        <v>1</v>
      </c>
      <c r="AY57">
        <v>0</v>
      </c>
      <c r="AZ57" s="62">
        <f t="shared" si="2"/>
        <v>23</v>
      </c>
      <c r="BA57">
        <f t="shared" si="4"/>
        <v>-2</v>
      </c>
      <c r="BB57">
        <f t="shared" si="4"/>
        <v>15</v>
      </c>
      <c r="BC57">
        <f t="shared" si="4"/>
        <v>2</v>
      </c>
      <c r="BD57">
        <f t="shared" si="4"/>
        <v>3</v>
      </c>
      <c r="BE57">
        <f t="shared" si="4"/>
        <v>4</v>
      </c>
      <c r="BF57">
        <f t="shared" si="4"/>
        <v>1</v>
      </c>
    </row>
    <row r="58" spans="1:58" x14ac:dyDescent="0.3">
      <c r="A58" t="s">
        <v>335</v>
      </c>
      <c r="B58">
        <v>24</v>
      </c>
      <c r="C58" s="61" t="s">
        <v>387</v>
      </c>
      <c r="D58" s="46">
        <v>449</v>
      </c>
      <c r="E58">
        <v>0</v>
      </c>
      <c r="F58">
        <v>2</v>
      </c>
      <c r="G58">
        <v>0</v>
      </c>
      <c r="H58">
        <v>0</v>
      </c>
      <c r="I58">
        <v>0</v>
      </c>
      <c r="J58">
        <v>0</v>
      </c>
      <c r="K58">
        <v>0</v>
      </c>
      <c r="L58">
        <v>1</v>
      </c>
      <c r="M58">
        <v>2</v>
      </c>
      <c r="N58">
        <v>0</v>
      </c>
      <c r="O58">
        <v>0</v>
      </c>
      <c r="P58">
        <v>0</v>
      </c>
      <c r="Q58">
        <v>1</v>
      </c>
      <c r="R58">
        <v>0</v>
      </c>
      <c r="S58">
        <v>0</v>
      </c>
      <c r="T58">
        <v>0</v>
      </c>
      <c r="U58">
        <v>0</v>
      </c>
      <c r="V58">
        <v>0</v>
      </c>
      <c r="W58">
        <v>5</v>
      </c>
      <c r="X58">
        <v>2</v>
      </c>
      <c r="Y58">
        <v>2</v>
      </c>
      <c r="Z58">
        <v>2</v>
      </c>
      <c r="AA58">
        <v>2</v>
      </c>
      <c r="AB58">
        <v>2</v>
      </c>
      <c r="AC58">
        <v>2</v>
      </c>
      <c r="AD58">
        <v>2</v>
      </c>
      <c r="AE58">
        <v>2</v>
      </c>
      <c r="AF58">
        <v>2</v>
      </c>
      <c r="AG58">
        <v>2</v>
      </c>
      <c r="AH58">
        <v>2</v>
      </c>
      <c r="AI58">
        <v>0</v>
      </c>
      <c r="AJ58">
        <v>2</v>
      </c>
      <c r="AK58" s="62">
        <v>1</v>
      </c>
      <c r="AL58">
        <v>0</v>
      </c>
      <c r="AM58">
        <v>0</v>
      </c>
      <c r="AN58">
        <v>0</v>
      </c>
      <c r="AO58">
        <v>2</v>
      </c>
      <c r="AP58">
        <v>0</v>
      </c>
      <c r="AQ58">
        <v>1</v>
      </c>
      <c r="AR58">
        <v>0</v>
      </c>
      <c r="AS58">
        <v>0</v>
      </c>
      <c r="AT58">
        <v>0</v>
      </c>
      <c r="AU58">
        <v>4</v>
      </c>
      <c r="AV58">
        <v>0</v>
      </c>
      <c r="AW58">
        <v>0</v>
      </c>
      <c r="AX58">
        <v>3</v>
      </c>
      <c r="AY58">
        <v>0</v>
      </c>
      <c r="AZ58" s="62">
        <f t="shared" si="2"/>
        <v>46</v>
      </c>
      <c r="BA58">
        <f t="shared" si="4"/>
        <v>5</v>
      </c>
      <c r="BB58">
        <f t="shared" si="4"/>
        <v>28</v>
      </c>
      <c r="BC58">
        <f t="shared" si="4"/>
        <v>3</v>
      </c>
      <c r="BD58">
        <f t="shared" si="4"/>
        <v>3</v>
      </c>
      <c r="BE58">
        <f t="shared" si="4"/>
        <v>4</v>
      </c>
      <c r="BF58">
        <f t="shared" si="4"/>
        <v>3</v>
      </c>
    </row>
    <row r="59" spans="1:58" x14ac:dyDescent="0.3">
      <c r="B59">
        <v>25</v>
      </c>
      <c r="C59" s="61" t="s">
        <v>388</v>
      </c>
      <c r="D59" s="46">
        <v>543</v>
      </c>
      <c r="E59">
        <v>4</v>
      </c>
      <c r="F59">
        <v>4</v>
      </c>
      <c r="G59">
        <v>4</v>
      </c>
      <c r="H59">
        <v>1</v>
      </c>
      <c r="I59">
        <v>0</v>
      </c>
      <c r="J59">
        <v>0</v>
      </c>
      <c r="K59">
        <v>1</v>
      </c>
      <c r="L59">
        <v>3</v>
      </c>
      <c r="M59">
        <v>4</v>
      </c>
      <c r="N59">
        <v>0</v>
      </c>
      <c r="O59">
        <v>0</v>
      </c>
      <c r="P59">
        <v>3</v>
      </c>
      <c r="Q59">
        <v>0</v>
      </c>
      <c r="R59">
        <v>0</v>
      </c>
      <c r="S59">
        <v>0</v>
      </c>
      <c r="T59">
        <v>0</v>
      </c>
      <c r="U59">
        <v>0</v>
      </c>
      <c r="V59">
        <v>0</v>
      </c>
      <c r="W59">
        <v>0</v>
      </c>
      <c r="X59">
        <v>0</v>
      </c>
      <c r="Y59">
        <v>0</v>
      </c>
      <c r="Z59">
        <v>0</v>
      </c>
      <c r="AA59">
        <v>0</v>
      </c>
      <c r="AB59">
        <v>3</v>
      </c>
      <c r="AC59">
        <v>0</v>
      </c>
      <c r="AD59">
        <v>1</v>
      </c>
      <c r="AE59">
        <v>1</v>
      </c>
      <c r="AF59">
        <v>0</v>
      </c>
      <c r="AG59">
        <v>1</v>
      </c>
      <c r="AH59">
        <v>4</v>
      </c>
      <c r="AI59">
        <v>0</v>
      </c>
      <c r="AJ59">
        <v>1</v>
      </c>
      <c r="AK59" s="62">
        <v>1</v>
      </c>
      <c r="AL59">
        <v>0</v>
      </c>
      <c r="AM59">
        <v>0</v>
      </c>
      <c r="AN59">
        <v>0</v>
      </c>
      <c r="AO59">
        <v>4</v>
      </c>
      <c r="AP59">
        <v>5</v>
      </c>
      <c r="AQ59">
        <v>4</v>
      </c>
      <c r="AR59">
        <v>0</v>
      </c>
      <c r="AS59">
        <v>1</v>
      </c>
      <c r="AT59">
        <v>1</v>
      </c>
      <c r="AU59">
        <v>4</v>
      </c>
      <c r="AV59">
        <v>0</v>
      </c>
      <c r="AW59">
        <v>0</v>
      </c>
      <c r="AX59">
        <v>0</v>
      </c>
      <c r="AY59">
        <v>0</v>
      </c>
      <c r="AZ59" s="62">
        <f t="shared" si="2"/>
        <v>55</v>
      </c>
      <c r="BA59">
        <f t="shared" si="4"/>
        <v>21</v>
      </c>
      <c r="BB59">
        <f t="shared" si="4"/>
        <v>13</v>
      </c>
      <c r="BC59">
        <f t="shared" si="4"/>
        <v>2</v>
      </c>
      <c r="BD59">
        <f t="shared" si="4"/>
        <v>13</v>
      </c>
      <c r="BE59">
        <f t="shared" si="4"/>
        <v>6</v>
      </c>
      <c r="BF59">
        <f t="shared" si="4"/>
        <v>0</v>
      </c>
    </row>
    <row r="60" spans="1:58" x14ac:dyDescent="0.3">
      <c r="B60">
        <v>26</v>
      </c>
      <c r="C60" s="61" t="s">
        <v>389</v>
      </c>
      <c r="D60" s="46">
        <v>544</v>
      </c>
      <c r="E60">
        <v>4</v>
      </c>
      <c r="F60">
        <v>4</v>
      </c>
      <c r="G60">
        <v>4</v>
      </c>
      <c r="H60">
        <v>1</v>
      </c>
      <c r="I60">
        <v>0</v>
      </c>
      <c r="J60">
        <v>0</v>
      </c>
      <c r="K60">
        <v>1</v>
      </c>
      <c r="L60">
        <v>3</v>
      </c>
      <c r="M60">
        <v>4</v>
      </c>
      <c r="N60">
        <v>0</v>
      </c>
      <c r="O60">
        <v>0</v>
      </c>
      <c r="P60">
        <v>3</v>
      </c>
      <c r="Q60">
        <v>0</v>
      </c>
      <c r="R60">
        <v>0</v>
      </c>
      <c r="S60">
        <v>0</v>
      </c>
      <c r="T60">
        <v>0</v>
      </c>
      <c r="U60">
        <v>0</v>
      </c>
      <c r="V60">
        <v>0</v>
      </c>
      <c r="W60">
        <v>0</v>
      </c>
      <c r="X60">
        <v>0</v>
      </c>
      <c r="Y60">
        <v>0</v>
      </c>
      <c r="Z60">
        <v>0</v>
      </c>
      <c r="AA60">
        <v>0</v>
      </c>
      <c r="AB60">
        <v>3</v>
      </c>
      <c r="AC60">
        <v>0</v>
      </c>
      <c r="AD60">
        <v>1</v>
      </c>
      <c r="AE60">
        <v>1</v>
      </c>
      <c r="AF60">
        <v>0</v>
      </c>
      <c r="AG60">
        <v>1</v>
      </c>
      <c r="AH60">
        <v>4</v>
      </c>
      <c r="AI60">
        <v>0</v>
      </c>
      <c r="AJ60">
        <v>1</v>
      </c>
      <c r="AK60" s="62">
        <v>1</v>
      </c>
      <c r="AL60">
        <v>0</v>
      </c>
      <c r="AM60">
        <v>0</v>
      </c>
      <c r="AN60">
        <v>0</v>
      </c>
      <c r="AO60">
        <v>4</v>
      </c>
      <c r="AP60">
        <v>5</v>
      </c>
      <c r="AQ60">
        <v>4</v>
      </c>
      <c r="AR60">
        <v>0</v>
      </c>
      <c r="AS60">
        <v>0</v>
      </c>
      <c r="AT60">
        <v>0</v>
      </c>
      <c r="AU60">
        <v>2</v>
      </c>
      <c r="AV60">
        <v>0</v>
      </c>
      <c r="AW60">
        <v>0</v>
      </c>
      <c r="AX60">
        <v>0</v>
      </c>
      <c r="AY60">
        <v>0</v>
      </c>
      <c r="AZ60" s="62">
        <f t="shared" si="2"/>
        <v>51</v>
      </c>
      <c r="BA60">
        <f t="shared" si="4"/>
        <v>21</v>
      </c>
      <c r="BB60">
        <f t="shared" si="4"/>
        <v>13</v>
      </c>
      <c r="BC60">
        <f t="shared" si="4"/>
        <v>2</v>
      </c>
      <c r="BD60">
        <f t="shared" si="4"/>
        <v>13</v>
      </c>
      <c r="BE60">
        <f t="shared" si="4"/>
        <v>2</v>
      </c>
      <c r="BF60">
        <f t="shared" si="4"/>
        <v>0</v>
      </c>
    </row>
    <row r="61" spans="1:58" x14ac:dyDescent="0.3">
      <c r="B61">
        <v>27</v>
      </c>
      <c r="C61" s="61" t="s">
        <v>390</v>
      </c>
      <c r="D61" s="46">
        <v>457</v>
      </c>
      <c r="E61">
        <v>0</v>
      </c>
      <c r="F61">
        <v>0</v>
      </c>
      <c r="G61">
        <v>0</v>
      </c>
      <c r="H61">
        <v>0</v>
      </c>
      <c r="I61">
        <v>0</v>
      </c>
      <c r="J61">
        <v>2</v>
      </c>
      <c r="K61">
        <v>0</v>
      </c>
      <c r="L61">
        <v>0</v>
      </c>
      <c r="M61">
        <v>0</v>
      </c>
      <c r="N61">
        <v>0</v>
      </c>
      <c r="O61">
        <v>0</v>
      </c>
      <c r="P61">
        <v>0</v>
      </c>
      <c r="Q61">
        <v>2</v>
      </c>
      <c r="R61">
        <v>0</v>
      </c>
      <c r="S61">
        <v>0</v>
      </c>
      <c r="T61">
        <v>0</v>
      </c>
      <c r="U61">
        <v>0</v>
      </c>
      <c r="V61">
        <v>0</v>
      </c>
      <c r="W61">
        <v>0</v>
      </c>
      <c r="X61">
        <v>0</v>
      </c>
      <c r="Y61">
        <v>0</v>
      </c>
      <c r="Z61">
        <v>0</v>
      </c>
      <c r="AA61">
        <v>0</v>
      </c>
      <c r="AB61">
        <v>0</v>
      </c>
      <c r="AC61">
        <v>0</v>
      </c>
      <c r="AD61">
        <v>0</v>
      </c>
      <c r="AE61">
        <v>2</v>
      </c>
      <c r="AF61">
        <v>2</v>
      </c>
      <c r="AG61">
        <v>1</v>
      </c>
      <c r="AH61">
        <v>0</v>
      </c>
      <c r="AI61">
        <v>0</v>
      </c>
      <c r="AJ61">
        <v>0</v>
      </c>
      <c r="AK61" s="62">
        <v>1</v>
      </c>
      <c r="AL61">
        <v>0</v>
      </c>
      <c r="AM61">
        <v>1</v>
      </c>
      <c r="AN61">
        <v>0</v>
      </c>
      <c r="AO61">
        <v>0</v>
      </c>
      <c r="AP61">
        <v>0</v>
      </c>
      <c r="AQ61">
        <v>0</v>
      </c>
      <c r="AR61">
        <v>0</v>
      </c>
      <c r="AS61">
        <v>0</v>
      </c>
      <c r="AT61">
        <v>0</v>
      </c>
      <c r="AU61">
        <v>0</v>
      </c>
      <c r="AV61">
        <v>0</v>
      </c>
      <c r="AW61">
        <v>0</v>
      </c>
      <c r="AX61">
        <v>0</v>
      </c>
      <c r="AY61">
        <v>0</v>
      </c>
      <c r="AZ61" s="62">
        <f t="shared" si="2"/>
        <v>11</v>
      </c>
      <c r="BA61">
        <f t="shared" si="4"/>
        <v>2</v>
      </c>
      <c r="BB61">
        <f t="shared" si="4"/>
        <v>7</v>
      </c>
      <c r="BC61">
        <f t="shared" si="4"/>
        <v>2</v>
      </c>
      <c r="BD61">
        <f t="shared" si="4"/>
        <v>0</v>
      </c>
      <c r="BE61">
        <f t="shared" si="4"/>
        <v>0</v>
      </c>
      <c r="BF61">
        <f t="shared" si="4"/>
        <v>0</v>
      </c>
    </row>
    <row r="62" spans="1:58" x14ac:dyDescent="0.3">
      <c r="B62">
        <v>28</v>
      </c>
      <c r="C62" s="61" t="s">
        <v>391</v>
      </c>
      <c r="D62" s="46">
        <v>643</v>
      </c>
      <c r="E62">
        <v>2</v>
      </c>
      <c r="F62">
        <v>2</v>
      </c>
      <c r="G62">
        <v>2</v>
      </c>
      <c r="H62">
        <v>0</v>
      </c>
      <c r="I62">
        <v>0</v>
      </c>
      <c r="J62">
        <v>0</v>
      </c>
      <c r="K62">
        <v>0</v>
      </c>
      <c r="L62">
        <v>0</v>
      </c>
      <c r="M62">
        <v>-1</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2</v>
      </c>
      <c r="AI62">
        <v>2</v>
      </c>
      <c r="AJ62">
        <v>0</v>
      </c>
      <c r="AK62" s="62">
        <v>1</v>
      </c>
      <c r="AL62">
        <v>0</v>
      </c>
      <c r="AM62">
        <v>0</v>
      </c>
      <c r="AN62">
        <v>0</v>
      </c>
      <c r="AO62">
        <v>4</v>
      </c>
      <c r="AP62">
        <v>4</v>
      </c>
      <c r="AQ62">
        <v>4</v>
      </c>
      <c r="AR62">
        <v>0</v>
      </c>
      <c r="AS62">
        <v>5</v>
      </c>
      <c r="AT62">
        <v>5</v>
      </c>
      <c r="AU62">
        <v>2</v>
      </c>
      <c r="AV62">
        <v>0</v>
      </c>
      <c r="AW62">
        <v>0</v>
      </c>
      <c r="AX62">
        <v>0</v>
      </c>
      <c r="AY62">
        <v>0</v>
      </c>
      <c r="AZ62" s="62">
        <f t="shared" si="2"/>
        <v>34</v>
      </c>
      <c r="BA62">
        <f t="shared" si="4"/>
        <v>5</v>
      </c>
      <c r="BB62">
        <f t="shared" si="4"/>
        <v>4</v>
      </c>
      <c r="BC62">
        <f t="shared" si="4"/>
        <v>1</v>
      </c>
      <c r="BD62">
        <f t="shared" si="4"/>
        <v>12</v>
      </c>
      <c r="BE62">
        <f t="shared" si="4"/>
        <v>12</v>
      </c>
      <c r="BF62">
        <f t="shared" si="4"/>
        <v>0</v>
      </c>
    </row>
    <row r="63" spans="1:58" x14ac:dyDescent="0.3">
      <c r="B63">
        <v>29</v>
      </c>
      <c r="C63" s="61" t="s">
        <v>392</v>
      </c>
      <c r="D63" s="46">
        <v>654</v>
      </c>
      <c r="E63">
        <v>5</v>
      </c>
      <c r="F63">
        <v>1</v>
      </c>
      <c r="G63">
        <v>5</v>
      </c>
      <c r="H63">
        <v>5</v>
      </c>
      <c r="I63">
        <v>4</v>
      </c>
      <c r="J63">
        <v>0</v>
      </c>
      <c r="K63">
        <v>2</v>
      </c>
      <c r="L63">
        <v>5</v>
      </c>
      <c r="M63">
        <v>0</v>
      </c>
      <c r="N63">
        <v>1</v>
      </c>
      <c r="O63">
        <v>3</v>
      </c>
      <c r="P63">
        <v>3</v>
      </c>
      <c r="Q63">
        <v>4</v>
      </c>
      <c r="R63">
        <v>1</v>
      </c>
      <c r="S63">
        <v>0</v>
      </c>
      <c r="T63">
        <v>0</v>
      </c>
      <c r="U63">
        <v>0</v>
      </c>
      <c r="V63">
        <v>1</v>
      </c>
      <c r="W63">
        <v>0</v>
      </c>
      <c r="X63">
        <v>1</v>
      </c>
      <c r="Y63">
        <v>1</v>
      </c>
      <c r="Z63">
        <v>0</v>
      </c>
      <c r="AA63">
        <v>0</v>
      </c>
      <c r="AB63">
        <v>1</v>
      </c>
      <c r="AC63">
        <v>1</v>
      </c>
      <c r="AD63">
        <v>0</v>
      </c>
      <c r="AE63">
        <v>0</v>
      </c>
      <c r="AF63">
        <v>3</v>
      </c>
      <c r="AG63">
        <v>1</v>
      </c>
      <c r="AH63">
        <v>3</v>
      </c>
      <c r="AI63">
        <v>1</v>
      </c>
      <c r="AJ63">
        <v>2</v>
      </c>
      <c r="AK63" s="62">
        <v>1</v>
      </c>
      <c r="AL63">
        <v>0</v>
      </c>
      <c r="AM63">
        <v>0</v>
      </c>
      <c r="AN63">
        <v>0</v>
      </c>
      <c r="AO63">
        <v>1</v>
      </c>
      <c r="AP63">
        <v>1</v>
      </c>
      <c r="AQ63">
        <v>0</v>
      </c>
      <c r="AR63">
        <v>0</v>
      </c>
      <c r="AS63">
        <v>1</v>
      </c>
      <c r="AT63">
        <v>1</v>
      </c>
      <c r="AU63">
        <v>1</v>
      </c>
      <c r="AV63">
        <v>0</v>
      </c>
      <c r="AW63">
        <v>0</v>
      </c>
      <c r="AX63">
        <v>0</v>
      </c>
      <c r="AY63">
        <v>0</v>
      </c>
      <c r="AZ63" s="62">
        <f t="shared" si="2"/>
        <v>60</v>
      </c>
      <c r="BA63">
        <f t="shared" si="4"/>
        <v>31</v>
      </c>
      <c r="BB63">
        <f t="shared" si="4"/>
        <v>21</v>
      </c>
      <c r="BC63">
        <f t="shared" si="4"/>
        <v>3</v>
      </c>
      <c r="BD63">
        <f t="shared" si="4"/>
        <v>2</v>
      </c>
      <c r="BE63">
        <f t="shared" si="4"/>
        <v>3</v>
      </c>
      <c r="BF63">
        <f t="shared" si="4"/>
        <v>0</v>
      </c>
    </row>
    <row r="64" spans="1:58" x14ac:dyDescent="0.3">
      <c r="B64">
        <v>30</v>
      </c>
      <c r="C64" s="61" t="s">
        <v>393</v>
      </c>
      <c r="D64" s="46">
        <v>555</v>
      </c>
      <c r="E64">
        <v>5</v>
      </c>
      <c r="F64">
        <v>0</v>
      </c>
      <c r="G64">
        <v>5</v>
      </c>
      <c r="H64">
        <v>1</v>
      </c>
      <c r="I64">
        <v>1</v>
      </c>
      <c r="J64">
        <v>0</v>
      </c>
      <c r="K64">
        <v>0</v>
      </c>
      <c r="L64">
        <v>0</v>
      </c>
      <c r="M64">
        <v>0</v>
      </c>
      <c r="N64">
        <v>0</v>
      </c>
      <c r="O64">
        <v>1</v>
      </c>
      <c r="P64">
        <v>0</v>
      </c>
      <c r="Q64">
        <v>1</v>
      </c>
      <c r="R64">
        <v>1</v>
      </c>
      <c r="S64">
        <v>2</v>
      </c>
      <c r="T64">
        <v>0</v>
      </c>
      <c r="U64">
        <v>0</v>
      </c>
      <c r="V64">
        <v>0</v>
      </c>
      <c r="W64">
        <v>0</v>
      </c>
      <c r="X64">
        <v>0</v>
      </c>
      <c r="Y64">
        <v>0</v>
      </c>
      <c r="Z64">
        <v>0</v>
      </c>
      <c r="AA64">
        <v>0</v>
      </c>
      <c r="AB64">
        <v>1</v>
      </c>
      <c r="AC64">
        <v>0</v>
      </c>
      <c r="AD64">
        <v>1</v>
      </c>
      <c r="AE64">
        <v>-1</v>
      </c>
      <c r="AF64">
        <v>1</v>
      </c>
      <c r="AG64">
        <v>0</v>
      </c>
      <c r="AH64">
        <v>2</v>
      </c>
      <c r="AI64">
        <v>0</v>
      </c>
      <c r="AJ64">
        <v>0</v>
      </c>
      <c r="AK64" s="62">
        <v>1</v>
      </c>
      <c r="AL64">
        <v>0</v>
      </c>
      <c r="AM64">
        <v>0</v>
      </c>
      <c r="AN64">
        <v>0</v>
      </c>
      <c r="AO64">
        <v>1</v>
      </c>
      <c r="AP64">
        <v>0</v>
      </c>
      <c r="AQ64">
        <v>0</v>
      </c>
      <c r="AR64">
        <v>0</v>
      </c>
      <c r="AS64">
        <v>0</v>
      </c>
      <c r="AT64">
        <v>0</v>
      </c>
      <c r="AU64">
        <v>0</v>
      </c>
      <c r="AV64">
        <v>0</v>
      </c>
      <c r="AW64">
        <v>0</v>
      </c>
      <c r="AX64">
        <v>0</v>
      </c>
      <c r="AY64">
        <v>0</v>
      </c>
      <c r="AZ64" s="62">
        <f t="shared" si="2"/>
        <v>23</v>
      </c>
      <c r="BA64">
        <f t="shared" si="4"/>
        <v>13</v>
      </c>
      <c r="BB64">
        <f t="shared" si="4"/>
        <v>8</v>
      </c>
      <c r="BC64">
        <f t="shared" si="4"/>
        <v>1</v>
      </c>
      <c r="BD64">
        <f t="shared" si="4"/>
        <v>1</v>
      </c>
      <c r="BE64">
        <f t="shared" si="4"/>
        <v>0</v>
      </c>
      <c r="BF64">
        <f t="shared" si="4"/>
        <v>0</v>
      </c>
    </row>
    <row r="65" spans="1:58" x14ac:dyDescent="0.3">
      <c r="A65" t="s">
        <v>335</v>
      </c>
      <c r="B65">
        <v>31</v>
      </c>
      <c r="C65" s="61" t="s">
        <v>394</v>
      </c>
      <c r="D65" s="46">
        <v>610</v>
      </c>
      <c r="E65">
        <v>0</v>
      </c>
      <c r="F65">
        <v>0</v>
      </c>
      <c r="G65">
        <v>0</v>
      </c>
      <c r="H65">
        <v>0</v>
      </c>
      <c r="I65">
        <v>0</v>
      </c>
      <c r="J65">
        <v>0</v>
      </c>
      <c r="K65">
        <v>0</v>
      </c>
      <c r="L65">
        <v>0</v>
      </c>
      <c r="M65">
        <v>2</v>
      </c>
      <c r="N65">
        <v>0</v>
      </c>
      <c r="O65">
        <v>0</v>
      </c>
      <c r="P65">
        <v>0</v>
      </c>
      <c r="Q65">
        <v>0</v>
      </c>
      <c r="R65">
        <v>0</v>
      </c>
      <c r="S65">
        <v>0</v>
      </c>
      <c r="T65">
        <v>0</v>
      </c>
      <c r="U65">
        <v>0</v>
      </c>
      <c r="V65">
        <v>2</v>
      </c>
      <c r="W65">
        <v>2</v>
      </c>
      <c r="X65">
        <v>0</v>
      </c>
      <c r="Y65">
        <v>0</v>
      </c>
      <c r="Z65">
        <v>0</v>
      </c>
      <c r="AA65">
        <v>0</v>
      </c>
      <c r="AB65">
        <v>0</v>
      </c>
      <c r="AC65">
        <v>-1</v>
      </c>
      <c r="AD65">
        <v>-2</v>
      </c>
      <c r="AE65">
        <v>-2</v>
      </c>
      <c r="AF65">
        <v>0</v>
      </c>
      <c r="AG65">
        <v>-1</v>
      </c>
      <c r="AH65">
        <v>0</v>
      </c>
      <c r="AI65">
        <v>0</v>
      </c>
      <c r="AJ65">
        <v>1</v>
      </c>
      <c r="AK65" s="62">
        <v>1</v>
      </c>
      <c r="AL65">
        <v>0</v>
      </c>
      <c r="AM65">
        <v>0</v>
      </c>
      <c r="AN65">
        <v>0</v>
      </c>
      <c r="AO65">
        <v>2</v>
      </c>
      <c r="AP65">
        <v>2</v>
      </c>
      <c r="AQ65">
        <v>0</v>
      </c>
      <c r="AR65">
        <v>0</v>
      </c>
      <c r="AS65">
        <v>0</v>
      </c>
      <c r="AT65">
        <v>0</v>
      </c>
      <c r="AU65">
        <v>4</v>
      </c>
      <c r="AV65">
        <v>0</v>
      </c>
      <c r="AW65">
        <v>0</v>
      </c>
      <c r="AX65">
        <v>0</v>
      </c>
      <c r="AY65">
        <v>0</v>
      </c>
      <c r="AZ65" s="62">
        <f t="shared" si="2"/>
        <v>10</v>
      </c>
      <c r="BA65">
        <f t="shared" si="4"/>
        <v>2</v>
      </c>
      <c r="BB65">
        <f t="shared" si="4"/>
        <v>-2</v>
      </c>
      <c r="BC65">
        <f t="shared" si="4"/>
        <v>2</v>
      </c>
      <c r="BD65">
        <f t="shared" si="4"/>
        <v>4</v>
      </c>
      <c r="BE65">
        <f t="shared" si="4"/>
        <v>4</v>
      </c>
      <c r="BF65">
        <f t="shared" si="4"/>
        <v>0</v>
      </c>
    </row>
    <row r="66" spans="1:58" x14ac:dyDescent="0.3">
      <c r="A66" t="s">
        <v>335</v>
      </c>
      <c r="B66">
        <v>32</v>
      </c>
      <c r="C66" s="61" t="s">
        <v>395</v>
      </c>
      <c r="D66" s="46">
        <v>442</v>
      </c>
      <c r="E66">
        <v>0</v>
      </c>
      <c r="F66">
        <v>2</v>
      </c>
      <c r="G66">
        <v>0</v>
      </c>
      <c r="H66">
        <v>0</v>
      </c>
      <c r="I66">
        <v>0</v>
      </c>
      <c r="J66">
        <v>0</v>
      </c>
      <c r="K66">
        <v>-1</v>
      </c>
      <c r="L66">
        <v>0</v>
      </c>
      <c r="M66">
        <v>2</v>
      </c>
      <c r="N66">
        <v>0</v>
      </c>
      <c r="O66">
        <v>0</v>
      </c>
      <c r="P66">
        <v>2</v>
      </c>
      <c r="Q66">
        <v>1</v>
      </c>
      <c r="R66">
        <v>0</v>
      </c>
      <c r="S66">
        <v>0</v>
      </c>
      <c r="T66">
        <v>0</v>
      </c>
      <c r="U66">
        <v>0</v>
      </c>
      <c r="V66">
        <v>0</v>
      </c>
      <c r="W66">
        <v>5</v>
      </c>
      <c r="X66">
        <v>2</v>
      </c>
      <c r="Y66">
        <v>1</v>
      </c>
      <c r="Z66">
        <v>2</v>
      </c>
      <c r="AA66">
        <v>2</v>
      </c>
      <c r="AB66">
        <v>2</v>
      </c>
      <c r="AC66">
        <v>1</v>
      </c>
      <c r="AD66">
        <v>2</v>
      </c>
      <c r="AE66">
        <v>2</v>
      </c>
      <c r="AF66">
        <v>1</v>
      </c>
      <c r="AG66">
        <v>1</v>
      </c>
      <c r="AH66">
        <v>1</v>
      </c>
      <c r="AI66">
        <v>0</v>
      </c>
      <c r="AJ66">
        <v>3</v>
      </c>
      <c r="AK66" s="62">
        <v>1</v>
      </c>
      <c r="AL66">
        <v>0</v>
      </c>
      <c r="AM66">
        <v>0</v>
      </c>
      <c r="AN66">
        <v>0</v>
      </c>
      <c r="AO66">
        <v>2</v>
      </c>
      <c r="AP66">
        <v>0</v>
      </c>
      <c r="AQ66">
        <v>1</v>
      </c>
      <c r="AR66">
        <v>0</v>
      </c>
      <c r="AS66">
        <v>0</v>
      </c>
      <c r="AT66">
        <v>0</v>
      </c>
      <c r="AU66">
        <v>4</v>
      </c>
      <c r="AV66">
        <v>0</v>
      </c>
      <c r="AW66">
        <v>0</v>
      </c>
      <c r="AX66">
        <v>3</v>
      </c>
      <c r="AY66">
        <v>0</v>
      </c>
      <c r="AZ66" s="62">
        <f t="shared" si="2"/>
        <v>42</v>
      </c>
      <c r="BA66">
        <f t="shared" si="4"/>
        <v>3</v>
      </c>
      <c r="BB66">
        <f t="shared" si="4"/>
        <v>25</v>
      </c>
      <c r="BC66">
        <f t="shared" si="4"/>
        <v>4</v>
      </c>
      <c r="BD66">
        <f t="shared" si="4"/>
        <v>3</v>
      </c>
      <c r="BE66">
        <f t="shared" si="4"/>
        <v>4</v>
      </c>
      <c r="BF66">
        <f t="shared" si="4"/>
        <v>3</v>
      </c>
    </row>
    <row r="67" spans="1:58" x14ac:dyDescent="0.3">
      <c r="A67" t="s">
        <v>343</v>
      </c>
      <c r="B67">
        <v>33</v>
      </c>
      <c r="C67" s="61" t="s">
        <v>230</v>
      </c>
      <c r="D67" s="46">
        <v>580</v>
      </c>
      <c r="E67">
        <v>0</v>
      </c>
      <c r="F67">
        <v>0</v>
      </c>
      <c r="G67">
        <v>0</v>
      </c>
      <c r="H67">
        <v>0</v>
      </c>
      <c r="I67">
        <v>4</v>
      </c>
      <c r="J67">
        <v>0</v>
      </c>
      <c r="K67">
        <v>0</v>
      </c>
      <c r="L67">
        <v>0</v>
      </c>
      <c r="M67">
        <v>0</v>
      </c>
      <c r="N67">
        <v>0</v>
      </c>
      <c r="O67">
        <v>2</v>
      </c>
      <c r="P67">
        <v>0</v>
      </c>
      <c r="Q67">
        <v>0</v>
      </c>
      <c r="R67">
        <v>0</v>
      </c>
      <c r="S67">
        <v>0</v>
      </c>
      <c r="T67">
        <v>0</v>
      </c>
      <c r="U67">
        <v>0</v>
      </c>
      <c r="V67">
        <v>0</v>
      </c>
      <c r="W67">
        <v>0</v>
      </c>
      <c r="X67">
        <v>1</v>
      </c>
      <c r="Y67">
        <v>0</v>
      </c>
      <c r="Z67">
        <v>0</v>
      </c>
      <c r="AA67">
        <v>0</v>
      </c>
      <c r="AB67">
        <v>1</v>
      </c>
      <c r="AC67">
        <v>0</v>
      </c>
      <c r="AD67">
        <v>0</v>
      </c>
      <c r="AE67">
        <v>0</v>
      </c>
      <c r="AF67">
        <v>0</v>
      </c>
      <c r="AG67">
        <v>0</v>
      </c>
      <c r="AH67">
        <v>2</v>
      </c>
      <c r="AI67">
        <v>1</v>
      </c>
      <c r="AJ67">
        <v>0</v>
      </c>
      <c r="AK67" s="62">
        <v>1</v>
      </c>
      <c r="AL67">
        <v>0</v>
      </c>
      <c r="AM67">
        <v>0</v>
      </c>
      <c r="AN67">
        <v>0</v>
      </c>
      <c r="AO67">
        <v>4</v>
      </c>
      <c r="AP67">
        <v>4</v>
      </c>
      <c r="AQ67">
        <v>4</v>
      </c>
      <c r="AR67">
        <v>0</v>
      </c>
      <c r="AS67">
        <v>2</v>
      </c>
      <c r="AT67">
        <v>2</v>
      </c>
      <c r="AU67">
        <v>1</v>
      </c>
      <c r="AV67">
        <v>0</v>
      </c>
      <c r="AW67">
        <v>0</v>
      </c>
      <c r="AX67">
        <v>0</v>
      </c>
      <c r="AY67">
        <v>0</v>
      </c>
      <c r="AZ67" s="62">
        <f t="shared" si="2"/>
        <v>29</v>
      </c>
      <c r="BA67">
        <f t="shared" si="4"/>
        <v>6</v>
      </c>
      <c r="BB67">
        <f t="shared" si="4"/>
        <v>5</v>
      </c>
      <c r="BC67">
        <f t="shared" si="4"/>
        <v>1</v>
      </c>
      <c r="BD67">
        <f t="shared" si="4"/>
        <v>12</v>
      </c>
      <c r="BE67">
        <f t="shared" si="4"/>
        <v>5</v>
      </c>
      <c r="BF67">
        <f t="shared" si="4"/>
        <v>0</v>
      </c>
    </row>
    <row r="68" spans="1:58" x14ac:dyDescent="0.3">
      <c r="A68" t="s">
        <v>271</v>
      </c>
      <c r="B68">
        <v>34</v>
      </c>
      <c r="C68" s="61" t="s">
        <v>231</v>
      </c>
      <c r="D68" s="46">
        <v>395</v>
      </c>
      <c r="E68">
        <v>0</v>
      </c>
      <c r="F68">
        <v>0</v>
      </c>
      <c r="G68">
        <v>0</v>
      </c>
      <c r="H68">
        <v>0</v>
      </c>
      <c r="I68">
        <v>5</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2</v>
      </c>
      <c r="AI68">
        <v>2</v>
      </c>
      <c r="AJ68">
        <v>0</v>
      </c>
      <c r="AK68" s="62">
        <v>1</v>
      </c>
      <c r="AL68">
        <v>0</v>
      </c>
      <c r="AM68">
        <v>0</v>
      </c>
      <c r="AN68">
        <v>0</v>
      </c>
      <c r="AO68">
        <v>4</v>
      </c>
      <c r="AP68">
        <v>4</v>
      </c>
      <c r="AQ68">
        <v>4</v>
      </c>
      <c r="AR68">
        <v>0</v>
      </c>
      <c r="AS68">
        <v>1</v>
      </c>
      <c r="AT68">
        <v>2</v>
      </c>
      <c r="AU68">
        <v>0</v>
      </c>
      <c r="AV68">
        <v>0</v>
      </c>
      <c r="AW68">
        <v>0</v>
      </c>
      <c r="AX68">
        <v>0</v>
      </c>
      <c r="AY68">
        <v>0</v>
      </c>
      <c r="AZ68" s="62">
        <f t="shared" si="2"/>
        <v>25</v>
      </c>
      <c r="BA68">
        <f t="shared" si="4"/>
        <v>5</v>
      </c>
      <c r="BB68">
        <f t="shared" si="4"/>
        <v>4</v>
      </c>
      <c r="BC68">
        <f t="shared" si="4"/>
        <v>1</v>
      </c>
      <c r="BD68">
        <f t="shared" si="4"/>
        <v>12</v>
      </c>
      <c r="BE68">
        <f t="shared" si="4"/>
        <v>3</v>
      </c>
      <c r="BF68">
        <f t="shared" si="4"/>
        <v>0</v>
      </c>
    </row>
    <row r="69" spans="1:58" x14ac:dyDescent="0.3">
      <c r="A69" t="s">
        <v>333</v>
      </c>
      <c r="B69">
        <v>35</v>
      </c>
      <c r="C69" s="61" t="s">
        <v>396</v>
      </c>
      <c r="D69" s="46">
        <v>635</v>
      </c>
      <c r="E69">
        <v>4</v>
      </c>
      <c r="F69">
        <v>4</v>
      </c>
      <c r="G69">
        <v>0</v>
      </c>
      <c r="H69">
        <v>0</v>
      </c>
      <c r="I69">
        <v>0</v>
      </c>
      <c r="J69">
        <v>0</v>
      </c>
      <c r="K69">
        <v>3</v>
      </c>
      <c r="L69">
        <v>3</v>
      </c>
      <c r="M69">
        <v>-2</v>
      </c>
      <c r="N69">
        <v>0</v>
      </c>
      <c r="O69">
        <v>0</v>
      </c>
      <c r="P69">
        <v>0</v>
      </c>
      <c r="Q69">
        <v>-2</v>
      </c>
      <c r="R69">
        <v>-1</v>
      </c>
      <c r="S69">
        <v>0</v>
      </c>
      <c r="T69">
        <v>0</v>
      </c>
      <c r="U69">
        <v>0</v>
      </c>
      <c r="V69">
        <v>0</v>
      </c>
      <c r="W69">
        <v>0</v>
      </c>
      <c r="X69">
        <v>4</v>
      </c>
      <c r="Y69">
        <v>-2</v>
      </c>
      <c r="Z69">
        <v>0</v>
      </c>
      <c r="AA69">
        <v>0</v>
      </c>
      <c r="AB69">
        <v>5</v>
      </c>
      <c r="AC69">
        <v>0</v>
      </c>
      <c r="AD69">
        <v>2</v>
      </c>
      <c r="AE69">
        <v>-2</v>
      </c>
      <c r="AF69">
        <v>0</v>
      </c>
      <c r="AG69">
        <v>0</v>
      </c>
      <c r="AH69">
        <v>2</v>
      </c>
      <c r="AI69">
        <v>0</v>
      </c>
      <c r="AJ69">
        <v>0</v>
      </c>
      <c r="AK69" s="62">
        <v>1</v>
      </c>
      <c r="AL69">
        <v>0</v>
      </c>
      <c r="AM69">
        <v>2</v>
      </c>
      <c r="AN69">
        <v>0</v>
      </c>
      <c r="AO69">
        <v>2</v>
      </c>
      <c r="AP69">
        <v>5</v>
      </c>
      <c r="AQ69">
        <v>4</v>
      </c>
      <c r="AR69">
        <v>0</v>
      </c>
      <c r="AS69">
        <v>0</v>
      </c>
      <c r="AT69">
        <v>0</v>
      </c>
      <c r="AU69">
        <v>1</v>
      </c>
      <c r="AV69">
        <v>0</v>
      </c>
      <c r="AW69">
        <v>0</v>
      </c>
      <c r="AX69">
        <v>0</v>
      </c>
      <c r="AY69">
        <v>0</v>
      </c>
      <c r="AZ69" s="62">
        <f t="shared" ref="AZ69:AZ132" si="5">SUM(E69:AY69)</f>
        <v>33</v>
      </c>
      <c r="BA69">
        <f t="shared" si="4"/>
        <v>12</v>
      </c>
      <c r="BB69">
        <f t="shared" si="4"/>
        <v>6</v>
      </c>
      <c r="BC69">
        <f t="shared" si="4"/>
        <v>3</v>
      </c>
      <c r="BD69">
        <f t="shared" si="4"/>
        <v>11</v>
      </c>
      <c r="BE69">
        <f t="shared" si="4"/>
        <v>1</v>
      </c>
      <c r="BF69">
        <f t="shared" si="4"/>
        <v>0</v>
      </c>
    </row>
    <row r="70" spans="1:58" x14ac:dyDescent="0.3">
      <c r="A70" t="s">
        <v>343</v>
      </c>
      <c r="B70">
        <v>36</v>
      </c>
      <c r="C70" s="61" t="s">
        <v>232</v>
      </c>
      <c r="D70" s="46">
        <v>601</v>
      </c>
      <c r="E70">
        <v>4</v>
      </c>
      <c r="F70">
        <v>1</v>
      </c>
      <c r="G70">
        <v>1</v>
      </c>
      <c r="H70">
        <v>0</v>
      </c>
      <c r="I70">
        <v>0</v>
      </c>
      <c r="J70">
        <v>0</v>
      </c>
      <c r="K70">
        <v>0</v>
      </c>
      <c r="L70">
        <v>0</v>
      </c>
      <c r="M70">
        <v>-2</v>
      </c>
      <c r="N70">
        <v>1</v>
      </c>
      <c r="O70">
        <v>0</v>
      </c>
      <c r="P70">
        <v>0</v>
      </c>
      <c r="Q70">
        <v>0</v>
      </c>
      <c r="R70">
        <v>0</v>
      </c>
      <c r="S70">
        <v>0</v>
      </c>
      <c r="T70">
        <v>0</v>
      </c>
      <c r="U70">
        <v>0</v>
      </c>
      <c r="V70">
        <v>0</v>
      </c>
      <c r="W70">
        <v>0</v>
      </c>
      <c r="X70">
        <v>2</v>
      </c>
      <c r="Y70">
        <v>0</v>
      </c>
      <c r="Z70">
        <v>2</v>
      </c>
      <c r="AA70">
        <v>0</v>
      </c>
      <c r="AB70">
        <v>1</v>
      </c>
      <c r="AC70">
        <v>0</v>
      </c>
      <c r="AD70">
        <v>1</v>
      </c>
      <c r="AE70">
        <v>0</v>
      </c>
      <c r="AF70">
        <v>0</v>
      </c>
      <c r="AG70">
        <v>0</v>
      </c>
      <c r="AH70">
        <v>2</v>
      </c>
      <c r="AI70">
        <v>0</v>
      </c>
      <c r="AJ70">
        <v>2</v>
      </c>
      <c r="AK70" s="62">
        <v>1</v>
      </c>
      <c r="AL70">
        <v>1</v>
      </c>
      <c r="AM70">
        <v>2</v>
      </c>
      <c r="AN70">
        <v>2</v>
      </c>
      <c r="AO70">
        <v>1</v>
      </c>
      <c r="AP70">
        <v>1</v>
      </c>
      <c r="AQ70">
        <v>0</v>
      </c>
      <c r="AR70">
        <v>0</v>
      </c>
      <c r="AS70">
        <v>1</v>
      </c>
      <c r="AT70">
        <v>1</v>
      </c>
      <c r="AU70">
        <v>0</v>
      </c>
      <c r="AV70">
        <v>0</v>
      </c>
      <c r="AW70">
        <v>0</v>
      </c>
      <c r="AX70">
        <v>0</v>
      </c>
      <c r="AY70">
        <v>0</v>
      </c>
      <c r="AZ70" s="62">
        <f t="shared" si="5"/>
        <v>25</v>
      </c>
      <c r="BA70">
        <f t="shared" ref="BA70:BF101" si="6">SUMIF($E$2:$AY$2,BA$3,$E70:$AY70)</f>
        <v>5</v>
      </c>
      <c r="BB70">
        <f t="shared" si="6"/>
        <v>8</v>
      </c>
      <c r="BC70">
        <f t="shared" si="6"/>
        <v>8</v>
      </c>
      <c r="BD70">
        <f t="shared" si="6"/>
        <v>2</v>
      </c>
      <c r="BE70">
        <f t="shared" si="6"/>
        <v>2</v>
      </c>
      <c r="BF70">
        <f t="shared" si="6"/>
        <v>0</v>
      </c>
    </row>
    <row r="71" spans="1:58" x14ac:dyDescent="0.3">
      <c r="A71" t="s">
        <v>333</v>
      </c>
      <c r="B71">
        <v>37</v>
      </c>
      <c r="C71" s="61" t="s">
        <v>397</v>
      </c>
      <c r="D71" s="46">
        <v>360</v>
      </c>
      <c r="E71">
        <v>0</v>
      </c>
      <c r="F71">
        <v>0</v>
      </c>
      <c r="G71">
        <v>0</v>
      </c>
      <c r="H71">
        <v>0</v>
      </c>
      <c r="I71">
        <v>0</v>
      </c>
      <c r="J71">
        <v>0</v>
      </c>
      <c r="K71">
        <v>0</v>
      </c>
      <c r="L71">
        <v>0</v>
      </c>
      <c r="M71">
        <v>2</v>
      </c>
      <c r="N71">
        <v>0</v>
      </c>
      <c r="O71">
        <v>0</v>
      </c>
      <c r="P71">
        <v>0</v>
      </c>
      <c r="Q71">
        <v>0</v>
      </c>
      <c r="R71">
        <v>0</v>
      </c>
      <c r="S71">
        <v>0</v>
      </c>
      <c r="T71">
        <v>0</v>
      </c>
      <c r="U71">
        <v>0</v>
      </c>
      <c r="V71">
        <v>0</v>
      </c>
      <c r="W71">
        <v>0</v>
      </c>
      <c r="X71">
        <v>0</v>
      </c>
      <c r="Y71">
        <v>0</v>
      </c>
      <c r="Z71">
        <v>0</v>
      </c>
      <c r="AA71">
        <v>0</v>
      </c>
      <c r="AB71">
        <v>0</v>
      </c>
      <c r="AC71">
        <v>2</v>
      </c>
      <c r="AD71">
        <v>0</v>
      </c>
      <c r="AE71">
        <v>1</v>
      </c>
      <c r="AF71">
        <v>0</v>
      </c>
      <c r="AG71">
        <v>0</v>
      </c>
      <c r="AH71">
        <v>0</v>
      </c>
      <c r="AI71">
        <v>0</v>
      </c>
      <c r="AJ71">
        <v>1</v>
      </c>
      <c r="AK71" s="62">
        <v>1</v>
      </c>
      <c r="AL71">
        <v>1</v>
      </c>
      <c r="AM71">
        <v>1</v>
      </c>
      <c r="AN71">
        <v>1</v>
      </c>
      <c r="AO71">
        <v>0</v>
      </c>
      <c r="AP71">
        <v>0</v>
      </c>
      <c r="AQ71">
        <v>0</v>
      </c>
      <c r="AR71">
        <v>0</v>
      </c>
      <c r="AS71">
        <v>0</v>
      </c>
      <c r="AT71">
        <v>0</v>
      </c>
      <c r="AU71">
        <v>0</v>
      </c>
      <c r="AV71">
        <v>0</v>
      </c>
      <c r="AW71">
        <v>0</v>
      </c>
      <c r="AX71">
        <v>0</v>
      </c>
      <c r="AY71">
        <v>0</v>
      </c>
      <c r="AZ71" s="62">
        <f t="shared" si="5"/>
        <v>10</v>
      </c>
      <c r="BA71">
        <f t="shared" si="6"/>
        <v>2</v>
      </c>
      <c r="BB71">
        <f t="shared" si="6"/>
        <v>3</v>
      </c>
      <c r="BC71">
        <f t="shared" si="6"/>
        <v>5</v>
      </c>
      <c r="BD71">
        <f t="shared" si="6"/>
        <v>0</v>
      </c>
      <c r="BE71">
        <f t="shared" si="6"/>
        <v>0</v>
      </c>
      <c r="BF71">
        <f t="shared" si="6"/>
        <v>0</v>
      </c>
    </row>
    <row r="72" spans="1:58" x14ac:dyDescent="0.3">
      <c r="A72" t="s">
        <v>333</v>
      </c>
      <c r="B72">
        <v>38</v>
      </c>
      <c r="C72" s="61" t="s">
        <v>398</v>
      </c>
      <c r="D72" s="46">
        <v>632</v>
      </c>
      <c r="E72">
        <v>0</v>
      </c>
      <c r="F72">
        <v>0</v>
      </c>
      <c r="G72">
        <v>0</v>
      </c>
      <c r="H72">
        <v>0</v>
      </c>
      <c r="I72">
        <v>0</v>
      </c>
      <c r="J72">
        <v>0</v>
      </c>
      <c r="K72">
        <v>0</v>
      </c>
      <c r="L72">
        <v>1</v>
      </c>
      <c r="M72">
        <v>0</v>
      </c>
      <c r="N72">
        <v>0</v>
      </c>
      <c r="O72">
        <v>0</v>
      </c>
      <c r="P72">
        <v>0</v>
      </c>
      <c r="Q72">
        <v>0</v>
      </c>
      <c r="R72">
        <v>0</v>
      </c>
      <c r="S72">
        <v>0</v>
      </c>
      <c r="T72">
        <v>0</v>
      </c>
      <c r="U72">
        <v>0</v>
      </c>
      <c r="V72">
        <v>0</v>
      </c>
      <c r="W72">
        <v>1</v>
      </c>
      <c r="X72">
        <v>2</v>
      </c>
      <c r="Y72">
        <v>2</v>
      </c>
      <c r="Z72">
        <v>0</v>
      </c>
      <c r="AA72">
        <v>0</v>
      </c>
      <c r="AB72">
        <v>2</v>
      </c>
      <c r="AC72">
        <v>2</v>
      </c>
      <c r="AD72">
        <v>2</v>
      </c>
      <c r="AE72">
        <v>2</v>
      </c>
      <c r="AF72">
        <v>2</v>
      </c>
      <c r="AG72">
        <v>2</v>
      </c>
      <c r="AH72">
        <v>0</v>
      </c>
      <c r="AI72">
        <v>0</v>
      </c>
      <c r="AJ72">
        <v>1</v>
      </c>
      <c r="AK72" s="62">
        <v>1</v>
      </c>
      <c r="AL72">
        <v>2</v>
      </c>
      <c r="AM72">
        <v>4</v>
      </c>
      <c r="AN72">
        <v>1</v>
      </c>
      <c r="AO72">
        <v>0</v>
      </c>
      <c r="AP72">
        <v>0</v>
      </c>
      <c r="AQ72">
        <v>0</v>
      </c>
      <c r="AR72">
        <v>0</v>
      </c>
      <c r="AS72">
        <v>0</v>
      </c>
      <c r="AT72">
        <v>0</v>
      </c>
      <c r="AU72">
        <v>0</v>
      </c>
      <c r="AV72">
        <v>0</v>
      </c>
      <c r="AW72">
        <v>1</v>
      </c>
      <c r="AX72">
        <v>0</v>
      </c>
      <c r="AY72">
        <v>2</v>
      </c>
      <c r="AZ72" s="62">
        <f t="shared" si="5"/>
        <v>30</v>
      </c>
      <c r="BA72">
        <f t="shared" si="6"/>
        <v>1</v>
      </c>
      <c r="BB72">
        <f t="shared" si="6"/>
        <v>17</v>
      </c>
      <c r="BC72">
        <f t="shared" si="6"/>
        <v>9</v>
      </c>
      <c r="BD72">
        <f t="shared" si="6"/>
        <v>0</v>
      </c>
      <c r="BE72">
        <f t="shared" si="6"/>
        <v>1</v>
      </c>
      <c r="BF72">
        <f t="shared" si="6"/>
        <v>2</v>
      </c>
    </row>
    <row r="73" spans="1:58" x14ac:dyDescent="0.3">
      <c r="A73" t="s">
        <v>333</v>
      </c>
      <c r="B73">
        <v>39</v>
      </c>
      <c r="C73" s="61" t="s">
        <v>399</v>
      </c>
      <c r="D73" s="46">
        <v>629</v>
      </c>
      <c r="E73">
        <v>0</v>
      </c>
      <c r="F73">
        <v>0</v>
      </c>
      <c r="G73">
        <v>0</v>
      </c>
      <c r="H73">
        <v>0</v>
      </c>
      <c r="I73">
        <v>0</v>
      </c>
      <c r="J73">
        <v>0</v>
      </c>
      <c r="K73">
        <v>1</v>
      </c>
      <c r="L73">
        <v>1</v>
      </c>
      <c r="M73">
        <v>0</v>
      </c>
      <c r="N73">
        <v>0</v>
      </c>
      <c r="O73">
        <v>0</v>
      </c>
      <c r="P73">
        <v>0</v>
      </c>
      <c r="Q73">
        <v>0</v>
      </c>
      <c r="R73">
        <v>0</v>
      </c>
      <c r="S73">
        <v>0</v>
      </c>
      <c r="T73">
        <v>0</v>
      </c>
      <c r="U73">
        <v>0</v>
      </c>
      <c r="V73">
        <v>0</v>
      </c>
      <c r="W73">
        <v>1</v>
      </c>
      <c r="X73">
        <v>2</v>
      </c>
      <c r="Y73">
        <v>2</v>
      </c>
      <c r="Z73">
        <v>0</v>
      </c>
      <c r="AA73">
        <v>0</v>
      </c>
      <c r="AB73">
        <v>2</v>
      </c>
      <c r="AC73">
        <v>2</v>
      </c>
      <c r="AD73">
        <v>2</v>
      </c>
      <c r="AE73">
        <v>2</v>
      </c>
      <c r="AF73">
        <v>2</v>
      </c>
      <c r="AG73">
        <v>2</v>
      </c>
      <c r="AH73">
        <v>0</v>
      </c>
      <c r="AI73">
        <v>0</v>
      </c>
      <c r="AJ73">
        <v>1</v>
      </c>
      <c r="AK73" s="62">
        <v>1</v>
      </c>
      <c r="AL73">
        <v>1</v>
      </c>
      <c r="AM73">
        <v>4</v>
      </c>
      <c r="AN73">
        <v>1</v>
      </c>
      <c r="AO73">
        <v>2</v>
      </c>
      <c r="AP73">
        <v>0</v>
      </c>
      <c r="AQ73">
        <v>0</v>
      </c>
      <c r="AR73">
        <v>0</v>
      </c>
      <c r="AS73">
        <v>0</v>
      </c>
      <c r="AT73">
        <v>0</v>
      </c>
      <c r="AU73">
        <v>0</v>
      </c>
      <c r="AV73">
        <v>0</v>
      </c>
      <c r="AW73">
        <v>1</v>
      </c>
      <c r="AX73">
        <v>0</v>
      </c>
      <c r="AY73">
        <v>1</v>
      </c>
      <c r="AZ73" s="62">
        <f t="shared" si="5"/>
        <v>31</v>
      </c>
      <c r="BA73">
        <f t="shared" si="6"/>
        <v>2</v>
      </c>
      <c r="BB73">
        <f t="shared" si="6"/>
        <v>17</v>
      </c>
      <c r="BC73">
        <f t="shared" si="6"/>
        <v>8</v>
      </c>
      <c r="BD73">
        <f t="shared" si="6"/>
        <v>2</v>
      </c>
      <c r="BE73">
        <f t="shared" si="6"/>
        <v>1</v>
      </c>
      <c r="BF73">
        <f t="shared" si="6"/>
        <v>1</v>
      </c>
    </row>
    <row r="74" spans="1:58" x14ac:dyDescent="0.3">
      <c r="A74" t="s">
        <v>371</v>
      </c>
      <c r="B74">
        <v>40</v>
      </c>
      <c r="C74" s="61" t="s">
        <v>400</v>
      </c>
      <c r="D74" s="46">
        <v>658</v>
      </c>
      <c r="E74">
        <v>0</v>
      </c>
      <c r="F74">
        <v>0</v>
      </c>
      <c r="G74">
        <v>0</v>
      </c>
      <c r="H74">
        <v>0</v>
      </c>
      <c r="I74">
        <v>0</v>
      </c>
      <c r="J74">
        <v>0</v>
      </c>
      <c r="K74">
        <v>0</v>
      </c>
      <c r="L74">
        <v>2</v>
      </c>
      <c r="M74">
        <v>0</v>
      </c>
      <c r="N74">
        <v>0</v>
      </c>
      <c r="O74">
        <v>0</v>
      </c>
      <c r="P74">
        <v>2</v>
      </c>
      <c r="Q74">
        <v>-1</v>
      </c>
      <c r="R74">
        <v>0</v>
      </c>
      <c r="S74">
        <v>0</v>
      </c>
      <c r="T74">
        <v>2</v>
      </c>
      <c r="U74">
        <v>0</v>
      </c>
      <c r="V74">
        <v>0</v>
      </c>
      <c r="W74">
        <v>0</v>
      </c>
      <c r="X74">
        <v>3</v>
      </c>
      <c r="Y74">
        <v>1</v>
      </c>
      <c r="Z74">
        <v>1</v>
      </c>
      <c r="AA74">
        <v>1</v>
      </c>
      <c r="AB74">
        <v>1</v>
      </c>
      <c r="AC74">
        <v>0</v>
      </c>
      <c r="AD74">
        <v>1</v>
      </c>
      <c r="AE74">
        <v>0</v>
      </c>
      <c r="AF74">
        <v>2</v>
      </c>
      <c r="AG74">
        <v>0</v>
      </c>
      <c r="AH74">
        <v>2</v>
      </c>
      <c r="AI74">
        <v>0</v>
      </c>
      <c r="AJ74">
        <v>0</v>
      </c>
      <c r="AK74" s="62">
        <v>1</v>
      </c>
      <c r="AL74">
        <v>0</v>
      </c>
      <c r="AM74">
        <v>-1</v>
      </c>
      <c r="AN74">
        <v>0</v>
      </c>
      <c r="AO74">
        <v>4</v>
      </c>
      <c r="AP74">
        <v>4</v>
      </c>
      <c r="AQ74">
        <v>4</v>
      </c>
      <c r="AR74">
        <v>0</v>
      </c>
      <c r="AS74">
        <v>2</v>
      </c>
      <c r="AT74">
        <v>0</v>
      </c>
      <c r="AU74">
        <v>2</v>
      </c>
      <c r="AV74">
        <v>0</v>
      </c>
      <c r="AW74">
        <v>0</v>
      </c>
      <c r="AX74">
        <v>0</v>
      </c>
      <c r="AY74">
        <v>0</v>
      </c>
      <c r="AZ74" s="62">
        <f t="shared" si="5"/>
        <v>33</v>
      </c>
      <c r="BA74">
        <f t="shared" si="6"/>
        <v>2</v>
      </c>
      <c r="BB74">
        <f t="shared" si="6"/>
        <v>15</v>
      </c>
      <c r="BC74">
        <f t="shared" si="6"/>
        <v>0</v>
      </c>
      <c r="BD74">
        <f t="shared" si="6"/>
        <v>12</v>
      </c>
      <c r="BE74">
        <f t="shared" si="6"/>
        <v>4</v>
      </c>
      <c r="BF74">
        <f t="shared" si="6"/>
        <v>0</v>
      </c>
    </row>
    <row r="75" spans="1:58" x14ac:dyDescent="0.3">
      <c r="A75" t="s">
        <v>371</v>
      </c>
      <c r="B75">
        <v>41</v>
      </c>
      <c r="C75" s="61" t="s">
        <v>401</v>
      </c>
      <c r="D75" s="46">
        <v>659</v>
      </c>
      <c r="E75">
        <v>0</v>
      </c>
      <c r="F75">
        <v>0</v>
      </c>
      <c r="G75">
        <v>0</v>
      </c>
      <c r="H75">
        <v>0</v>
      </c>
      <c r="I75">
        <v>0</v>
      </c>
      <c r="J75">
        <v>0</v>
      </c>
      <c r="K75">
        <v>0</v>
      </c>
      <c r="L75">
        <v>1</v>
      </c>
      <c r="M75">
        <v>0</v>
      </c>
      <c r="N75">
        <v>0</v>
      </c>
      <c r="O75">
        <v>0</v>
      </c>
      <c r="P75">
        <v>2</v>
      </c>
      <c r="Q75">
        <v>0</v>
      </c>
      <c r="R75">
        <v>0</v>
      </c>
      <c r="S75">
        <v>0</v>
      </c>
      <c r="T75">
        <v>1</v>
      </c>
      <c r="U75">
        <v>0</v>
      </c>
      <c r="V75">
        <v>0</v>
      </c>
      <c r="W75">
        <v>0</v>
      </c>
      <c r="X75">
        <v>3</v>
      </c>
      <c r="Y75">
        <v>1</v>
      </c>
      <c r="Z75">
        <v>1</v>
      </c>
      <c r="AA75">
        <v>1</v>
      </c>
      <c r="AB75">
        <v>1</v>
      </c>
      <c r="AC75">
        <v>0</v>
      </c>
      <c r="AD75">
        <v>1</v>
      </c>
      <c r="AE75">
        <v>0</v>
      </c>
      <c r="AF75">
        <v>2</v>
      </c>
      <c r="AG75">
        <v>0</v>
      </c>
      <c r="AH75">
        <v>2</v>
      </c>
      <c r="AI75">
        <v>0</v>
      </c>
      <c r="AJ75">
        <v>0</v>
      </c>
      <c r="AK75" s="62">
        <v>1</v>
      </c>
      <c r="AL75">
        <v>0</v>
      </c>
      <c r="AM75">
        <v>-1</v>
      </c>
      <c r="AN75">
        <v>0</v>
      </c>
      <c r="AO75">
        <v>4</v>
      </c>
      <c r="AP75">
        <v>4</v>
      </c>
      <c r="AQ75">
        <v>4</v>
      </c>
      <c r="AR75">
        <v>0</v>
      </c>
      <c r="AS75">
        <v>2</v>
      </c>
      <c r="AT75">
        <v>0</v>
      </c>
      <c r="AU75">
        <v>2</v>
      </c>
      <c r="AV75">
        <v>0</v>
      </c>
      <c r="AW75">
        <v>0</v>
      </c>
      <c r="AX75">
        <v>0</v>
      </c>
      <c r="AY75">
        <v>0</v>
      </c>
      <c r="AZ75" s="62">
        <f t="shared" si="5"/>
        <v>32</v>
      </c>
      <c r="BA75">
        <f t="shared" si="6"/>
        <v>1</v>
      </c>
      <c r="BB75">
        <f t="shared" si="6"/>
        <v>15</v>
      </c>
      <c r="BC75">
        <f t="shared" si="6"/>
        <v>0</v>
      </c>
      <c r="BD75">
        <f t="shared" si="6"/>
        <v>12</v>
      </c>
      <c r="BE75">
        <f t="shared" si="6"/>
        <v>4</v>
      </c>
      <c r="BF75">
        <f t="shared" si="6"/>
        <v>0</v>
      </c>
    </row>
    <row r="76" spans="1:58" x14ac:dyDescent="0.3">
      <c r="A76" t="s">
        <v>371</v>
      </c>
      <c r="B76">
        <v>42</v>
      </c>
      <c r="C76" s="61" t="s">
        <v>402</v>
      </c>
      <c r="D76" s="46">
        <v>657</v>
      </c>
      <c r="E76">
        <v>0</v>
      </c>
      <c r="F76">
        <v>0</v>
      </c>
      <c r="G76">
        <v>0</v>
      </c>
      <c r="H76">
        <v>0</v>
      </c>
      <c r="I76">
        <v>0</v>
      </c>
      <c r="J76">
        <v>0</v>
      </c>
      <c r="K76">
        <v>0</v>
      </c>
      <c r="L76">
        <v>1</v>
      </c>
      <c r="M76">
        <v>0</v>
      </c>
      <c r="N76">
        <v>0</v>
      </c>
      <c r="O76">
        <v>0</v>
      </c>
      <c r="P76">
        <v>2</v>
      </c>
      <c r="Q76">
        <v>0</v>
      </c>
      <c r="R76">
        <v>0</v>
      </c>
      <c r="S76">
        <v>0</v>
      </c>
      <c r="T76">
        <v>1</v>
      </c>
      <c r="U76">
        <v>0</v>
      </c>
      <c r="V76">
        <v>0</v>
      </c>
      <c r="W76">
        <v>0</v>
      </c>
      <c r="X76">
        <v>3</v>
      </c>
      <c r="Y76">
        <v>1</v>
      </c>
      <c r="Z76">
        <v>1</v>
      </c>
      <c r="AA76">
        <v>1</v>
      </c>
      <c r="AB76">
        <v>1</v>
      </c>
      <c r="AC76">
        <v>0</v>
      </c>
      <c r="AD76">
        <v>1</v>
      </c>
      <c r="AE76">
        <v>0</v>
      </c>
      <c r="AF76">
        <v>2</v>
      </c>
      <c r="AG76">
        <v>0</v>
      </c>
      <c r="AH76">
        <v>2</v>
      </c>
      <c r="AI76">
        <v>0</v>
      </c>
      <c r="AJ76">
        <v>0</v>
      </c>
      <c r="AK76" s="62">
        <v>1</v>
      </c>
      <c r="AL76">
        <v>0</v>
      </c>
      <c r="AM76">
        <v>-1</v>
      </c>
      <c r="AN76">
        <v>0</v>
      </c>
      <c r="AO76">
        <v>4</v>
      </c>
      <c r="AP76">
        <v>4</v>
      </c>
      <c r="AQ76">
        <v>4</v>
      </c>
      <c r="AR76">
        <v>0</v>
      </c>
      <c r="AS76">
        <v>2</v>
      </c>
      <c r="AT76">
        <v>0</v>
      </c>
      <c r="AU76">
        <v>2</v>
      </c>
      <c r="AV76">
        <v>0</v>
      </c>
      <c r="AW76">
        <v>0</v>
      </c>
      <c r="AX76">
        <v>0</v>
      </c>
      <c r="AY76">
        <v>0</v>
      </c>
      <c r="AZ76" s="62">
        <f t="shared" si="5"/>
        <v>32</v>
      </c>
      <c r="BA76">
        <f t="shared" si="6"/>
        <v>1</v>
      </c>
      <c r="BB76">
        <f t="shared" si="6"/>
        <v>15</v>
      </c>
      <c r="BC76">
        <f t="shared" si="6"/>
        <v>0</v>
      </c>
      <c r="BD76">
        <f t="shared" si="6"/>
        <v>12</v>
      </c>
      <c r="BE76">
        <f t="shared" si="6"/>
        <v>4</v>
      </c>
      <c r="BF76">
        <f t="shared" si="6"/>
        <v>0</v>
      </c>
    </row>
    <row r="77" spans="1:58" x14ac:dyDescent="0.3">
      <c r="A77" t="s">
        <v>371</v>
      </c>
      <c r="B77">
        <v>43</v>
      </c>
      <c r="C77" s="61" t="s">
        <v>403</v>
      </c>
      <c r="D77" s="46">
        <v>644</v>
      </c>
      <c r="E77">
        <v>0</v>
      </c>
      <c r="F77">
        <v>0</v>
      </c>
      <c r="G77">
        <v>0</v>
      </c>
      <c r="H77">
        <v>0</v>
      </c>
      <c r="I77">
        <v>0</v>
      </c>
      <c r="J77">
        <v>0</v>
      </c>
      <c r="K77">
        <v>0</v>
      </c>
      <c r="L77">
        <v>0</v>
      </c>
      <c r="M77">
        <v>0</v>
      </c>
      <c r="N77">
        <v>0</v>
      </c>
      <c r="O77">
        <v>0</v>
      </c>
      <c r="P77">
        <v>2</v>
      </c>
      <c r="Q77">
        <v>0</v>
      </c>
      <c r="R77">
        <v>0</v>
      </c>
      <c r="S77">
        <v>0</v>
      </c>
      <c r="T77">
        <v>0</v>
      </c>
      <c r="U77">
        <v>0</v>
      </c>
      <c r="V77">
        <v>0</v>
      </c>
      <c r="W77">
        <v>0</v>
      </c>
      <c r="X77">
        <v>0</v>
      </c>
      <c r="Y77">
        <v>0</v>
      </c>
      <c r="Z77">
        <v>0</v>
      </c>
      <c r="AA77">
        <v>0</v>
      </c>
      <c r="AB77">
        <v>1</v>
      </c>
      <c r="AC77">
        <v>0</v>
      </c>
      <c r="AD77">
        <v>0</v>
      </c>
      <c r="AE77">
        <v>0</v>
      </c>
      <c r="AF77">
        <v>0</v>
      </c>
      <c r="AG77">
        <v>0</v>
      </c>
      <c r="AH77">
        <v>3</v>
      </c>
      <c r="AI77">
        <v>0</v>
      </c>
      <c r="AJ77">
        <v>0</v>
      </c>
      <c r="AK77" s="62">
        <v>1</v>
      </c>
      <c r="AL77">
        <v>0</v>
      </c>
      <c r="AM77">
        <v>-1</v>
      </c>
      <c r="AN77">
        <v>0</v>
      </c>
      <c r="AO77">
        <v>4</v>
      </c>
      <c r="AP77">
        <v>4</v>
      </c>
      <c r="AQ77">
        <v>4</v>
      </c>
      <c r="AR77">
        <v>0</v>
      </c>
      <c r="AS77">
        <v>5</v>
      </c>
      <c r="AT77">
        <v>0</v>
      </c>
      <c r="AU77">
        <v>2</v>
      </c>
      <c r="AV77">
        <v>0</v>
      </c>
      <c r="AW77">
        <v>0</v>
      </c>
      <c r="AX77">
        <v>0</v>
      </c>
      <c r="AY77">
        <v>0</v>
      </c>
      <c r="AZ77" s="62">
        <f t="shared" si="5"/>
        <v>25</v>
      </c>
      <c r="BA77">
        <f t="shared" si="6"/>
        <v>0</v>
      </c>
      <c r="BB77">
        <f t="shared" si="6"/>
        <v>6</v>
      </c>
      <c r="BC77">
        <f t="shared" si="6"/>
        <v>0</v>
      </c>
      <c r="BD77">
        <f t="shared" si="6"/>
        <v>12</v>
      </c>
      <c r="BE77">
        <f t="shared" si="6"/>
        <v>7</v>
      </c>
      <c r="BF77">
        <f t="shared" si="6"/>
        <v>0</v>
      </c>
    </row>
    <row r="78" spans="1:58" x14ac:dyDescent="0.3">
      <c r="A78" t="s">
        <v>343</v>
      </c>
      <c r="B78">
        <v>44</v>
      </c>
      <c r="C78" s="61" t="s">
        <v>235</v>
      </c>
      <c r="D78" s="46">
        <v>650</v>
      </c>
      <c r="E78">
        <v>1</v>
      </c>
      <c r="F78">
        <v>5</v>
      </c>
      <c r="G78">
        <v>2</v>
      </c>
      <c r="H78">
        <v>0</v>
      </c>
      <c r="I78">
        <v>0</v>
      </c>
      <c r="J78">
        <v>0</v>
      </c>
      <c r="K78">
        <v>2</v>
      </c>
      <c r="L78">
        <v>4</v>
      </c>
      <c r="M78">
        <v>1</v>
      </c>
      <c r="N78">
        <v>5</v>
      </c>
      <c r="O78">
        <v>4</v>
      </c>
      <c r="P78">
        <v>0</v>
      </c>
      <c r="Q78">
        <v>2</v>
      </c>
      <c r="R78">
        <v>2</v>
      </c>
      <c r="S78">
        <v>5</v>
      </c>
      <c r="T78">
        <v>3</v>
      </c>
      <c r="U78">
        <v>0</v>
      </c>
      <c r="V78">
        <v>3</v>
      </c>
      <c r="W78">
        <v>1</v>
      </c>
      <c r="X78">
        <v>1</v>
      </c>
      <c r="Y78">
        <v>1</v>
      </c>
      <c r="Z78">
        <v>3</v>
      </c>
      <c r="AA78">
        <v>0</v>
      </c>
      <c r="AB78">
        <v>0</v>
      </c>
      <c r="AC78">
        <v>0</v>
      </c>
      <c r="AD78">
        <v>0</v>
      </c>
      <c r="AE78">
        <v>0</v>
      </c>
      <c r="AF78">
        <v>1</v>
      </c>
      <c r="AG78">
        <v>0</v>
      </c>
      <c r="AH78">
        <v>1</v>
      </c>
      <c r="AI78">
        <v>0</v>
      </c>
      <c r="AJ78">
        <v>2</v>
      </c>
      <c r="AK78" s="62">
        <v>1</v>
      </c>
      <c r="AL78">
        <v>0</v>
      </c>
      <c r="AM78">
        <v>2</v>
      </c>
      <c r="AN78">
        <v>2</v>
      </c>
      <c r="AO78">
        <v>5</v>
      </c>
      <c r="AP78">
        <v>1</v>
      </c>
      <c r="AQ78">
        <v>1</v>
      </c>
      <c r="AR78">
        <v>0</v>
      </c>
      <c r="AS78">
        <v>3</v>
      </c>
      <c r="AT78">
        <v>4</v>
      </c>
      <c r="AU78">
        <v>1</v>
      </c>
      <c r="AV78">
        <v>5</v>
      </c>
      <c r="AW78">
        <v>0</v>
      </c>
      <c r="AX78">
        <v>3</v>
      </c>
      <c r="AY78">
        <v>3</v>
      </c>
      <c r="AZ78" s="62">
        <f t="shared" si="5"/>
        <v>80</v>
      </c>
      <c r="BA78">
        <f t="shared" si="6"/>
        <v>24</v>
      </c>
      <c r="BB78">
        <f t="shared" si="6"/>
        <v>23</v>
      </c>
      <c r="BC78">
        <f t="shared" si="6"/>
        <v>7</v>
      </c>
      <c r="BD78">
        <f t="shared" si="6"/>
        <v>7</v>
      </c>
      <c r="BE78">
        <f t="shared" si="6"/>
        <v>13</v>
      </c>
      <c r="BF78">
        <f t="shared" si="6"/>
        <v>6</v>
      </c>
    </row>
    <row r="79" spans="1:58" x14ac:dyDescent="0.3">
      <c r="A79" t="s">
        <v>333</v>
      </c>
      <c r="B79">
        <v>45</v>
      </c>
      <c r="C79" s="61" t="s">
        <v>404</v>
      </c>
      <c r="D79" s="46">
        <v>560</v>
      </c>
      <c r="E79">
        <v>1</v>
      </c>
      <c r="F79">
        <v>0</v>
      </c>
      <c r="G79">
        <v>1</v>
      </c>
      <c r="H79">
        <v>1</v>
      </c>
      <c r="I79">
        <v>0</v>
      </c>
      <c r="J79">
        <v>0</v>
      </c>
      <c r="K79">
        <v>2</v>
      </c>
      <c r="L79">
        <v>0</v>
      </c>
      <c r="M79">
        <v>0</v>
      </c>
      <c r="N79">
        <v>1</v>
      </c>
      <c r="O79">
        <v>0</v>
      </c>
      <c r="P79">
        <v>1</v>
      </c>
      <c r="Q79">
        <v>0</v>
      </c>
      <c r="R79">
        <v>0</v>
      </c>
      <c r="S79">
        <v>0</v>
      </c>
      <c r="T79">
        <v>0</v>
      </c>
      <c r="U79">
        <v>0</v>
      </c>
      <c r="V79">
        <v>0</v>
      </c>
      <c r="W79">
        <v>2</v>
      </c>
      <c r="X79">
        <v>0</v>
      </c>
      <c r="Y79">
        <v>0</v>
      </c>
      <c r="Z79">
        <v>0</v>
      </c>
      <c r="AA79">
        <v>0</v>
      </c>
      <c r="AB79">
        <v>0</v>
      </c>
      <c r="AC79">
        <v>0</v>
      </c>
      <c r="AD79">
        <v>0</v>
      </c>
      <c r="AE79">
        <v>0</v>
      </c>
      <c r="AF79">
        <v>0</v>
      </c>
      <c r="AG79">
        <v>0</v>
      </c>
      <c r="AH79">
        <v>1</v>
      </c>
      <c r="AI79">
        <v>0</v>
      </c>
      <c r="AJ79">
        <v>2</v>
      </c>
      <c r="AK79" s="62">
        <v>0</v>
      </c>
      <c r="AL79">
        <v>0</v>
      </c>
      <c r="AM79">
        <v>0</v>
      </c>
      <c r="AN79">
        <v>0</v>
      </c>
      <c r="AO79">
        <v>2</v>
      </c>
      <c r="AP79">
        <v>0</v>
      </c>
      <c r="AQ79">
        <v>0</v>
      </c>
      <c r="AR79">
        <v>4</v>
      </c>
      <c r="AS79">
        <v>0</v>
      </c>
      <c r="AT79">
        <v>0</v>
      </c>
      <c r="AU79">
        <v>0</v>
      </c>
      <c r="AV79">
        <v>0</v>
      </c>
      <c r="AW79">
        <v>0</v>
      </c>
      <c r="AX79">
        <v>0</v>
      </c>
      <c r="AY79">
        <v>1</v>
      </c>
      <c r="AZ79" s="62">
        <f t="shared" si="5"/>
        <v>19</v>
      </c>
      <c r="BA79">
        <f t="shared" si="6"/>
        <v>6</v>
      </c>
      <c r="BB79">
        <f t="shared" si="6"/>
        <v>4</v>
      </c>
      <c r="BC79">
        <f t="shared" si="6"/>
        <v>2</v>
      </c>
      <c r="BD79">
        <f t="shared" si="6"/>
        <v>6</v>
      </c>
      <c r="BE79">
        <f t="shared" si="6"/>
        <v>0</v>
      </c>
      <c r="BF79">
        <f t="shared" si="6"/>
        <v>1</v>
      </c>
    </row>
    <row r="80" spans="1:58" x14ac:dyDescent="0.3">
      <c r="A80" t="s">
        <v>333</v>
      </c>
      <c r="B80">
        <v>46</v>
      </c>
      <c r="C80" s="61" t="s">
        <v>405</v>
      </c>
      <c r="D80" s="46">
        <v>309</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1</v>
      </c>
      <c r="AK80" s="62">
        <v>0</v>
      </c>
      <c r="AL80">
        <v>1</v>
      </c>
      <c r="AM80">
        <v>0</v>
      </c>
      <c r="AN80">
        <v>1</v>
      </c>
      <c r="AO80">
        <v>0</v>
      </c>
      <c r="AP80">
        <v>0</v>
      </c>
      <c r="AQ80">
        <v>0</v>
      </c>
      <c r="AR80">
        <v>0</v>
      </c>
      <c r="AS80">
        <v>0</v>
      </c>
      <c r="AT80">
        <v>0</v>
      </c>
      <c r="AU80">
        <v>0</v>
      </c>
      <c r="AV80">
        <v>0</v>
      </c>
      <c r="AW80">
        <v>0</v>
      </c>
      <c r="AX80">
        <v>0</v>
      </c>
      <c r="AY80">
        <v>0</v>
      </c>
      <c r="AZ80" s="62">
        <f t="shared" si="5"/>
        <v>3</v>
      </c>
      <c r="BA80">
        <f t="shared" si="6"/>
        <v>0</v>
      </c>
      <c r="BB80">
        <f t="shared" si="6"/>
        <v>0</v>
      </c>
      <c r="BC80">
        <f t="shared" si="6"/>
        <v>3</v>
      </c>
      <c r="BD80">
        <f t="shared" si="6"/>
        <v>0</v>
      </c>
      <c r="BE80">
        <f t="shared" si="6"/>
        <v>0</v>
      </c>
      <c r="BF80">
        <f t="shared" si="6"/>
        <v>0</v>
      </c>
    </row>
    <row r="81" spans="1:58" x14ac:dyDescent="0.3">
      <c r="A81" t="s">
        <v>335</v>
      </c>
      <c r="B81">
        <v>47</v>
      </c>
      <c r="C81" s="61" t="s">
        <v>406</v>
      </c>
      <c r="D81" s="46">
        <v>333</v>
      </c>
      <c r="E81">
        <v>1</v>
      </c>
      <c r="F81">
        <v>1</v>
      </c>
      <c r="G81">
        <v>0</v>
      </c>
      <c r="H81">
        <v>0</v>
      </c>
      <c r="I81">
        <v>0</v>
      </c>
      <c r="J81">
        <v>0</v>
      </c>
      <c r="K81">
        <v>0</v>
      </c>
      <c r="L81">
        <v>1</v>
      </c>
      <c r="M81">
        <v>1</v>
      </c>
      <c r="N81">
        <v>0</v>
      </c>
      <c r="O81">
        <v>1</v>
      </c>
      <c r="P81">
        <v>1</v>
      </c>
      <c r="Q81">
        <v>0</v>
      </c>
      <c r="R81">
        <v>0</v>
      </c>
      <c r="S81">
        <v>0</v>
      </c>
      <c r="T81">
        <v>0</v>
      </c>
      <c r="U81">
        <v>0</v>
      </c>
      <c r="V81">
        <v>0</v>
      </c>
      <c r="W81">
        <v>1</v>
      </c>
      <c r="X81">
        <v>1</v>
      </c>
      <c r="Y81">
        <v>0</v>
      </c>
      <c r="Z81">
        <v>1</v>
      </c>
      <c r="AA81">
        <v>0</v>
      </c>
      <c r="AB81">
        <v>0</v>
      </c>
      <c r="AC81">
        <v>0</v>
      </c>
      <c r="AD81">
        <v>0</v>
      </c>
      <c r="AE81">
        <v>0</v>
      </c>
      <c r="AF81">
        <v>0</v>
      </c>
      <c r="AG81">
        <v>0</v>
      </c>
      <c r="AH81">
        <v>0</v>
      </c>
      <c r="AI81">
        <v>0</v>
      </c>
      <c r="AJ81">
        <v>0</v>
      </c>
      <c r="AK81" s="62">
        <v>0</v>
      </c>
      <c r="AL81">
        <v>0</v>
      </c>
      <c r="AM81">
        <v>0</v>
      </c>
      <c r="AN81">
        <v>0</v>
      </c>
      <c r="AO81">
        <v>1</v>
      </c>
      <c r="AP81">
        <v>0</v>
      </c>
      <c r="AQ81">
        <v>0</v>
      </c>
      <c r="AR81">
        <v>0</v>
      </c>
      <c r="AS81">
        <v>0</v>
      </c>
      <c r="AT81">
        <v>0</v>
      </c>
      <c r="AU81">
        <v>0</v>
      </c>
      <c r="AV81">
        <v>0</v>
      </c>
      <c r="AW81">
        <v>0</v>
      </c>
      <c r="AX81">
        <v>0</v>
      </c>
      <c r="AY81">
        <v>0</v>
      </c>
      <c r="AZ81" s="62">
        <f t="shared" si="5"/>
        <v>10</v>
      </c>
      <c r="BA81">
        <f t="shared" si="6"/>
        <v>5</v>
      </c>
      <c r="BB81">
        <f t="shared" si="6"/>
        <v>4</v>
      </c>
      <c r="BC81">
        <f t="shared" si="6"/>
        <v>0</v>
      </c>
      <c r="BD81">
        <f t="shared" si="6"/>
        <v>1</v>
      </c>
      <c r="BE81">
        <f t="shared" si="6"/>
        <v>0</v>
      </c>
      <c r="BF81">
        <f t="shared" si="6"/>
        <v>0</v>
      </c>
    </row>
    <row r="82" spans="1:58" x14ac:dyDescent="0.3">
      <c r="A82" t="s">
        <v>335</v>
      </c>
      <c r="B82">
        <v>48</v>
      </c>
      <c r="C82" s="61" t="s">
        <v>407</v>
      </c>
      <c r="D82" s="46">
        <v>450</v>
      </c>
      <c r="E82">
        <v>2</v>
      </c>
      <c r="F82">
        <v>2</v>
      </c>
      <c r="G82">
        <v>2</v>
      </c>
      <c r="H82">
        <v>0</v>
      </c>
      <c r="I82">
        <v>0</v>
      </c>
      <c r="J82">
        <v>0</v>
      </c>
      <c r="K82">
        <v>2</v>
      </c>
      <c r="L82">
        <v>0</v>
      </c>
      <c r="M82">
        <v>0</v>
      </c>
      <c r="N82">
        <v>0</v>
      </c>
      <c r="O82">
        <v>0</v>
      </c>
      <c r="P82">
        <v>0</v>
      </c>
      <c r="Q82">
        <v>0</v>
      </c>
      <c r="R82">
        <v>0</v>
      </c>
      <c r="S82">
        <v>0</v>
      </c>
      <c r="T82">
        <v>0</v>
      </c>
      <c r="U82">
        <v>0</v>
      </c>
      <c r="V82">
        <v>1</v>
      </c>
      <c r="W82">
        <v>1</v>
      </c>
      <c r="X82">
        <v>2</v>
      </c>
      <c r="Y82">
        <v>-1</v>
      </c>
      <c r="Z82">
        <v>2</v>
      </c>
      <c r="AA82">
        <v>-1</v>
      </c>
      <c r="AB82">
        <v>0</v>
      </c>
      <c r="AC82">
        <v>0</v>
      </c>
      <c r="AD82">
        <v>0</v>
      </c>
      <c r="AE82">
        <v>0</v>
      </c>
      <c r="AF82">
        <v>1</v>
      </c>
      <c r="AG82">
        <v>0</v>
      </c>
      <c r="AH82">
        <v>4</v>
      </c>
      <c r="AI82">
        <v>0</v>
      </c>
      <c r="AJ82">
        <v>2</v>
      </c>
      <c r="AK82" s="62">
        <v>0</v>
      </c>
      <c r="AL82">
        <v>0</v>
      </c>
      <c r="AM82">
        <v>0</v>
      </c>
      <c r="AN82">
        <v>0</v>
      </c>
      <c r="AO82">
        <v>0</v>
      </c>
      <c r="AP82">
        <v>0</v>
      </c>
      <c r="AQ82">
        <v>0</v>
      </c>
      <c r="AR82">
        <v>0</v>
      </c>
      <c r="AS82">
        <v>0</v>
      </c>
      <c r="AT82">
        <v>0</v>
      </c>
      <c r="AU82">
        <v>0</v>
      </c>
      <c r="AV82">
        <v>0</v>
      </c>
      <c r="AW82">
        <v>0</v>
      </c>
      <c r="AX82">
        <v>1</v>
      </c>
      <c r="AY82">
        <v>1</v>
      </c>
      <c r="AZ82" s="62">
        <f t="shared" si="5"/>
        <v>21</v>
      </c>
      <c r="BA82">
        <f t="shared" si="6"/>
        <v>8</v>
      </c>
      <c r="BB82">
        <f t="shared" si="6"/>
        <v>9</v>
      </c>
      <c r="BC82">
        <f t="shared" si="6"/>
        <v>2</v>
      </c>
      <c r="BD82">
        <f t="shared" si="6"/>
        <v>0</v>
      </c>
      <c r="BE82">
        <f t="shared" si="6"/>
        <v>0</v>
      </c>
      <c r="BF82">
        <f t="shared" si="6"/>
        <v>2</v>
      </c>
    </row>
    <row r="83" spans="1:58" x14ac:dyDescent="0.3">
      <c r="A83" t="s">
        <v>271</v>
      </c>
      <c r="B83">
        <v>49</v>
      </c>
      <c r="C83" s="61" t="s">
        <v>408</v>
      </c>
      <c r="D83" s="46">
        <v>397</v>
      </c>
      <c r="E83">
        <v>0</v>
      </c>
      <c r="F83">
        <v>0</v>
      </c>
      <c r="G83">
        <v>0</v>
      </c>
      <c r="H83">
        <v>0</v>
      </c>
      <c r="I83">
        <v>0</v>
      </c>
      <c r="J83">
        <v>0</v>
      </c>
      <c r="K83">
        <v>0</v>
      </c>
      <c r="L83">
        <v>0</v>
      </c>
      <c r="M83">
        <v>0</v>
      </c>
      <c r="N83">
        <v>0</v>
      </c>
      <c r="O83">
        <v>0</v>
      </c>
      <c r="P83">
        <v>0</v>
      </c>
      <c r="Q83">
        <v>0</v>
      </c>
      <c r="R83">
        <v>0</v>
      </c>
      <c r="S83">
        <v>0</v>
      </c>
      <c r="T83">
        <v>0</v>
      </c>
      <c r="U83">
        <v>0</v>
      </c>
      <c r="V83">
        <v>0</v>
      </c>
      <c r="W83">
        <v>0</v>
      </c>
      <c r="X83">
        <v>-2</v>
      </c>
      <c r="Y83">
        <v>-2</v>
      </c>
      <c r="Z83">
        <v>0</v>
      </c>
      <c r="AA83">
        <v>0</v>
      </c>
      <c r="AB83">
        <v>-2</v>
      </c>
      <c r="AC83">
        <v>0</v>
      </c>
      <c r="AD83">
        <v>0</v>
      </c>
      <c r="AE83">
        <v>0</v>
      </c>
      <c r="AF83">
        <v>0</v>
      </c>
      <c r="AG83">
        <v>0</v>
      </c>
      <c r="AH83">
        <v>0</v>
      </c>
      <c r="AI83">
        <v>-2</v>
      </c>
      <c r="AJ83">
        <v>0</v>
      </c>
      <c r="AK83" s="62">
        <v>0</v>
      </c>
      <c r="AL83">
        <v>0</v>
      </c>
      <c r="AM83">
        <v>0</v>
      </c>
      <c r="AN83">
        <v>0</v>
      </c>
      <c r="AO83">
        <v>0</v>
      </c>
      <c r="AP83">
        <v>0</v>
      </c>
      <c r="AQ83">
        <v>1</v>
      </c>
      <c r="AR83">
        <v>0</v>
      </c>
      <c r="AS83">
        <v>0</v>
      </c>
      <c r="AT83">
        <v>1</v>
      </c>
      <c r="AU83">
        <v>0</v>
      </c>
      <c r="AV83">
        <v>0</v>
      </c>
      <c r="AW83">
        <v>0</v>
      </c>
      <c r="AX83">
        <v>0</v>
      </c>
      <c r="AY83">
        <v>0</v>
      </c>
      <c r="AZ83" s="62">
        <f t="shared" si="5"/>
        <v>-6</v>
      </c>
      <c r="BA83">
        <f t="shared" si="6"/>
        <v>0</v>
      </c>
      <c r="BB83">
        <f t="shared" si="6"/>
        <v>-8</v>
      </c>
      <c r="BC83">
        <f t="shared" si="6"/>
        <v>0</v>
      </c>
      <c r="BD83">
        <f t="shared" si="6"/>
        <v>1</v>
      </c>
      <c r="BE83">
        <f t="shared" si="6"/>
        <v>1</v>
      </c>
      <c r="BF83">
        <f t="shared" si="6"/>
        <v>0</v>
      </c>
    </row>
    <row r="84" spans="1:58" x14ac:dyDescent="0.3">
      <c r="A84" t="s">
        <v>271</v>
      </c>
      <c r="B84">
        <v>50</v>
      </c>
      <c r="C84" s="61" t="s">
        <v>409</v>
      </c>
      <c r="D84" s="46">
        <v>396</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2</v>
      </c>
      <c r="AJ84">
        <v>0</v>
      </c>
      <c r="AK84" s="62">
        <v>0</v>
      </c>
      <c r="AL84">
        <v>0</v>
      </c>
      <c r="AM84">
        <v>0</v>
      </c>
      <c r="AN84">
        <v>0</v>
      </c>
      <c r="AO84">
        <v>0</v>
      </c>
      <c r="AP84">
        <v>0</v>
      </c>
      <c r="AQ84">
        <v>0</v>
      </c>
      <c r="AR84">
        <v>0</v>
      </c>
      <c r="AS84">
        <v>0</v>
      </c>
      <c r="AT84">
        <v>4</v>
      </c>
      <c r="AU84">
        <v>0</v>
      </c>
      <c r="AV84">
        <v>0</v>
      </c>
      <c r="AW84">
        <v>0</v>
      </c>
      <c r="AX84">
        <v>0</v>
      </c>
      <c r="AY84">
        <v>0</v>
      </c>
      <c r="AZ84" s="62">
        <f t="shared" si="5"/>
        <v>6</v>
      </c>
      <c r="BA84">
        <f t="shared" si="6"/>
        <v>0</v>
      </c>
      <c r="BB84">
        <f t="shared" si="6"/>
        <v>2</v>
      </c>
      <c r="BC84">
        <f t="shared" si="6"/>
        <v>0</v>
      </c>
      <c r="BD84">
        <f t="shared" si="6"/>
        <v>0</v>
      </c>
      <c r="BE84">
        <f t="shared" si="6"/>
        <v>4</v>
      </c>
      <c r="BF84">
        <f t="shared" si="6"/>
        <v>0</v>
      </c>
    </row>
    <row r="85" spans="1:58" x14ac:dyDescent="0.3">
      <c r="B85">
        <v>51</v>
      </c>
      <c r="C85" s="61" t="s">
        <v>410</v>
      </c>
      <c r="D85" s="46">
        <v>400</v>
      </c>
      <c r="E85">
        <v>0</v>
      </c>
      <c r="F85">
        <v>0</v>
      </c>
      <c r="G85">
        <v>0</v>
      </c>
      <c r="H85">
        <v>0</v>
      </c>
      <c r="I85">
        <v>0</v>
      </c>
      <c r="J85">
        <v>0</v>
      </c>
      <c r="K85">
        <v>0</v>
      </c>
      <c r="L85">
        <v>0</v>
      </c>
      <c r="M85">
        <v>0</v>
      </c>
      <c r="N85">
        <v>0</v>
      </c>
      <c r="O85">
        <v>0</v>
      </c>
      <c r="P85">
        <v>0</v>
      </c>
      <c r="Q85">
        <v>0</v>
      </c>
      <c r="R85">
        <v>0</v>
      </c>
      <c r="S85">
        <v>0</v>
      </c>
      <c r="T85">
        <v>0</v>
      </c>
      <c r="U85">
        <v>0</v>
      </c>
      <c r="V85">
        <v>0</v>
      </c>
      <c r="W85">
        <v>0</v>
      </c>
      <c r="X85">
        <v>2</v>
      </c>
      <c r="Y85">
        <v>0</v>
      </c>
      <c r="Z85">
        <v>0</v>
      </c>
      <c r="AA85">
        <v>0</v>
      </c>
      <c r="AB85">
        <v>2</v>
      </c>
      <c r="AC85">
        <v>0</v>
      </c>
      <c r="AD85">
        <v>0</v>
      </c>
      <c r="AE85">
        <v>0</v>
      </c>
      <c r="AF85">
        <v>0</v>
      </c>
      <c r="AG85">
        <v>0</v>
      </c>
      <c r="AH85">
        <v>0</v>
      </c>
      <c r="AI85">
        <v>0</v>
      </c>
      <c r="AJ85">
        <v>0</v>
      </c>
      <c r="AK85" s="62">
        <v>0</v>
      </c>
      <c r="AL85">
        <v>0</v>
      </c>
      <c r="AM85">
        <v>0</v>
      </c>
      <c r="AN85">
        <v>0</v>
      </c>
      <c r="AO85">
        <v>0</v>
      </c>
      <c r="AP85">
        <v>0</v>
      </c>
      <c r="AQ85">
        <v>0</v>
      </c>
      <c r="AR85">
        <v>0</v>
      </c>
      <c r="AS85">
        <v>0</v>
      </c>
      <c r="AT85">
        <v>2</v>
      </c>
      <c r="AU85">
        <v>0</v>
      </c>
      <c r="AV85">
        <v>0</v>
      </c>
      <c r="AW85">
        <v>0</v>
      </c>
      <c r="AX85">
        <v>0</v>
      </c>
      <c r="AY85">
        <v>0</v>
      </c>
      <c r="AZ85" s="62">
        <f t="shared" si="5"/>
        <v>6</v>
      </c>
      <c r="BA85">
        <f t="shared" si="6"/>
        <v>0</v>
      </c>
      <c r="BB85">
        <f t="shared" si="6"/>
        <v>4</v>
      </c>
      <c r="BC85">
        <f t="shared" si="6"/>
        <v>0</v>
      </c>
      <c r="BD85">
        <f t="shared" si="6"/>
        <v>0</v>
      </c>
      <c r="BE85">
        <f t="shared" si="6"/>
        <v>2</v>
      </c>
      <c r="BF85">
        <f t="shared" si="6"/>
        <v>0</v>
      </c>
    </row>
    <row r="86" spans="1:58" x14ac:dyDescent="0.3">
      <c r="A86" t="s">
        <v>271</v>
      </c>
      <c r="B86">
        <v>52</v>
      </c>
      <c r="C86" s="61" t="s">
        <v>411</v>
      </c>
      <c r="D86" s="46">
        <v>584</v>
      </c>
      <c r="E86">
        <v>0</v>
      </c>
      <c r="F86">
        <v>0</v>
      </c>
      <c r="G86">
        <v>0</v>
      </c>
      <c r="H86">
        <v>2</v>
      </c>
      <c r="I86">
        <v>2</v>
      </c>
      <c r="J86">
        <v>0</v>
      </c>
      <c r="K86">
        <v>0</v>
      </c>
      <c r="L86">
        <v>0</v>
      </c>
      <c r="M86">
        <v>0</v>
      </c>
      <c r="N86">
        <v>0</v>
      </c>
      <c r="O86">
        <v>0</v>
      </c>
      <c r="P86">
        <v>2</v>
      </c>
      <c r="Q86">
        <v>0</v>
      </c>
      <c r="R86">
        <v>2</v>
      </c>
      <c r="S86">
        <v>0</v>
      </c>
      <c r="T86">
        <v>0</v>
      </c>
      <c r="U86">
        <v>0</v>
      </c>
      <c r="V86">
        <v>0</v>
      </c>
      <c r="W86">
        <v>0</v>
      </c>
      <c r="X86">
        <v>0</v>
      </c>
      <c r="Y86">
        <v>0</v>
      </c>
      <c r="Z86">
        <v>0</v>
      </c>
      <c r="AA86">
        <v>0</v>
      </c>
      <c r="AB86">
        <v>0</v>
      </c>
      <c r="AC86">
        <v>0</v>
      </c>
      <c r="AD86">
        <v>0</v>
      </c>
      <c r="AE86">
        <v>0</v>
      </c>
      <c r="AF86">
        <v>0</v>
      </c>
      <c r="AG86">
        <v>0</v>
      </c>
      <c r="AH86">
        <v>1</v>
      </c>
      <c r="AI86">
        <v>1</v>
      </c>
      <c r="AJ86">
        <v>0</v>
      </c>
      <c r="AK86" s="62">
        <v>0</v>
      </c>
      <c r="AL86">
        <v>0</v>
      </c>
      <c r="AM86">
        <v>0</v>
      </c>
      <c r="AN86">
        <v>0</v>
      </c>
      <c r="AO86">
        <v>2</v>
      </c>
      <c r="AP86">
        <v>4</v>
      </c>
      <c r="AQ86">
        <v>4</v>
      </c>
      <c r="AR86">
        <v>0</v>
      </c>
      <c r="AS86">
        <v>0</v>
      </c>
      <c r="AT86">
        <v>1</v>
      </c>
      <c r="AU86">
        <v>0</v>
      </c>
      <c r="AV86">
        <v>0</v>
      </c>
      <c r="AW86">
        <v>0</v>
      </c>
      <c r="AX86">
        <v>0</v>
      </c>
      <c r="AY86">
        <v>0</v>
      </c>
      <c r="AZ86" s="62">
        <f t="shared" si="5"/>
        <v>21</v>
      </c>
      <c r="BA86">
        <f t="shared" si="6"/>
        <v>4</v>
      </c>
      <c r="BB86">
        <f t="shared" si="6"/>
        <v>6</v>
      </c>
      <c r="BC86">
        <f t="shared" si="6"/>
        <v>0</v>
      </c>
      <c r="BD86">
        <f t="shared" si="6"/>
        <v>10</v>
      </c>
      <c r="BE86">
        <f t="shared" si="6"/>
        <v>1</v>
      </c>
      <c r="BF86">
        <f t="shared" si="6"/>
        <v>0</v>
      </c>
    </row>
    <row r="87" spans="1:58" x14ac:dyDescent="0.3">
      <c r="A87" t="s">
        <v>352</v>
      </c>
      <c r="B87">
        <v>53</v>
      </c>
      <c r="C87" s="61" t="s">
        <v>412</v>
      </c>
      <c r="D87" s="46">
        <v>326</v>
      </c>
      <c r="E87">
        <v>0</v>
      </c>
      <c r="F87">
        <v>0</v>
      </c>
      <c r="G87">
        <v>0</v>
      </c>
      <c r="H87">
        <v>0</v>
      </c>
      <c r="I87">
        <v>2</v>
      </c>
      <c r="J87">
        <v>0</v>
      </c>
      <c r="K87">
        <v>0</v>
      </c>
      <c r="L87">
        <v>0</v>
      </c>
      <c r="M87">
        <v>0</v>
      </c>
      <c r="N87">
        <v>0</v>
      </c>
      <c r="O87">
        <v>0</v>
      </c>
      <c r="P87">
        <v>2</v>
      </c>
      <c r="Q87">
        <v>0</v>
      </c>
      <c r="R87">
        <v>0</v>
      </c>
      <c r="S87">
        <v>0</v>
      </c>
      <c r="T87">
        <v>0</v>
      </c>
      <c r="U87">
        <v>0</v>
      </c>
      <c r="V87">
        <v>0</v>
      </c>
      <c r="W87">
        <v>0</v>
      </c>
      <c r="X87">
        <v>0</v>
      </c>
      <c r="Y87">
        <v>0</v>
      </c>
      <c r="Z87">
        <v>0</v>
      </c>
      <c r="AA87">
        <v>0</v>
      </c>
      <c r="AB87">
        <v>0</v>
      </c>
      <c r="AC87">
        <v>0</v>
      </c>
      <c r="AD87">
        <v>0</v>
      </c>
      <c r="AE87">
        <v>0</v>
      </c>
      <c r="AF87">
        <v>0</v>
      </c>
      <c r="AG87">
        <v>0</v>
      </c>
      <c r="AH87">
        <v>-2</v>
      </c>
      <c r="AI87">
        <v>-1</v>
      </c>
      <c r="AJ87">
        <v>0</v>
      </c>
      <c r="AK87" s="62">
        <v>0</v>
      </c>
      <c r="AL87">
        <v>0</v>
      </c>
      <c r="AM87">
        <v>0</v>
      </c>
      <c r="AN87">
        <v>0</v>
      </c>
      <c r="AO87">
        <v>0</v>
      </c>
      <c r="AP87">
        <v>0</v>
      </c>
      <c r="AQ87">
        <v>1</v>
      </c>
      <c r="AR87">
        <v>0</v>
      </c>
      <c r="AS87">
        <v>0</v>
      </c>
      <c r="AT87">
        <v>0</v>
      </c>
      <c r="AU87">
        <v>0</v>
      </c>
      <c r="AV87">
        <v>0</v>
      </c>
      <c r="AW87">
        <v>0</v>
      </c>
      <c r="AX87">
        <v>0</v>
      </c>
      <c r="AY87">
        <v>0</v>
      </c>
      <c r="AZ87" s="62">
        <f t="shared" si="5"/>
        <v>2</v>
      </c>
      <c r="BA87">
        <f t="shared" si="6"/>
        <v>2</v>
      </c>
      <c r="BB87">
        <f t="shared" si="6"/>
        <v>-1</v>
      </c>
      <c r="BC87">
        <f t="shared" si="6"/>
        <v>0</v>
      </c>
      <c r="BD87">
        <f t="shared" si="6"/>
        <v>1</v>
      </c>
      <c r="BE87">
        <f t="shared" si="6"/>
        <v>0</v>
      </c>
      <c r="BF87">
        <f t="shared" si="6"/>
        <v>0</v>
      </c>
    </row>
    <row r="88" spans="1:58" x14ac:dyDescent="0.3">
      <c r="A88" t="s">
        <v>335</v>
      </c>
      <c r="B88">
        <v>54</v>
      </c>
      <c r="C88" s="61" t="s">
        <v>413</v>
      </c>
      <c r="D88" s="46">
        <v>330</v>
      </c>
      <c r="E88">
        <v>2</v>
      </c>
      <c r="F88">
        <v>0</v>
      </c>
      <c r="G88">
        <v>0</v>
      </c>
      <c r="H88">
        <v>0</v>
      </c>
      <c r="I88">
        <v>0</v>
      </c>
      <c r="J88">
        <v>0</v>
      </c>
      <c r="K88">
        <v>0</v>
      </c>
      <c r="L88">
        <v>1</v>
      </c>
      <c r="M88">
        <v>0</v>
      </c>
      <c r="N88">
        <v>0</v>
      </c>
      <c r="O88">
        <v>0</v>
      </c>
      <c r="P88">
        <v>1</v>
      </c>
      <c r="Q88">
        <v>-1</v>
      </c>
      <c r="R88">
        <v>-2</v>
      </c>
      <c r="S88">
        <v>0</v>
      </c>
      <c r="T88">
        <v>0</v>
      </c>
      <c r="U88">
        <v>0</v>
      </c>
      <c r="V88">
        <v>1</v>
      </c>
      <c r="W88">
        <v>0</v>
      </c>
      <c r="X88">
        <v>2</v>
      </c>
      <c r="Y88">
        <v>-1</v>
      </c>
      <c r="Z88">
        <v>1</v>
      </c>
      <c r="AA88">
        <v>-1</v>
      </c>
      <c r="AB88">
        <v>1</v>
      </c>
      <c r="AC88">
        <v>0</v>
      </c>
      <c r="AD88">
        <v>1</v>
      </c>
      <c r="AE88">
        <v>-1</v>
      </c>
      <c r="AF88">
        <v>0</v>
      </c>
      <c r="AG88">
        <v>0</v>
      </c>
      <c r="AH88">
        <v>2</v>
      </c>
      <c r="AI88">
        <v>0</v>
      </c>
      <c r="AJ88">
        <v>0</v>
      </c>
      <c r="AK88" s="62">
        <v>0</v>
      </c>
      <c r="AL88">
        <v>0</v>
      </c>
      <c r="AM88">
        <v>0</v>
      </c>
      <c r="AN88">
        <v>0</v>
      </c>
      <c r="AO88">
        <v>1</v>
      </c>
      <c r="AP88">
        <v>0</v>
      </c>
      <c r="AQ88">
        <v>0</v>
      </c>
      <c r="AR88">
        <v>0</v>
      </c>
      <c r="AS88">
        <v>0</v>
      </c>
      <c r="AT88">
        <v>1</v>
      </c>
      <c r="AU88">
        <v>0</v>
      </c>
      <c r="AV88">
        <v>0</v>
      </c>
      <c r="AW88">
        <v>0</v>
      </c>
      <c r="AX88">
        <v>0</v>
      </c>
      <c r="AY88">
        <v>1</v>
      </c>
      <c r="AZ88" s="62">
        <f t="shared" si="5"/>
        <v>9</v>
      </c>
      <c r="BA88">
        <f t="shared" si="6"/>
        <v>3</v>
      </c>
      <c r="BB88">
        <f t="shared" si="6"/>
        <v>3</v>
      </c>
      <c r="BC88">
        <f t="shared" si="6"/>
        <v>0</v>
      </c>
      <c r="BD88">
        <f t="shared" si="6"/>
        <v>1</v>
      </c>
      <c r="BE88">
        <f t="shared" si="6"/>
        <v>1</v>
      </c>
      <c r="BF88">
        <f t="shared" si="6"/>
        <v>1</v>
      </c>
    </row>
    <row r="89" spans="1:58" x14ac:dyDescent="0.3">
      <c r="B89">
        <v>55</v>
      </c>
      <c r="C89" s="61" t="s">
        <v>414</v>
      </c>
      <c r="D89" s="46">
        <v>334</v>
      </c>
      <c r="E89">
        <v>0</v>
      </c>
      <c r="F89">
        <v>0</v>
      </c>
      <c r="G89">
        <v>0</v>
      </c>
      <c r="H89">
        <v>0</v>
      </c>
      <c r="I89">
        <v>0</v>
      </c>
      <c r="J89">
        <v>0</v>
      </c>
      <c r="K89">
        <v>4</v>
      </c>
      <c r="L89">
        <v>0</v>
      </c>
      <c r="M89">
        <v>0</v>
      </c>
      <c r="N89">
        <v>2</v>
      </c>
      <c r="O89">
        <v>1</v>
      </c>
      <c r="P89">
        <v>0</v>
      </c>
      <c r="Q89">
        <v>0</v>
      </c>
      <c r="R89">
        <v>0</v>
      </c>
      <c r="S89">
        <v>0</v>
      </c>
      <c r="T89">
        <v>0</v>
      </c>
      <c r="U89">
        <v>0</v>
      </c>
      <c r="V89">
        <v>1</v>
      </c>
      <c r="W89">
        <v>1</v>
      </c>
      <c r="X89">
        <v>0</v>
      </c>
      <c r="Y89">
        <v>0</v>
      </c>
      <c r="Z89">
        <v>0</v>
      </c>
      <c r="AA89">
        <v>0</v>
      </c>
      <c r="AB89">
        <v>0</v>
      </c>
      <c r="AC89">
        <v>0</v>
      </c>
      <c r="AD89">
        <v>0</v>
      </c>
      <c r="AE89">
        <v>0</v>
      </c>
      <c r="AF89">
        <v>0</v>
      </c>
      <c r="AG89">
        <v>0</v>
      </c>
      <c r="AH89">
        <v>0</v>
      </c>
      <c r="AI89">
        <v>0</v>
      </c>
      <c r="AJ89">
        <v>0</v>
      </c>
      <c r="AK89" s="62">
        <v>0</v>
      </c>
      <c r="AL89">
        <v>0</v>
      </c>
      <c r="AM89">
        <v>0</v>
      </c>
      <c r="AN89">
        <v>0</v>
      </c>
      <c r="AO89">
        <v>1</v>
      </c>
      <c r="AP89">
        <v>1</v>
      </c>
      <c r="AQ89">
        <v>0</v>
      </c>
      <c r="AR89">
        <v>0</v>
      </c>
      <c r="AS89">
        <v>1</v>
      </c>
      <c r="AT89">
        <v>0</v>
      </c>
      <c r="AU89">
        <v>0</v>
      </c>
      <c r="AV89">
        <v>0</v>
      </c>
      <c r="AW89">
        <v>0</v>
      </c>
      <c r="AX89">
        <v>0</v>
      </c>
      <c r="AY89">
        <v>0</v>
      </c>
      <c r="AZ89" s="62">
        <f t="shared" si="5"/>
        <v>12</v>
      </c>
      <c r="BA89">
        <f t="shared" si="6"/>
        <v>7</v>
      </c>
      <c r="BB89">
        <f t="shared" si="6"/>
        <v>2</v>
      </c>
      <c r="BC89">
        <f t="shared" si="6"/>
        <v>0</v>
      </c>
      <c r="BD89">
        <f t="shared" si="6"/>
        <v>2</v>
      </c>
      <c r="BE89">
        <f t="shared" si="6"/>
        <v>1</v>
      </c>
      <c r="BF89">
        <f t="shared" si="6"/>
        <v>0</v>
      </c>
    </row>
    <row r="90" spans="1:58" x14ac:dyDescent="0.3">
      <c r="B90">
        <v>56</v>
      </c>
      <c r="C90" s="61" t="s">
        <v>415</v>
      </c>
      <c r="D90" s="46">
        <v>588</v>
      </c>
      <c r="E90">
        <v>0</v>
      </c>
      <c r="F90">
        <v>4</v>
      </c>
      <c r="G90">
        <v>0</v>
      </c>
      <c r="H90">
        <v>0</v>
      </c>
      <c r="I90">
        <v>0</v>
      </c>
      <c r="J90">
        <v>-1</v>
      </c>
      <c r="K90">
        <v>0</v>
      </c>
      <c r="L90">
        <v>1</v>
      </c>
      <c r="M90">
        <v>0</v>
      </c>
      <c r="N90">
        <v>0</v>
      </c>
      <c r="O90">
        <v>0</v>
      </c>
      <c r="P90">
        <v>0</v>
      </c>
      <c r="Q90">
        <v>0</v>
      </c>
      <c r="R90">
        <v>0</v>
      </c>
      <c r="S90">
        <v>0</v>
      </c>
      <c r="T90">
        <v>0</v>
      </c>
      <c r="U90">
        <v>0</v>
      </c>
      <c r="V90">
        <v>0</v>
      </c>
      <c r="W90">
        <v>0</v>
      </c>
      <c r="X90">
        <v>1</v>
      </c>
      <c r="Y90">
        <v>0</v>
      </c>
      <c r="Z90">
        <v>1</v>
      </c>
      <c r="AA90">
        <v>0</v>
      </c>
      <c r="AB90">
        <v>0</v>
      </c>
      <c r="AC90">
        <v>0</v>
      </c>
      <c r="AD90">
        <v>1</v>
      </c>
      <c r="AE90">
        <v>0</v>
      </c>
      <c r="AF90">
        <v>0</v>
      </c>
      <c r="AG90">
        <v>0</v>
      </c>
      <c r="AH90">
        <v>1</v>
      </c>
      <c r="AI90">
        <v>0</v>
      </c>
      <c r="AJ90">
        <v>2</v>
      </c>
      <c r="AK90" s="62">
        <v>0</v>
      </c>
      <c r="AL90">
        <v>0</v>
      </c>
      <c r="AM90">
        <v>0</v>
      </c>
      <c r="AN90">
        <v>0</v>
      </c>
      <c r="AO90">
        <v>2</v>
      </c>
      <c r="AP90">
        <v>0</v>
      </c>
      <c r="AQ90">
        <v>0</v>
      </c>
      <c r="AR90">
        <v>0</v>
      </c>
      <c r="AS90">
        <v>0</v>
      </c>
      <c r="AT90">
        <v>0</v>
      </c>
      <c r="AU90">
        <v>0</v>
      </c>
      <c r="AV90">
        <v>0</v>
      </c>
      <c r="AW90">
        <v>0</v>
      </c>
      <c r="AX90">
        <v>0</v>
      </c>
      <c r="AY90">
        <v>0</v>
      </c>
      <c r="AZ90" s="62">
        <f t="shared" si="5"/>
        <v>12</v>
      </c>
      <c r="BA90">
        <f t="shared" si="6"/>
        <v>4</v>
      </c>
      <c r="BB90">
        <f t="shared" si="6"/>
        <v>4</v>
      </c>
      <c r="BC90">
        <f t="shared" si="6"/>
        <v>2</v>
      </c>
      <c r="BD90">
        <f t="shared" si="6"/>
        <v>2</v>
      </c>
      <c r="BE90">
        <f t="shared" si="6"/>
        <v>0</v>
      </c>
      <c r="BF90">
        <f t="shared" si="6"/>
        <v>0</v>
      </c>
    </row>
    <row r="91" spans="1:58" x14ac:dyDescent="0.3">
      <c r="A91" t="s">
        <v>271</v>
      </c>
      <c r="B91">
        <v>57</v>
      </c>
      <c r="C91" s="61" t="s">
        <v>416</v>
      </c>
      <c r="D91" s="46">
        <v>402</v>
      </c>
      <c r="E91">
        <v>0</v>
      </c>
      <c r="F91">
        <v>0</v>
      </c>
      <c r="G91">
        <v>0</v>
      </c>
      <c r="H91">
        <v>2</v>
      </c>
      <c r="I91">
        <v>1</v>
      </c>
      <c r="J91">
        <v>0</v>
      </c>
      <c r="K91">
        <v>0</v>
      </c>
      <c r="L91">
        <v>0</v>
      </c>
      <c r="M91">
        <v>-1</v>
      </c>
      <c r="N91">
        <v>1</v>
      </c>
      <c r="O91">
        <v>2</v>
      </c>
      <c r="P91">
        <v>2</v>
      </c>
      <c r="Q91">
        <v>-1</v>
      </c>
      <c r="R91">
        <v>-2</v>
      </c>
      <c r="S91">
        <v>0</v>
      </c>
      <c r="T91">
        <v>2</v>
      </c>
      <c r="U91">
        <v>1</v>
      </c>
      <c r="V91">
        <v>0</v>
      </c>
      <c r="W91">
        <v>2</v>
      </c>
      <c r="X91">
        <v>0</v>
      </c>
      <c r="Y91">
        <v>-1</v>
      </c>
      <c r="Z91">
        <v>0</v>
      </c>
      <c r="AA91">
        <v>0</v>
      </c>
      <c r="AB91">
        <v>-2</v>
      </c>
      <c r="AC91">
        <v>0</v>
      </c>
      <c r="AD91">
        <v>0</v>
      </c>
      <c r="AE91">
        <v>0</v>
      </c>
      <c r="AF91">
        <v>0</v>
      </c>
      <c r="AG91">
        <v>0</v>
      </c>
      <c r="AH91">
        <v>2</v>
      </c>
      <c r="AI91">
        <v>0</v>
      </c>
      <c r="AJ91">
        <v>0</v>
      </c>
      <c r="AK91" s="62">
        <v>0</v>
      </c>
      <c r="AL91">
        <v>0</v>
      </c>
      <c r="AM91">
        <v>0</v>
      </c>
      <c r="AN91">
        <v>0</v>
      </c>
      <c r="AO91">
        <v>0</v>
      </c>
      <c r="AP91">
        <v>0</v>
      </c>
      <c r="AQ91">
        <v>0</v>
      </c>
      <c r="AR91">
        <v>0</v>
      </c>
      <c r="AS91">
        <v>1</v>
      </c>
      <c r="AT91">
        <v>2</v>
      </c>
      <c r="AU91">
        <v>0</v>
      </c>
      <c r="AV91">
        <v>0</v>
      </c>
      <c r="AW91">
        <v>4</v>
      </c>
      <c r="AX91">
        <v>0</v>
      </c>
      <c r="AY91">
        <v>0</v>
      </c>
      <c r="AZ91" s="62">
        <f t="shared" si="5"/>
        <v>15</v>
      </c>
      <c r="BA91">
        <f t="shared" si="6"/>
        <v>5</v>
      </c>
      <c r="BB91">
        <f t="shared" si="6"/>
        <v>3</v>
      </c>
      <c r="BC91">
        <f t="shared" si="6"/>
        <v>0</v>
      </c>
      <c r="BD91">
        <f t="shared" si="6"/>
        <v>0</v>
      </c>
      <c r="BE91">
        <f t="shared" si="6"/>
        <v>7</v>
      </c>
      <c r="BF91">
        <f t="shared" si="6"/>
        <v>0</v>
      </c>
    </row>
    <row r="92" spans="1:58" x14ac:dyDescent="0.3">
      <c r="A92" t="s">
        <v>271</v>
      </c>
      <c r="B92">
        <v>58</v>
      </c>
      <c r="C92" s="61" t="s">
        <v>417</v>
      </c>
      <c r="D92" s="46">
        <v>348</v>
      </c>
      <c r="E92">
        <v>0</v>
      </c>
      <c r="F92">
        <v>0</v>
      </c>
      <c r="G92">
        <v>0</v>
      </c>
      <c r="H92">
        <v>0</v>
      </c>
      <c r="I92">
        <v>-1</v>
      </c>
      <c r="J92">
        <v>0</v>
      </c>
      <c r="K92">
        <v>0</v>
      </c>
      <c r="L92">
        <v>0</v>
      </c>
      <c r="M92">
        <v>0</v>
      </c>
      <c r="N92">
        <v>1</v>
      </c>
      <c r="O92">
        <v>1</v>
      </c>
      <c r="P92">
        <v>2</v>
      </c>
      <c r="Q92">
        <v>0</v>
      </c>
      <c r="R92">
        <v>0</v>
      </c>
      <c r="S92">
        <v>0</v>
      </c>
      <c r="T92">
        <v>5</v>
      </c>
      <c r="U92">
        <v>2</v>
      </c>
      <c r="V92">
        <v>2</v>
      </c>
      <c r="W92">
        <v>2</v>
      </c>
      <c r="X92">
        <v>0</v>
      </c>
      <c r="Y92">
        <v>0</v>
      </c>
      <c r="Z92">
        <v>0</v>
      </c>
      <c r="AA92">
        <v>0</v>
      </c>
      <c r="AB92">
        <v>0</v>
      </c>
      <c r="AC92">
        <v>0</v>
      </c>
      <c r="AD92">
        <v>0</v>
      </c>
      <c r="AE92">
        <v>0</v>
      </c>
      <c r="AF92">
        <v>0</v>
      </c>
      <c r="AG92">
        <v>0</v>
      </c>
      <c r="AH92">
        <v>0</v>
      </c>
      <c r="AI92">
        <v>-2</v>
      </c>
      <c r="AJ92">
        <v>0</v>
      </c>
      <c r="AK92" s="62">
        <v>0</v>
      </c>
      <c r="AL92">
        <v>0</v>
      </c>
      <c r="AM92">
        <v>0</v>
      </c>
      <c r="AN92">
        <v>0</v>
      </c>
      <c r="AO92">
        <v>0</v>
      </c>
      <c r="AP92">
        <v>0</v>
      </c>
      <c r="AQ92">
        <v>0</v>
      </c>
      <c r="AR92">
        <v>0</v>
      </c>
      <c r="AS92">
        <v>-1</v>
      </c>
      <c r="AT92">
        <v>-1</v>
      </c>
      <c r="AU92">
        <v>0</v>
      </c>
      <c r="AV92">
        <v>0</v>
      </c>
      <c r="AW92">
        <v>4</v>
      </c>
      <c r="AX92">
        <v>0</v>
      </c>
      <c r="AY92">
        <v>0</v>
      </c>
      <c r="AZ92" s="62">
        <f t="shared" si="5"/>
        <v>14</v>
      </c>
      <c r="BA92">
        <f t="shared" si="6"/>
        <v>1</v>
      </c>
      <c r="BB92">
        <f t="shared" si="6"/>
        <v>11</v>
      </c>
      <c r="BC92">
        <f t="shared" si="6"/>
        <v>0</v>
      </c>
      <c r="BD92">
        <f t="shared" si="6"/>
        <v>0</v>
      </c>
      <c r="BE92">
        <f t="shared" si="6"/>
        <v>2</v>
      </c>
      <c r="BF92">
        <f t="shared" si="6"/>
        <v>0</v>
      </c>
    </row>
    <row r="93" spans="1:58" x14ac:dyDescent="0.3">
      <c r="B93">
        <v>59</v>
      </c>
      <c r="C93" s="61" t="s">
        <v>418</v>
      </c>
      <c r="D93" s="46">
        <v>356</v>
      </c>
      <c r="E93">
        <v>0</v>
      </c>
      <c r="F93">
        <v>0</v>
      </c>
      <c r="G93">
        <v>0</v>
      </c>
      <c r="H93">
        <v>1</v>
      </c>
      <c r="I93">
        <v>-2</v>
      </c>
      <c r="J93">
        <v>0</v>
      </c>
      <c r="K93">
        <v>0</v>
      </c>
      <c r="L93">
        <v>0</v>
      </c>
      <c r="M93">
        <v>0</v>
      </c>
      <c r="N93">
        <v>0</v>
      </c>
      <c r="O93">
        <v>0</v>
      </c>
      <c r="P93">
        <v>2</v>
      </c>
      <c r="Q93">
        <v>-1</v>
      </c>
      <c r="R93">
        <v>-1</v>
      </c>
      <c r="S93">
        <v>0</v>
      </c>
      <c r="T93">
        <v>1</v>
      </c>
      <c r="U93">
        <v>1</v>
      </c>
      <c r="V93">
        <v>0</v>
      </c>
      <c r="W93">
        <v>0</v>
      </c>
      <c r="X93">
        <v>0</v>
      </c>
      <c r="Y93">
        <v>0</v>
      </c>
      <c r="Z93">
        <v>2</v>
      </c>
      <c r="AA93">
        <v>2</v>
      </c>
      <c r="AB93">
        <v>0</v>
      </c>
      <c r="AC93">
        <v>0</v>
      </c>
      <c r="AD93">
        <v>0</v>
      </c>
      <c r="AE93">
        <v>0</v>
      </c>
      <c r="AF93">
        <v>0</v>
      </c>
      <c r="AG93">
        <v>0</v>
      </c>
      <c r="AH93">
        <v>0</v>
      </c>
      <c r="AI93">
        <v>0</v>
      </c>
      <c r="AJ93">
        <v>0</v>
      </c>
      <c r="AK93" s="62">
        <v>0</v>
      </c>
      <c r="AL93">
        <v>0</v>
      </c>
      <c r="AM93">
        <v>0</v>
      </c>
      <c r="AN93">
        <v>0</v>
      </c>
      <c r="AO93">
        <v>0</v>
      </c>
      <c r="AP93">
        <v>0</v>
      </c>
      <c r="AQ93">
        <v>0</v>
      </c>
      <c r="AR93">
        <v>0</v>
      </c>
      <c r="AS93">
        <v>0</v>
      </c>
      <c r="AT93">
        <v>-1</v>
      </c>
      <c r="AU93">
        <v>0</v>
      </c>
      <c r="AV93">
        <v>0</v>
      </c>
      <c r="AW93">
        <v>0</v>
      </c>
      <c r="AX93">
        <v>0</v>
      </c>
      <c r="AY93">
        <v>0</v>
      </c>
      <c r="AZ93" s="62">
        <f t="shared" si="5"/>
        <v>4</v>
      </c>
      <c r="BA93">
        <f t="shared" si="6"/>
        <v>-1</v>
      </c>
      <c r="BB93">
        <f t="shared" si="6"/>
        <v>6</v>
      </c>
      <c r="BC93">
        <f t="shared" si="6"/>
        <v>0</v>
      </c>
      <c r="BD93">
        <f t="shared" si="6"/>
        <v>0</v>
      </c>
      <c r="BE93">
        <f t="shared" si="6"/>
        <v>-1</v>
      </c>
      <c r="BF93">
        <f t="shared" si="6"/>
        <v>0</v>
      </c>
    </row>
    <row r="94" spans="1:58" x14ac:dyDescent="0.3">
      <c r="B94">
        <v>60</v>
      </c>
      <c r="C94" s="61" t="s">
        <v>419</v>
      </c>
      <c r="D94" s="46">
        <v>362</v>
      </c>
      <c r="E94">
        <v>1</v>
      </c>
      <c r="F94">
        <v>0</v>
      </c>
      <c r="G94">
        <v>2</v>
      </c>
      <c r="H94">
        <v>2</v>
      </c>
      <c r="I94">
        <v>1</v>
      </c>
      <c r="J94">
        <v>0</v>
      </c>
      <c r="K94">
        <v>0</v>
      </c>
      <c r="L94">
        <v>0</v>
      </c>
      <c r="M94">
        <v>0</v>
      </c>
      <c r="N94">
        <v>0</v>
      </c>
      <c r="O94">
        <v>0</v>
      </c>
      <c r="P94">
        <v>2</v>
      </c>
      <c r="Q94">
        <v>2</v>
      </c>
      <c r="R94">
        <v>-1</v>
      </c>
      <c r="S94">
        <v>0</v>
      </c>
      <c r="T94">
        <v>-1</v>
      </c>
      <c r="U94">
        <v>1</v>
      </c>
      <c r="V94">
        <v>2</v>
      </c>
      <c r="W94">
        <v>2</v>
      </c>
      <c r="X94">
        <v>3</v>
      </c>
      <c r="Y94">
        <v>1</v>
      </c>
      <c r="Z94">
        <v>1</v>
      </c>
      <c r="AA94">
        <v>1</v>
      </c>
      <c r="AB94">
        <v>1</v>
      </c>
      <c r="AC94">
        <v>0</v>
      </c>
      <c r="AD94">
        <v>2</v>
      </c>
      <c r="AE94">
        <v>0</v>
      </c>
      <c r="AF94">
        <v>1</v>
      </c>
      <c r="AG94">
        <v>0</v>
      </c>
      <c r="AH94">
        <v>2</v>
      </c>
      <c r="AI94">
        <v>0</v>
      </c>
      <c r="AJ94">
        <v>0</v>
      </c>
      <c r="AK94" s="62">
        <v>0</v>
      </c>
      <c r="AL94">
        <v>0</v>
      </c>
      <c r="AM94">
        <v>0</v>
      </c>
      <c r="AN94">
        <v>0</v>
      </c>
      <c r="AO94">
        <v>2</v>
      </c>
      <c r="AP94">
        <v>0</v>
      </c>
      <c r="AQ94">
        <v>0</v>
      </c>
      <c r="AR94">
        <v>0</v>
      </c>
      <c r="AS94">
        <v>0</v>
      </c>
      <c r="AT94">
        <v>0</v>
      </c>
      <c r="AU94">
        <v>0</v>
      </c>
      <c r="AV94">
        <v>0</v>
      </c>
      <c r="AW94">
        <v>0</v>
      </c>
      <c r="AX94">
        <v>0</v>
      </c>
      <c r="AY94">
        <v>0</v>
      </c>
      <c r="AZ94" s="62">
        <f t="shared" si="5"/>
        <v>27</v>
      </c>
      <c r="BA94">
        <f t="shared" si="6"/>
        <v>6</v>
      </c>
      <c r="BB94">
        <f t="shared" si="6"/>
        <v>19</v>
      </c>
      <c r="BC94">
        <f t="shared" si="6"/>
        <v>0</v>
      </c>
      <c r="BD94">
        <f t="shared" si="6"/>
        <v>2</v>
      </c>
      <c r="BE94">
        <f t="shared" si="6"/>
        <v>0</v>
      </c>
      <c r="BF94">
        <f t="shared" si="6"/>
        <v>0</v>
      </c>
    </row>
    <row r="95" spans="1:58" x14ac:dyDescent="0.3">
      <c r="B95">
        <v>61</v>
      </c>
      <c r="C95" s="61" t="s">
        <v>420</v>
      </c>
      <c r="D95" s="46">
        <v>432</v>
      </c>
      <c r="E95">
        <v>0</v>
      </c>
      <c r="F95">
        <v>0</v>
      </c>
      <c r="G95">
        <v>0</v>
      </c>
      <c r="H95">
        <v>0</v>
      </c>
      <c r="I95">
        <v>0</v>
      </c>
      <c r="J95">
        <v>0</v>
      </c>
      <c r="K95">
        <v>0</v>
      </c>
      <c r="L95">
        <v>0</v>
      </c>
      <c r="M95">
        <v>0</v>
      </c>
      <c r="N95">
        <v>0</v>
      </c>
      <c r="O95">
        <v>0</v>
      </c>
      <c r="P95">
        <v>0</v>
      </c>
      <c r="Q95">
        <v>0</v>
      </c>
      <c r="R95">
        <v>0</v>
      </c>
      <c r="S95">
        <v>0</v>
      </c>
      <c r="T95">
        <v>0</v>
      </c>
      <c r="U95">
        <v>0</v>
      </c>
      <c r="V95">
        <v>-1</v>
      </c>
      <c r="W95">
        <v>-1</v>
      </c>
      <c r="X95">
        <v>0</v>
      </c>
      <c r="Y95">
        <v>0</v>
      </c>
      <c r="Z95">
        <v>0</v>
      </c>
      <c r="AA95">
        <v>0</v>
      </c>
      <c r="AB95">
        <v>0</v>
      </c>
      <c r="AC95">
        <v>0</v>
      </c>
      <c r="AD95">
        <v>0</v>
      </c>
      <c r="AE95">
        <v>0</v>
      </c>
      <c r="AF95">
        <v>0</v>
      </c>
      <c r="AG95">
        <v>0</v>
      </c>
      <c r="AH95">
        <v>0</v>
      </c>
      <c r="AI95">
        <v>0</v>
      </c>
      <c r="AJ95">
        <v>0</v>
      </c>
      <c r="AK95" s="62">
        <v>0</v>
      </c>
      <c r="AL95">
        <v>0</v>
      </c>
      <c r="AM95">
        <v>0</v>
      </c>
      <c r="AN95">
        <v>0</v>
      </c>
      <c r="AO95">
        <v>0</v>
      </c>
      <c r="AP95">
        <v>0</v>
      </c>
      <c r="AQ95">
        <v>0</v>
      </c>
      <c r="AR95">
        <v>2</v>
      </c>
      <c r="AS95">
        <v>0</v>
      </c>
      <c r="AT95">
        <v>0</v>
      </c>
      <c r="AU95">
        <v>0</v>
      </c>
      <c r="AV95">
        <v>0</v>
      </c>
      <c r="AW95">
        <v>0</v>
      </c>
      <c r="AX95">
        <v>0</v>
      </c>
      <c r="AY95">
        <v>0</v>
      </c>
      <c r="AZ95" s="62">
        <f t="shared" si="5"/>
        <v>0</v>
      </c>
      <c r="BA95">
        <f t="shared" si="6"/>
        <v>0</v>
      </c>
      <c r="BB95">
        <f t="shared" si="6"/>
        <v>-2</v>
      </c>
      <c r="BC95">
        <f t="shared" si="6"/>
        <v>0</v>
      </c>
      <c r="BD95">
        <f t="shared" si="6"/>
        <v>2</v>
      </c>
      <c r="BE95">
        <f t="shared" si="6"/>
        <v>0</v>
      </c>
      <c r="BF95">
        <f t="shared" si="6"/>
        <v>0</v>
      </c>
    </row>
    <row r="96" spans="1:58" x14ac:dyDescent="0.3">
      <c r="B96">
        <v>62</v>
      </c>
      <c r="C96" s="61" t="s">
        <v>421</v>
      </c>
      <c r="D96" s="46">
        <v>375</v>
      </c>
      <c r="E96">
        <v>0</v>
      </c>
      <c r="F96">
        <v>2</v>
      </c>
      <c r="G96">
        <v>0</v>
      </c>
      <c r="H96">
        <v>0</v>
      </c>
      <c r="I96">
        <v>0</v>
      </c>
      <c r="J96">
        <v>0</v>
      </c>
      <c r="K96">
        <v>0</v>
      </c>
      <c r="L96">
        <v>0</v>
      </c>
      <c r="M96">
        <v>0</v>
      </c>
      <c r="N96">
        <v>0</v>
      </c>
      <c r="O96">
        <v>0</v>
      </c>
      <c r="P96">
        <v>0</v>
      </c>
      <c r="Q96">
        <v>0</v>
      </c>
      <c r="R96">
        <v>0</v>
      </c>
      <c r="S96">
        <v>0</v>
      </c>
      <c r="T96">
        <v>0</v>
      </c>
      <c r="U96">
        <v>0</v>
      </c>
      <c r="V96">
        <v>0</v>
      </c>
      <c r="W96">
        <v>0</v>
      </c>
      <c r="X96">
        <v>1</v>
      </c>
      <c r="Y96">
        <v>0</v>
      </c>
      <c r="Z96">
        <v>0</v>
      </c>
      <c r="AA96">
        <v>0</v>
      </c>
      <c r="AB96">
        <v>1</v>
      </c>
      <c r="AC96">
        <v>0</v>
      </c>
      <c r="AD96">
        <v>1</v>
      </c>
      <c r="AE96">
        <v>0</v>
      </c>
      <c r="AF96">
        <v>0</v>
      </c>
      <c r="AG96">
        <v>0</v>
      </c>
      <c r="AH96">
        <v>0</v>
      </c>
      <c r="AI96">
        <v>0</v>
      </c>
      <c r="AJ96">
        <v>4</v>
      </c>
      <c r="AK96" s="62">
        <v>0</v>
      </c>
      <c r="AL96">
        <v>0</v>
      </c>
      <c r="AM96">
        <v>1</v>
      </c>
      <c r="AN96">
        <v>0</v>
      </c>
      <c r="AO96">
        <v>0</v>
      </c>
      <c r="AP96">
        <v>0</v>
      </c>
      <c r="AQ96">
        <v>0</v>
      </c>
      <c r="AR96">
        <v>0</v>
      </c>
      <c r="AS96">
        <v>0</v>
      </c>
      <c r="AT96">
        <v>0</v>
      </c>
      <c r="AU96">
        <v>0</v>
      </c>
      <c r="AV96">
        <v>0</v>
      </c>
      <c r="AW96">
        <v>0</v>
      </c>
      <c r="AX96">
        <v>0</v>
      </c>
      <c r="AY96">
        <v>0</v>
      </c>
      <c r="AZ96" s="62">
        <f t="shared" si="5"/>
        <v>10</v>
      </c>
      <c r="BA96">
        <f t="shared" si="6"/>
        <v>2</v>
      </c>
      <c r="BB96">
        <f t="shared" si="6"/>
        <v>3</v>
      </c>
      <c r="BC96">
        <f t="shared" si="6"/>
        <v>5</v>
      </c>
      <c r="BD96">
        <f t="shared" si="6"/>
        <v>0</v>
      </c>
      <c r="BE96">
        <f t="shared" si="6"/>
        <v>0</v>
      </c>
      <c r="BF96">
        <f t="shared" si="6"/>
        <v>0</v>
      </c>
    </row>
    <row r="97" spans="1:58" x14ac:dyDescent="0.3">
      <c r="B97">
        <v>63</v>
      </c>
      <c r="C97" s="61" t="s">
        <v>422</v>
      </c>
      <c r="D97" s="46">
        <v>373</v>
      </c>
      <c r="E97">
        <v>1</v>
      </c>
      <c r="F97">
        <v>2</v>
      </c>
      <c r="G97">
        <v>0</v>
      </c>
      <c r="H97">
        <v>0</v>
      </c>
      <c r="I97">
        <v>0</v>
      </c>
      <c r="J97">
        <v>0</v>
      </c>
      <c r="K97">
        <v>0</v>
      </c>
      <c r="L97">
        <v>0</v>
      </c>
      <c r="M97">
        <v>-1</v>
      </c>
      <c r="N97">
        <v>0</v>
      </c>
      <c r="O97">
        <v>0</v>
      </c>
      <c r="P97">
        <v>0</v>
      </c>
      <c r="Q97">
        <v>0</v>
      </c>
      <c r="R97">
        <v>0</v>
      </c>
      <c r="S97">
        <v>0</v>
      </c>
      <c r="T97">
        <v>0</v>
      </c>
      <c r="U97">
        <v>0</v>
      </c>
      <c r="V97">
        <v>0</v>
      </c>
      <c r="W97">
        <v>0</v>
      </c>
      <c r="X97">
        <v>-1</v>
      </c>
      <c r="Y97">
        <v>0</v>
      </c>
      <c r="Z97">
        <v>0</v>
      </c>
      <c r="AA97">
        <v>0</v>
      </c>
      <c r="AB97">
        <v>0</v>
      </c>
      <c r="AC97">
        <v>0</v>
      </c>
      <c r="AD97">
        <v>-1</v>
      </c>
      <c r="AE97">
        <v>0</v>
      </c>
      <c r="AF97">
        <v>-1</v>
      </c>
      <c r="AG97">
        <v>0</v>
      </c>
      <c r="AH97">
        <v>1</v>
      </c>
      <c r="AI97">
        <v>0</v>
      </c>
      <c r="AJ97">
        <v>4</v>
      </c>
      <c r="AK97" s="62">
        <v>0</v>
      </c>
      <c r="AL97">
        <v>0</v>
      </c>
      <c r="AM97">
        <v>0</v>
      </c>
      <c r="AN97">
        <v>0</v>
      </c>
      <c r="AO97">
        <v>0</v>
      </c>
      <c r="AP97">
        <v>0</v>
      </c>
      <c r="AQ97">
        <v>0</v>
      </c>
      <c r="AR97">
        <v>0</v>
      </c>
      <c r="AS97">
        <v>0</v>
      </c>
      <c r="AT97">
        <v>0</v>
      </c>
      <c r="AU97">
        <v>0</v>
      </c>
      <c r="AV97">
        <v>0</v>
      </c>
      <c r="AW97">
        <v>0</v>
      </c>
      <c r="AX97">
        <v>0</v>
      </c>
      <c r="AY97">
        <v>0</v>
      </c>
      <c r="AZ97" s="62">
        <f t="shared" si="5"/>
        <v>4</v>
      </c>
      <c r="BA97">
        <f t="shared" si="6"/>
        <v>2</v>
      </c>
      <c r="BB97">
        <f t="shared" si="6"/>
        <v>-2</v>
      </c>
      <c r="BC97">
        <f t="shared" si="6"/>
        <v>4</v>
      </c>
      <c r="BD97">
        <f t="shared" si="6"/>
        <v>0</v>
      </c>
      <c r="BE97">
        <f t="shared" si="6"/>
        <v>0</v>
      </c>
      <c r="BF97">
        <f t="shared" si="6"/>
        <v>0</v>
      </c>
    </row>
    <row r="98" spans="1:58" x14ac:dyDescent="0.3">
      <c r="B98">
        <v>64</v>
      </c>
      <c r="C98" s="61" t="s">
        <v>423</v>
      </c>
      <c r="D98" s="46">
        <v>647</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-2</v>
      </c>
      <c r="AJ98">
        <v>0</v>
      </c>
      <c r="AK98" s="62">
        <v>0</v>
      </c>
      <c r="AL98">
        <v>0</v>
      </c>
      <c r="AM98">
        <v>0</v>
      </c>
      <c r="AN98">
        <v>0</v>
      </c>
      <c r="AO98">
        <v>4</v>
      </c>
      <c r="AP98">
        <v>4</v>
      </c>
      <c r="AQ98">
        <v>4</v>
      </c>
      <c r="AR98">
        <v>0</v>
      </c>
      <c r="AS98">
        <v>5</v>
      </c>
      <c r="AT98">
        <v>0</v>
      </c>
      <c r="AU98">
        <v>1</v>
      </c>
      <c r="AV98">
        <v>0</v>
      </c>
      <c r="AW98">
        <v>0</v>
      </c>
      <c r="AX98">
        <v>0</v>
      </c>
      <c r="AY98">
        <v>0</v>
      </c>
      <c r="AZ98" s="62">
        <f t="shared" si="5"/>
        <v>16</v>
      </c>
      <c r="BA98">
        <f t="shared" si="6"/>
        <v>0</v>
      </c>
      <c r="BB98">
        <f t="shared" si="6"/>
        <v>-2</v>
      </c>
      <c r="BC98">
        <f t="shared" si="6"/>
        <v>0</v>
      </c>
      <c r="BD98">
        <f t="shared" si="6"/>
        <v>12</v>
      </c>
      <c r="BE98">
        <f t="shared" si="6"/>
        <v>6</v>
      </c>
      <c r="BF98">
        <f t="shared" si="6"/>
        <v>0</v>
      </c>
    </row>
    <row r="99" spans="1:58" x14ac:dyDescent="0.3">
      <c r="A99" t="s">
        <v>271</v>
      </c>
      <c r="B99">
        <v>65</v>
      </c>
      <c r="C99" s="61" t="s">
        <v>424</v>
      </c>
      <c r="D99" s="46">
        <v>398</v>
      </c>
      <c r="E99">
        <v>0</v>
      </c>
      <c r="F99">
        <v>0</v>
      </c>
      <c r="G99">
        <v>0</v>
      </c>
      <c r="H99">
        <v>0</v>
      </c>
      <c r="I99">
        <v>0</v>
      </c>
      <c r="J99">
        <v>0</v>
      </c>
      <c r="K99">
        <v>0</v>
      </c>
      <c r="L99">
        <v>0</v>
      </c>
      <c r="M99">
        <v>0</v>
      </c>
      <c r="N99">
        <v>0</v>
      </c>
      <c r="O99">
        <v>0</v>
      </c>
      <c r="P99">
        <v>0</v>
      </c>
      <c r="Q99">
        <v>0</v>
      </c>
      <c r="R99">
        <v>0</v>
      </c>
      <c r="S99">
        <v>0</v>
      </c>
      <c r="T99">
        <v>0</v>
      </c>
      <c r="U99">
        <v>0</v>
      </c>
      <c r="V99">
        <v>0</v>
      </c>
      <c r="W99">
        <v>0</v>
      </c>
      <c r="X99">
        <v>-1</v>
      </c>
      <c r="Y99">
        <v>-1</v>
      </c>
      <c r="Z99">
        <v>0</v>
      </c>
      <c r="AA99">
        <v>0</v>
      </c>
      <c r="AB99">
        <v>-1</v>
      </c>
      <c r="AC99">
        <v>-1</v>
      </c>
      <c r="AD99">
        <v>-1</v>
      </c>
      <c r="AE99">
        <v>0</v>
      </c>
      <c r="AF99">
        <v>0</v>
      </c>
      <c r="AG99">
        <v>0</v>
      </c>
      <c r="AH99">
        <v>0</v>
      </c>
      <c r="AI99">
        <v>-1</v>
      </c>
      <c r="AJ99">
        <v>0</v>
      </c>
      <c r="AK99" s="62">
        <v>0</v>
      </c>
      <c r="AL99">
        <v>0</v>
      </c>
      <c r="AM99">
        <v>0</v>
      </c>
      <c r="AN99">
        <v>0</v>
      </c>
      <c r="AO99">
        <v>0</v>
      </c>
      <c r="AP99">
        <v>0</v>
      </c>
      <c r="AQ99">
        <v>0</v>
      </c>
      <c r="AR99">
        <v>0</v>
      </c>
      <c r="AS99">
        <v>0</v>
      </c>
      <c r="AT99">
        <v>1</v>
      </c>
      <c r="AU99">
        <v>0</v>
      </c>
      <c r="AV99">
        <v>0</v>
      </c>
      <c r="AW99">
        <v>0</v>
      </c>
      <c r="AX99">
        <v>0</v>
      </c>
      <c r="AY99">
        <v>0</v>
      </c>
      <c r="AZ99" s="62">
        <f t="shared" si="5"/>
        <v>-5</v>
      </c>
      <c r="BA99">
        <f t="shared" si="6"/>
        <v>0</v>
      </c>
      <c r="BB99">
        <f t="shared" si="6"/>
        <v>-6</v>
      </c>
      <c r="BC99">
        <f t="shared" si="6"/>
        <v>0</v>
      </c>
      <c r="BD99">
        <f t="shared" si="6"/>
        <v>0</v>
      </c>
      <c r="BE99">
        <f t="shared" si="6"/>
        <v>1</v>
      </c>
      <c r="BF99">
        <f t="shared" si="6"/>
        <v>0</v>
      </c>
    </row>
    <row r="100" spans="1:58" x14ac:dyDescent="0.3">
      <c r="A100" t="s">
        <v>271</v>
      </c>
      <c r="B100">
        <v>66</v>
      </c>
      <c r="C100" s="61" t="s">
        <v>425</v>
      </c>
      <c r="D100" s="46">
        <v>399</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-2</v>
      </c>
      <c r="Z100">
        <v>0</v>
      </c>
      <c r="AA100">
        <v>0</v>
      </c>
      <c r="AB100">
        <v>0</v>
      </c>
      <c r="AC100">
        <v>0</v>
      </c>
      <c r="AD100">
        <v>0</v>
      </c>
      <c r="AE100">
        <v>0</v>
      </c>
      <c r="AF100">
        <v>0</v>
      </c>
      <c r="AG100">
        <v>0</v>
      </c>
      <c r="AH100">
        <v>0</v>
      </c>
      <c r="AI100">
        <v>0</v>
      </c>
      <c r="AJ100">
        <v>0</v>
      </c>
      <c r="AK100" s="62">
        <v>0</v>
      </c>
      <c r="AL100">
        <v>0</v>
      </c>
      <c r="AM100">
        <v>0</v>
      </c>
      <c r="AN100">
        <v>0</v>
      </c>
      <c r="AO100">
        <v>4</v>
      </c>
      <c r="AP100">
        <v>4</v>
      </c>
      <c r="AQ100">
        <v>4</v>
      </c>
      <c r="AR100">
        <v>0</v>
      </c>
      <c r="AS100">
        <v>0</v>
      </c>
      <c r="AT100">
        <v>4</v>
      </c>
      <c r="AU100">
        <v>0</v>
      </c>
      <c r="AV100">
        <v>0</v>
      </c>
      <c r="AW100">
        <v>0</v>
      </c>
      <c r="AX100">
        <v>0</v>
      </c>
      <c r="AY100">
        <v>0</v>
      </c>
      <c r="AZ100" s="62">
        <f t="shared" si="5"/>
        <v>14</v>
      </c>
      <c r="BA100">
        <f t="shared" si="6"/>
        <v>0</v>
      </c>
      <c r="BB100">
        <f t="shared" si="6"/>
        <v>-2</v>
      </c>
      <c r="BC100">
        <f t="shared" si="6"/>
        <v>0</v>
      </c>
      <c r="BD100">
        <f t="shared" si="6"/>
        <v>12</v>
      </c>
      <c r="BE100">
        <f t="shared" si="6"/>
        <v>4</v>
      </c>
      <c r="BF100">
        <f t="shared" si="6"/>
        <v>0</v>
      </c>
    </row>
    <row r="101" spans="1:58" x14ac:dyDescent="0.3">
      <c r="A101" t="s">
        <v>335</v>
      </c>
      <c r="B101">
        <v>67</v>
      </c>
      <c r="C101" s="61" t="s">
        <v>426</v>
      </c>
      <c r="D101" s="46">
        <v>511</v>
      </c>
      <c r="E101">
        <v>1</v>
      </c>
      <c r="F101">
        <v>1</v>
      </c>
      <c r="G101">
        <v>0</v>
      </c>
      <c r="H101">
        <v>0</v>
      </c>
      <c r="I101">
        <v>0</v>
      </c>
      <c r="J101">
        <v>0</v>
      </c>
      <c r="K101">
        <v>3</v>
      </c>
      <c r="L101">
        <v>1</v>
      </c>
      <c r="M101">
        <v>0</v>
      </c>
      <c r="N101">
        <v>1</v>
      </c>
      <c r="O101">
        <v>1</v>
      </c>
      <c r="P101">
        <v>0</v>
      </c>
      <c r="Q101">
        <v>0</v>
      </c>
      <c r="R101">
        <v>0</v>
      </c>
      <c r="S101">
        <v>0</v>
      </c>
      <c r="T101">
        <v>1</v>
      </c>
      <c r="U101">
        <v>1</v>
      </c>
      <c r="V101">
        <v>1</v>
      </c>
      <c r="W101">
        <v>1</v>
      </c>
      <c r="X101">
        <v>1</v>
      </c>
      <c r="Y101">
        <v>0</v>
      </c>
      <c r="Z101">
        <v>2</v>
      </c>
      <c r="AA101">
        <v>0</v>
      </c>
      <c r="AB101">
        <v>1</v>
      </c>
      <c r="AC101">
        <v>0</v>
      </c>
      <c r="AD101">
        <v>0</v>
      </c>
      <c r="AE101">
        <v>0</v>
      </c>
      <c r="AF101">
        <v>1</v>
      </c>
      <c r="AG101">
        <v>0</v>
      </c>
      <c r="AH101">
        <v>0</v>
      </c>
      <c r="AI101">
        <v>0</v>
      </c>
      <c r="AJ101">
        <v>0</v>
      </c>
      <c r="AK101" s="62">
        <v>0</v>
      </c>
      <c r="AL101">
        <v>0</v>
      </c>
      <c r="AM101">
        <v>0</v>
      </c>
      <c r="AN101">
        <v>0</v>
      </c>
      <c r="AO101">
        <v>1</v>
      </c>
      <c r="AP101">
        <v>1</v>
      </c>
      <c r="AQ101">
        <v>0</v>
      </c>
      <c r="AR101">
        <v>0</v>
      </c>
      <c r="AS101">
        <v>1</v>
      </c>
      <c r="AT101">
        <v>0</v>
      </c>
      <c r="AU101">
        <v>2</v>
      </c>
      <c r="AV101">
        <v>0</v>
      </c>
      <c r="AW101">
        <v>0</v>
      </c>
      <c r="AX101">
        <v>0</v>
      </c>
      <c r="AY101">
        <v>1</v>
      </c>
      <c r="AZ101" s="62">
        <f t="shared" si="5"/>
        <v>23</v>
      </c>
      <c r="BA101">
        <f t="shared" si="6"/>
        <v>8</v>
      </c>
      <c r="BB101">
        <f t="shared" si="6"/>
        <v>9</v>
      </c>
      <c r="BC101">
        <f t="shared" si="6"/>
        <v>0</v>
      </c>
      <c r="BD101">
        <f t="shared" si="6"/>
        <v>2</v>
      </c>
      <c r="BE101">
        <f t="shared" si="6"/>
        <v>3</v>
      </c>
      <c r="BF101">
        <f t="shared" si="6"/>
        <v>1</v>
      </c>
    </row>
    <row r="102" spans="1:58" x14ac:dyDescent="0.3">
      <c r="A102" t="s">
        <v>352</v>
      </c>
      <c r="B102">
        <v>68</v>
      </c>
      <c r="C102" s="61" t="s">
        <v>427</v>
      </c>
      <c r="D102" s="46">
        <v>655</v>
      </c>
      <c r="E102">
        <v>-1</v>
      </c>
      <c r="F102">
        <v>0</v>
      </c>
      <c r="G102">
        <v>-1</v>
      </c>
      <c r="H102">
        <v>-1</v>
      </c>
      <c r="I102">
        <v>0</v>
      </c>
      <c r="J102">
        <v>0</v>
      </c>
      <c r="K102">
        <v>1</v>
      </c>
      <c r="L102">
        <v>-1</v>
      </c>
      <c r="M102">
        <v>0</v>
      </c>
      <c r="N102">
        <v>-1</v>
      </c>
      <c r="O102">
        <v>-1</v>
      </c>
      <c r="P102">
        <v>0</v>
      </c>
      <c r="Q102">
        <v>0</v>
      </c>
      <c r="R102">
        <v>0</v>
      </c>
      <c r="S102">
        <v>0</v>
      </c>
      <c r="T102">
        <v>0</v>
      </c>
      <c r="U102">
        <v>0</v>
      </c>
      <c r="V102">
        <v>0</v>
      </c>
      <c r="W102">
        <v>0</v>
      </c>
      <c r="X102">
        <v>1</v>
      </c>
      <c r="Y102">
        <v>0</v>
      </c>
      <c r="Z102">
        <v>0</v>
      </c>
      <c r="AA102">
        <v>0</v>
      </c>
      <c r="AB102">
        <v>0</v>
      </c>
      <c r="AC102">
        <v>0</v>
      </c>
      <c r="AD102">
        <v>0</v>
      </c>
      <c r="AE102">
        <v>0</v>
      </c>
      <c r="AF102">
        <v>0</v>
      </c>
      <c r="AG102">
        <v>0</v>
      </c>
      <c r="AH102">
        <v>0</v>
      </c>
      <c r="AI102">
        <v>0</v>
      </c>
      <c r="AJ102">
        <v>0</v>
      </c>
      <c r="AK102" s="62">
        <v>0</v>
      </c>
      <c r="AL102">
        <v>0</v>
      </c>
      <c r="AM102">
        <v>0</v>
      </c>
      <c r="AN102">
        <v>0</v>
      </c>
      <c r="AO102">
        <v>1</v>
      </c>
      <c r="AP102">
        <v>0</v>
      </c>
      <c r="AQ102">
        <v>1</v>
      </c>
      <c r="AR102">
        <v>3</v>
      </c>
      <c r="AS102">
        <v>0</v>
      </c>
      <c r="AT102">
        <v>1</v>
      </c>
      <c r="AU102">
        <v>1</v>
      </c>
      <c r="AV102">
        <v>0</v>
      </c>
      <c r="AW102">
        <v>0</v>
      </c>
      <c r="AX102">
        <v>0</v>
      </c>
      <c r="AY102">
        <v>1</v>
      </c>
      <c r="AZ102" s="62">
        <f t="shared" si="5"/>
        <v>4</v>
      </c>
      <c r="BA102">
        <f t="shared" ref="BA102:BF133" si="7">SUMIF($E$2:$AY$2,BA$3,$E102:$AY102)</f>
        <v>-5</v>
      </c>
      <c r="BB102">
        <f t="shared" si="7"/>
        <v>1</v>
      </c>
      <c r="BC102">
        <f t="shared" si="7"/>
        <v>0</v>
      </c>
      <c r="BD102">
        <f t="shared" si="7"/>
        <v>5</v>
      </c>
      <c r="BE102">
        <f t="shared" si="7"/>
        <v>2</v>
      </c>
      <c r="BF102">
        <f t="shared" si="7"/>
        <v>1</v>
      </c>
    </row>
    <row r="103" spans="1:58" x14ac:dyDescent="0.3">
      <c r="B103">
        <v>69</v>
      </c>
      <c r="C103" s="61" t="s">
        <v>428</v>
      </c>
      <c r="D103" s="46">
        <v>410</v>
      </c>
      <c r="E103">
        <v>0</v>
      </c>
      <c r="F103">
        <v>0</v>
      </c>
      <c r="G103">
        <v>0</v>
      </c>
      <c r="H103">
        <v>2</v>
      </c>
      <c r="I103">
        <v>2</v>
      </c>
      <c r="J103">
        <v>0</v>
      </c>
      <c r="K103">
        <v>0</v>
      </c>
      <c r="L103">
        <v>0</v>
      </c>
      <c r="M103">
        <v>0</v>
      </c>
      <c r="N103">
        <v>2</v>
      </c>
      <c r="O103">
        <v>2</v>
      </c>
      <c r="P103">
        <v>0</v>
      </c>
      <c r="Q103">
        <v>0</v>
      </c>
      <c r="R103">
        <v>0</v>
      </c>
      <c r="S103">
        <v>0</v>
      </c>
      <c r="T103">
        <v>0</v>
      </c>
      <c r="U103">
        <v>0</v>
      </c>
      <c r="V103">
        <v>0</v>
      </c>
      <c r="W103">
        <v>0</v>
      </c>
      <c r="X103">
        <v>0</v>
      </c>
      <c r="Y103">
        <v>0</v>
      </c>
      <c r="Z103">
        <v>0</v>
      </c>
      <c r="AA103">
        <v>0</v>
      </c>
      <c r="AB103">
        <v>0</v>
      </c>
      <c r="AC103">
        <v>0</v>
      </c>
      <c r="AD103">
        <v>0</v>
      </c>
      <c r="AE103">
        <v>0</v>
      </c>
      <c r="AF103">
        <v>0</v>
      </c>
      <c r="AG103">
        <v>0</v>
      </c>
      <c r="AH103">
        <v>2</v>
      </c>
      <c r="AI103">
        <v>0</v>
      </c>
      <c r="AJ103">
        <v>0</v>
      </c>
      <c r="AK103" s="62">
        <v>0</v>
      </c>
      <c r="AL103">
        <v>0</v>
      </c>
      <c r="AM103">
        <v>0</v>
      </c>
      <c r="AN103">
        <v>0</v>
      </c>
      <c r="AO103">
        <v>0</v>
      </c>
      <c r="AP103">
        <v>0</v>
      </c>
      <c r="AQ103">
        <v>0</v>
      </c>
      <c r="AR103">
        <v>0</v>
      </c>
      <c r="AS103">
        <v>1</v>
      </c>
      <c r="AT103">
        <v>1</v>
      </c>
      <c r="AU103">
        <v>0</v>
      </c>
      <c r="AV103">
        <v>0</v>
      </c>
      <c r="AW103">
        <v>0</v>
      </c>
      <c r="AX103">
        <v>0</v>
      </c>
      <c r="AY103">
        <v>0</v>
      </c>
      <c r="AZ103" s="62">
        <f t="shared" si="5"/>
        <v>12</v>
      </c>
      <c r="BA103">
        <f t="shared" si="7"/>
        <v>8</v>
      </c>
      <c r="BB103">
        <f t="shared" si="7"/>
        <v>2</v>
      </c>
      <c r="BC103">
        <f t="shared" si="7"/>
        <v>0</v>
      </c>
      <c r="BD103">
        <f t="shared" si="7"/>
        <v>0</v>
      </c>
      <c r="BE103">
        <f t="shared" si="7"/>
        <v>2</v>
      </c>
      <c r="BF103">
        <f t="shared" si="7"/>
        <v>0</v>
      </c>
    </row>
    <row r="104" spans="1:58" x14ac:dyDescent="0.3">
      <c r="A104" t="s">
        <v>271</v>
      </c>
      <c r="B104">
        <v>70</v>
      </c>
      <c r="C104" s="61" t="s">
        <v>429</v>
      </c>
      <c r="D104" s="46">
        <v>355</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s="62">
        <v>0</v>
      </c>
      <c r="AL104">
        <v>0</v>
      </c>
      <c r="AM104">
        <v>0</v>
      </c>
      <c r="AN104">
        <v>0</v>
      </c>
      <c r="AO104">
        <v>0</v>
      </c>
      <c r="AP104">
        <v>0</v>
      </c>
      <c r="AQ104">
        <v>0</v>
      </c>
      <c r="AR104">
        <v>0</v>
      </c>
      <c r="AS104">
        <v>0</v>
      </c>
      <c r="AT104">
        <v>0</v>
      </c>
      <c r="AU104">
        <v>0</v>
      </c>
      <c r="AV104">
        <v>0</v>
      </c>
      <c r="AW104">
        <v>0</v>
      </c>
      <c r="AX104">
        <v>0</v>
      </c>
      <c r="AY104">
        <v>0</v>
      </c>
      <c r="AZ104" s="62">
        <f t="shared" si="5"/>
        <v>0</v>
      </c>
      <c r="BA104">
        <f t="shared" si="7"/>
        <v>0</v>
      </c>
      <c r="BB104">
        <f t="shared" si="7"/>
        <v>0</v>
      </c>
      <c r="BC104">
        <f t="shared" si="7"/>
        <v>0</v>
      </c>
      <c r="BD104">
        <f t="shared" si="7"/>
        <v>0</v>
      </c>
      <c r="BE104">
        <f t="shared" si="7"/>
        <v>0</v>
      </c>
      <c r="BF104">
        <f t="shared" si="7"/>
        <v>0</v>
      </c>
    </row>
    <row r="105" spans="1:58" x14ac:dyDescent="0.3">
      <c r="A105" t="s">
        <v>333</v>
      </c>
      <c r="B105">
        <v>71</v>
      </c>
      <c r="C105" s="61" t="s">
        <v>430</v>
      </c>
      <c r="D105" s="46">
        <v>561</v>
      </c>
      <c r="E105">
        <v>2</v>
      </c>
      <c r="F105">
        <v>2</v>
      </c>
      <c r="G105">
        <v>2</v>
      </c>
      <c r="H105">
        <v>2</v>
      </c>
      <c r="I105">
        <v>0</v>
      </c>
      <c r="J105">
        <v>0</v>
      </c>
      <c r="K105">
        <v>1</v>
      </c>
      <c r="L105">
        <v>0</v>
      </c>
      <c r="M105">
        <v>0</v>
      </c>
      <c r="N105">
        <v>-2</v>
      </c>
      <c r="O105">
        <v>1</v>
      </c>
      <c r="P105">
        <v>-1</v>
      </c>
      <c r="Q105">
        <v>0</v>
      </c>
      <c r="R105">
        <v>0</v>
      </c>
      <c r="S105">
        <v>0</v>
      </c>
      <c r="T105">
        <v>1</v>
      </c>
      <c r="U105">
        <v>-1</v>
      </c>
      <c r="V105">
        <v>0</v>
      </c>
      <c r="W105">
        <v>0</v>
      </c>
      <c r="X105">
        <v>1</v>
      </c>
      <c r="Y105">
        <v>0</v>
      </c>
      <c r="Z105">
        <v>0</v>
      </c>
      <c r="AA105">
        <v>0</v>
      </c>
      <c r="AB105">
        <v>2</v>
      </c>
      <c r="AC105">
        <v>0</v>
      </c>
      <c r="AD105">
        <v>0</v>
      </c>
      <c r="AE105">
        <v>0</v>
      </c>
      <c r="AF105">
        <v>0</v>
      </c>
      <c r="AG105">
        <v>0</v>
      </c>
      <c r="AH105">
        <v>2</v>
      </c>
      <c r="AI105">
        <v>0</v>
      </c>
      <c r="AJ105">
        <v>2</v>
      </c>
      <c r="AK105" s="62">
        <v>0</v>
      </c>
      <c r="AL105">
        <v>0</v>
      </c>
      <c r="AM105">
        <v>0</v>
      </c>
      <c r="AN105">
        <v>0</v>
      </c>
      <c r="AO105">
        <v>0</v>
      </c>
      <c r="AP105">
        <v>0</v>
      </c>
      <c r="AQ105">
        <v>0</v>
      </c>
      <c r="AR105">
        <v>0</v>
      </c>
      <c r="AS105">
        <v>0</v>
      </c>
      <c r="AT105">
        <v>0</v>
      </c>
      <c r="AU105">
        <v>0</v>
      </c>
      <c r="AV105">
        <v>0</v>
      </c>
      <c r="AW105">
        <v>0</v>
      </c>
      <c r="AX105">
        <v>0</v>
      </c>
      <c r="AY105">
        <v>1</v>
      </c>
      <c r="AZ105" s="62">
        <f t="shared" si="5"/>
        <v>15</v>
      </c>
      <c r="BA105">
        <f t="shared" si="7"/>
        <v>8</v>
      </c>
      <c r="BB105">
        <f t="shared" si="7"/>
        <v>4</v>
      </c>
      <c r="BC105">
        <f t="shared" si="7"/>
        <v>2</v>
      </c>
      <c r="BD105">
        <f t="shared" si="7"/>
        <v>0</v>
      </c>
      <c r="BE105">
        <f t="shared" si="7"/>
        <v>0</v>
      </c>
      <c r="BF105">
        <f t="shared" si="7"/>
        <v>1</v>
      </c>
    </row>
    <row r="106" spans="1:58" x14ac:dyDescent="0.3">
      <c r="A106" t="s">
        <v>333</v>
      </c>
      <c r="B106">
        <v>72</v>
      </c>
      <c r="C106" s="61" t="s">
        <v>431</v>
      </c>
      <c r="D106" s="46">
        <v>325</v>
      </c>
      <c r="E106">
        <v>0</v>
      </c>
      <c r="F106">
        <v>0</v>
      </c>
      <c r="G106">
        <v>-1</v>
      </c>
      <c r="H106">
        <v>0</v>
      </c>
      <c r="I106">
        <v>0</v>
      </c>
      <c r="J106">
        <v>0</v>
      </c>
      <c r="K106">
        <v>0</v>
      </c>
      <c r="L106">
        <v>0</v>
      </c>
      <c r="M106">
        <v>0</v>
      </c>
      <c r="N106">
        <v>0</v>
      </c>
      <c r="O106">
        <v>0</v>
      </c>
      <c r="P106">
        <v>-3</v>
      </c>
      <c r="Q106">
        <v>0</v>
      </c>
      <c r="R106">
        <v>0</v>
      </c>
      <c r="S106">
        <v>0</v>
      </c>
      <c r="T106">
        <v>0</v>
      </c>
      <c r="U106">
        <v>0</v>
      </c>
      <c r="V106">
        <v>-1</v>
      </c>
      <c r="W106">
        <v>0</v>
      </c>
      <c r="X106">
        <v>0</v>
      </c>
      <c r="Y106">
        <v>0</v>
      </c>
      <c r="Z106">
        <v>0</v>
      </c>
      <c r="AA106">
        <v>0</v>
      </c>
      <c r="AB106">
        <v>0</v>
      </c>
      <c r="AC106">
        <v>0</v>
      </c>
      <c r="AD106">
        <v>0</v>
      </c>
      <c r="AE106">
        <v>0</v>
      </c>
      <c r="AF106">
        <v>0</v>
      </c>
      <c r="AG106">
        <v>0</v>
      </c>
      <c r="AH106">
        <v>-1</v>
      </c>
      <c r="AI106">
        <v>0</v>
      </c>
      <c r="AJ106">
        <v>0</v>
      </c>
      <c r="AK106" s="62">
        <v>0</v>
      </c>
      <c r="AL106">
        <v>0</v>
      </c>
      <c r="AM106">
        <v>0</v>
      </c>
      <c r="AN106">
        <v>0</v>
      </c>
      <c r="AO106">
        <v>2</v>
      </c>
      <c r="AP106">
        <v>0</v>
      </c>
      <c r="AQ106">
        <v>0</v>
      </c>
      <c r="AR106">
        <v>0</v>
      </c>
      <c r="AS106">
        <v>0</v>
      </c>
      <c r="AT106">
        <v>0</v>
      </c>
      <c r="AU106">
        <v>0</v>
      </c>
      <c r="AV106">
        <v>0</v>
      </c>
      <c r="AW106">
        <v>0</v>
      </c>
      <c r="AX106">
        <v>0</v>
      </c>
      <c r="AY106">
        <v>0</v>
      </c>
      <c r="AZ106" s="62">
        <f t="shared" si="5"/>
        <v>-4</v>
      </c>
      <c r="BA106">
        <f t="shared" si="7"/>
        <v>-1</v>
      </c>
      <c r="BB106">
        <f t="shared" si="7"/>
        <v>-5</v>
      </c>
      <c r="BC106">
        <f t="shared" si="7"/>
        <v>0</v>
      </c>
      <c r="BD106">
        <f t="shared" si="7"/>
        <v>2</v>
      </c>
      <c r="BE106">
        <f t="shared" si="7"/>
        <v>0</v>
      </c>
      <c r="BF106">
        <f t="shared" si="7"/>
        <v>0</v>
      </c>
    </row>
    <row r="107" spans="1:58" x14ac:dyDescent="0.3">
      <c r="B107">
        <v>73</v>
      </c>
      <c r="C107" s="61" t="s">
        <v>432</v>
      </c>
      <c r="D107" s="46">
        <v>423</v>
      </c>
      <c r="E107">
        <v>2</v>
      </c>
      <c r="F107">
        <v>0</v>
      </c>
      <c r="G107">
        <v>2</v>
      </c>
      <c r="H107">
        <v>2</v>
      </c>
      <c r="I107">
        <v>1</v>
      </c>
      <c r="J107">
        <v>0</v>
      </c>
      <c r="K107">
        <v>0</v>
      </c>
      <c r="L107">
        <v>0</v>
      </c>
      <c r="M107">
        <v>0</v>
      </c>
      <c r="N107">
        <v>0</v>
      </c>
      <c r="O107">
        <v>0</v>
      </c>
      <c r="P107">
        <v>4</v>
      </c>
      <c r="Q107">
        <v>0</v>
      </c>
      <c r="R107">
        <v>0</v>
      </c>
      <c r="S107">
        <v>0</v>
      </c>
      <c r="T107">
        <v>-1</v>
      </c>
      <c r="U107">
        <v>1</v>
      </c>
      <c r="V107">
        <v>1</v>
      </c>
      <c r="W107">
        <v>0</v>
      </c>
      <c r="X107">
        <v>-1</v>
      </c>
      <c r="Y107">
        <v>-1</v>
      </c>
      <c r="Z107">
        <v>1</v>
      </c>
      <c r="AA107">
        <v>0</v>
      </c>
      <c r="AB107">
        <v>-2</v>
      </c>
      <c r="AC107">
        <v>0</v>
      </c>
      <c r="AD107">
        <v>0</v>
      </c>
      <c r="AE107">
        <v>0</v>
      </c>
      <c r="AF107">
        <v>-1</v>
      </c>
      <c r="AG107">
        <v>0</v>
      </c>
      <c r="AH107">
        <v>2</v>
      </c>
      <c r="AI107">
        <v>0</v>
      </c>
      <c r="AJ107">
        <v>0</v>
      </c>
      <c r="AK107" s="62">
        <v>0</v>
      </c>
      <c r="AL107">
        <v>0</v>
      </c>
      <c r="AM107">
        <v>0</v>
      </c>
      <c r="AN107">
        <v>0</v>
      </c>
      <c r="AO107">
        <v>1</v>
      </c>
      <c r="AP107">
        <v>0</v>
      </c>
      <c r="AQ107">
        <v>0</v>
      </c>
      <c r="AR107">
        <v>0</v>
      </c>
      <c r="AS107">
        <v>0</v>
      </c>
      <c r="AT107">
        <v>0</v>
      </c>
      <c r="AU107">
        <v>0</v>
      </c>
      <c r="AV107">
        <v>0</v>
      </c>
      <c r="AW107">
        <v>0</v>
      </c>
      <c r="AX107">
        <v>0</v>
      </c>
      <c r="AY107">
        <v>0</v>
      </c>
      <c r="AZ107" s="62">
        <f t="shared" si="5"/>
        <v>11</v>
      </c>
      <c r="BA107">
        <f t="shared" si="7"/>
        <v>7</v>
      </c>
      <c r="BB107">
        <f t="shared" si="7"/>
        <v>3</v>
      </c>
      <c r="BC107">
        <f t="shared" si="7"/>
        <v>0</v>
      </c>
      <c r="BD107">
        <f t="shared" si="7"/>
        <v>1</v>
      </c>
      <c r="BE107">
        <f t="shared" si="7"/>
        <v>0</v>
      </c>
      <c r="BF107">
        <f t="shared" si="7"/>
        <v>0</v>
      </c>
    </row>
    <row r="108" spans="1:58" x14ac:dyDescent="0.3">
      <c r="B108">
        <v>74</v>
      </c>
      <c r="C108" s="61" t="s">
        <v>433</v>
      </c>
      <c r="D108" s="46">
        <v>320</v>
      </c>
      <c r="E108">
        <v>0</v>
      </c>
      <c r="F108">
        <v>0</v>
      </c>
      <c r="G108">
        <v>0</v>
      </c>
      <c r="H108">
        <v>0</v>
      </c>
      <c r="I108">
        <v>0</v>
      </c>
      <c r="J108">
        <v>0</v>
      </c>
      <c r="K108">
        <v>0</v>
      </c>
      <c r="L108">
        <v>0</v>
      </c>
      <c r="M108">
        <v>0</v>
      </c>
      <c r="N108">
        <v>0</v>
      </c>
      <c r="O108">
        <v>0</v>
      </c>
      <c r="P108">
        <v>2</v>
      </c>
      <c r="Q108">
        <v>-2</v>
      </c>
      <c r="R108">
        <v>0</v>
      </c>
      <c r="S108">
        <v>0</v>
      </c>
      <c r="T108">
        <v>0</v>
      </c>
      <c r="U108">
        <v>0</v>
      </c>
      <c r="V108">
        <v>0</v>
      </c>
      <c r="W108">
        <v>3</v>
      </c>
      <c r="X108">
        <v>-2</v>
      </c>
      <c r="Y108">
        <v>0</v>
      </c>
      <c r="Z108">
        <v>0</v>
      </c>
      <c r="AA108">
        <v>0</v>
      </c>
      <c r="AB108">
        <v>-2</v>
      </c>
      <c r="AC108">
        <v>0</v>
      </c>
      <c r="AD108">
        <v>0</v>
      </c>
      <c r="AE108">
        <v>0</v>
      </c>
      <c r="AF108">
        <v>0</v>
      </c>
      <c r="AG108">
        <v>0</v>
      </c>
      <c r="AH108">
        <v>0</v>
      </c>
      <c r="AI108">
        <v>0</v>
      </c>
      <c r="AJ108">
        <v>0</v>
      </c>
      <c r="AK108" s="62">
        <v>0</v>
      </c>
      <c r="AL108">
        <v>0</v>
      </c>
      <c r="AM108">
        <v>0</v>
      </c>
      <c r="AN108">
        <v>0</v>
      </c>
      <c r="AO108">
        <v>2</v>
      </c>
      <c r="AP108">
        <v>0</v>
      </c>
      <c r="AQ108">
        <v>0</v>
      </c>
      <c r="AR108">
        <v>0</v>
      </c>
      <c r="AS108">
        <v>0</v>
      </c>
      <c r="AT108">
        <v>0</v>
      </c>
      <c r="AU108">
        <v>0</v>
      </c>
      <c r="AV108">
        <v>0</v>
      </c>
      <c r="AW108">
        <v>0</v>
      </c>
      <c r="AX108">
        <v>0</v>
      </c>
      <c r="AY108">
        <v>0</v>
      </c>
      <c r="AZ108" s="62">
        <f t="shared" si="5"/>
        <v>1</v>
      </c>
      <c r="BA108">
        <f t="shared" si="7"/>
        <v>0</v>
      </c>
      <c r="BB108">
        <f t="shared" si="7"/>
        <v>-1</v>
      </c>
      <c r="BC108">
        <f t="shared" si="7"/>
        <v>0</v>
      </c>
      <c r="BD108">
        <f t="shared" si="7"/>
        <v>2</v>
      </c>
      <c r="BE108">
        <f t="shared" si="7"/>
        <v>0</v>
      </c>
      <c r="BF108">
        <f t="shared" si="7"/>
        <v>0</v>
      </c>
    </row>
    <row r="109" spans="1:58" x14ac:dyDescent="0.3">
      <c r="B109">
        <v>75</v>
      </c>
      <c r="C109" s="61" t="s">
        <v>434</v>
      </c>
      <c r="D109" s="46">
        <v>428</v>
      </c>
      <c r="E109">
        <v>0</v>
      </c>
      <c r="F109">
        <v>0</v>
      </c>
      <c r="G109">
        <v>0</v>
      </c>
      <c r="H109">
        <v>0</v>
      </c>
      <c r="I109">
        <v>0</v>
      </c>
      <c r="J109">
        <v>0</v>
      </c>
      <c r="K109">
        <v>0</v>
      </c>
      <c r="L109">
        <v>0</v>
      </c>
      <c r="M109">
        <v>0</v>
      </c>
      <c r="N109">
        <v>0</v>
      </c>
      <c r="O109">
        <v>0</v>
      </c>
      <c r="P109">
        <v>0</v>
      </c>
      <c r="Q109">
        <v>-1</v>
      </c>
      <c r="R109">
        <v>1</v>
      </c>
      <c r="S109">
        <v>0</v>
      </c>
      <c r="T109">
        <v>0</v>
      </c>
      <c r="U109">
        <v>0</v>
      </c>
      <c r="V109">
        <v>0</v>
      </c>
      <c r="W109">
        <v>4</v>
      </c>
      <c r="X109">
        <v>1</v>
      </c>
      <c r="Y109">
        <v>1</v>
      </c>
      <c r="Z109">
        <v>0</v>
      </c>
      <c r="AA109">
        <v>0</v>
      </c>
      <c r="AB109">
        <v>-1</v>
      </c>
      <c r="AC109">
        <v>1</v>
      </c>
      <c r="AD109">
        <v>1</v>
      </c>
      <c r="AE109">
        <v>2</v>
      </c>
      <c r="AF109">
        <v>-1</v>
      </c>
      <c r="AG109">
        <v>1</v>
      </c>
      <c r="AH109">
        <v>1</v>
      </c>
      <c r="AI109">
        <v>0</v>
      </c>
      <c r="AJ109">
        <v>0</v>
      </c>
      <c r="AK109" s="62">
        <v>0</v>
      </c>
      <c r="AL109">
        <v>0</v>
      </c>
      <c r="AM109">
        <v>0</v>
      </c>
      <c r="AN109">
        <v>0</v>
      </c>
      <c r="AO109">
        <v>2</v>
      </c>
      <c r="AP109">
        <v>0</v>
      </c>
      <c r="AQ109">
        <v>0</v>
      </c>
      <c r="AR109">
        <v>0</v>
      </c>
      <c r="AS109">
        <v>0</v>
      </c>
      <c r="AT109">
        <v>0</v>
      </c>
      <c r="AU109">
        <v>0</v>
      </c>
      <c r="AV109">
        <v>0</v>
      </c>
      <c r="AW109">
        <v>0</v>
      </c>
      <c r="AX109">
        <v>2</v>
      </c>
      <c r="AY109">
        <v>0</v>
      </c>
      <c r="AZ109" s="62">
        <f t="shared" si="5"/>
        <v>14</v>
      </c>
      <c r="BA109">
        <f t="shared" si="7"/>
        <v>0</v>
      </c>
      <c r="BB109">
        <f t="shared" si="7"/>
        <v>10</v>
      </c>
      <c r="BC109">
        <f t="shared" si="7"/>
        <v>0</v>
      </c>
      <c r="BD109">
        <f t="shared" si="7"/>
        <v>2</v>
      </c>
      <c r="BE109">
        <f t="shared" si="7"/>
        <v>0</v>
      </c>
      <c r="BF109">
        <f t="shared" si="7"/>
        <v>2</v>
      </c>
    </row>
    <row r="110" spans="1:58" x14ac:dyDescent="0.3">
      <c r="A110" t="s">
        <v>335</v>
      </c>
      <c r="B110">
        <v>76</v>
      </c>
      <c r="C110" s="61" t="s">
        <v>435</v>
      </c>
      <c r="D110" s="46">
        <v>388</v>
      </c>
      <c r="E110">
        <v>0</v>
      </c>
      <c r="F110">
        <v>0</v>
      </c>
      <c r="G110">
        <v>0</v>
      </c>
      <c r="H110">
        <v>0</v>
      </c>
      <c r="I110">
        <v>0</v>
      </c>
      <c r="J110">
        <v>0</v>
      </c>
      <c r="K110">
        <v>0</v>
      </c>
      <c r="L110">
        <v>0</v>
      </c>
      <c r="M110">
        <v>0</v>
      </c>
      <c r="N110">
        <v>0</v>
      </c>
      <c r="O110">
        <v>0</v>
      </c>
      <c r="P110">
        <v>1</v>
      </c>
      <c r="Q110">
        <v>-1</v>
      </c>
      <c r="R110">
        <v>0</v>
      </c>
      <c r="S110">
        <v>0</v>
      </c>
      <c r="T110">
        <v>0</v>
      </c>
      <c r="U110">
        <v>0</v>
      </c>
      <c r="V110">
        <v>0</v>
      </c>
      <c r="W110">
        <v>3</v>
      </c>
      <c r="X110">
        <v>0</v>
      </c>
      <c r="Y110">
        <v>0</v>
      </c>
      <c r="Z110">
        <v>0</v>
      </c>
      <c r="AA110">
        <v>0</v>
      </c>
      <c r="AB110">
        <v>-1</v>
      </c>
      <c r="AC110">
        <v>0</v>
      </c>
      <c r="AD110">
        <v>0</v>
      </c>
      <c r="AE110">
        <v>0</v>
      </c>
      <c r="AF110">
        <v>1</v>
      </c>
      <c r="AG110">
        <v>0</v>
      </c>
      <c r="AH110">
        <v>0</v>
      </c>
      <c r="AI110">
        <v>0</v>
      </c>
      <c r="AJ110">
        <v>0</v>
      </c>
      <c r="AK110" s="62">
        <v>0</v>
      </c>
      <c r="AL110">
        <v>0</v>
      </c>
      <c r="AM110">
        <v>0</v>
      </c>
      <c r="AN110">
        <v>0</v>
      </c>
      <c r="AO110">
        <v>2</v>
      </c>
      <c r="AP110">
        <v>0</v>
      </c>
      <c r="AQ110">
        <v>0</v>
      </c>
      <c r="AR110">
        <v>0</v>
      </c>
      <c r="AS110">
        <v>0</v>
      </c>
      <c r="AT110">
        <v>0</v>
      </c>
      <c r="AU110">
        <v>0</v>
      </c>
      <c r="AV110">
        <v>0</v>
      </c>
      <c r="AW110">
        <v>0</v>
      </c>
      <c r="AX110">
        <v>1</v>
      </c>
      <c r="AY110">
        <v>0</v>
      </c>
      <c r="AZ110" s="62">
        <f t="shared" si="5"/>
        <v>6</v>
      </c>
      <c r="BA110">
        <f t="shared" si="7"/>
        <v>0</v>
      </c>
      <c r="BB110">
        <f t="shared" si="7"/>
        <v>3</v>
      </c>
      <c r="BC110">
        <f t="shared" si="7"/>
        <v>0</v>
      </c>
      <c r="BD110">
        <f t="shared" si="7"/>
        <v>2</v>
      </c>
      <c r="BE110">
        <f t="shared" si="7"/>
        <v>0</v>
      </c>
      <c r="BF110">
        <f t="shared" si="7"/>
        <v>1</v>
      </c>
    </row>
    <row r="111" spans="1:58" x14ac:dyDescent="0.3">
      <c r="B111">
        <v>77</v>
      </c>
      <c r="C111" s="61" t="s">
        <v>436</v>
      </c>
      <c r="D111" s="46">
        <v>464</v>
      </c>
      <c r="E111">
        <v>1</v>
      </c>
      <c r="F111">
        <v>0</v>
      </c>
      <c r="G111">
        <v>1</v>
      </c>
      <c r="H111">
        <v>0</v>
      </c>
      <c r="I111">
        <v>0</v>
      </c>
      <c r="J111">
        <v>0</v>
      </c>
      <c r="K111">
        <v>-2</v>
      </c>
      <c r="L111">
        <v>-2</v>
      </c>
      <c r="M111">
        <v>-1</v>
      </c>
      <c r="N111">
        <v>0</v>
      </c>
      <c r="O111">
        <v>0</v>
      </c>
      <c r="P111">
        <v>1</v>
      </c>
      <c r="Q111">
        <v>2</v>
      </c>
      <c r="R111">
        <v>0</v>
      </c>
      <c r="S111">
        <v>0</v>
      </c>
      <c r="T111">
        <v>0</v>
      </c>
      <c r="U111">
        <v>0</v>
      </c>
      <c r="V111">
        <v>0</v>
      </c>
      <c r="W111">
        <v>4</v>
      </c>
      <c r="X111">
        <v>2</v>
      </c>
      <c r="Y111">
        <v>2</v>
      </c>
      <c r="Z111">
        <v>2</v>
      </c>
      <c r="AA111">
        <v>2</v>
      </c>
      <c r="AB111">
        <v>2</v>
      </c>
      <c r="AC111">
        <v>2</v>
      </c>
      <c r="AD111">
        <v>0</v>
      </c>
      <c r="AE111">
        <v>2</v>
      </c>
      <c r="AF111">
        <v>1</v>
      </c>
      <c r="AG111">
        <v>1</v>
      </c>
      <c r="AH111">
        <v>1</v>
      </c>
      <c r="AI111">
        <v>0</v>
      </c>
      <c r="AJ111">
        <v>0</v>
      </c>
      <c r="AK111" s="62">
        <v>0</v>
      </c>
      <c r="AL111">
        <v>0</v>
      </c>
      <c r="AM111">
        <v>0</v>
      </c>
      <c r="AN111">
        <v>0</v>
      </c>
      <c r="AO111">
        <v>2</v>
      </c>
      <c r="AP111">
        <v>0</v>
      </c>
      <c r="AQ111">
        <v>1</v>
      </c>
      <c r="AR111">
        <v>0</v>
      </c>
      <c r="AS111">
        <v>0</v>
      </c>
      <c r="AT111">
        <v>0</v>
      </c>
      <c r="AU111">
        <v>0</v>
      </c>
      <c r="AV111">
        <v>0</v>
      </c>
      <c r="AW111">
        <v>0</v>
      </c>
      <c r="AX111">
        <v>1</v>
      </c>
      <c r="AY111">
        <v>0</v>
      </c>
      <c r="AZ111" s="62">
        <f t="shared" si="5"/>
        <v>25</v>
      </c>
      <c r="BA111">
        <f t="shared" si="7"/>
        <v>-3</v>
      </c>
      <c r="BB111">
        <f t="shared" si="7"/>
        <v>24</v>
      </c>
      <c r="BC111">
        <f t="shared" si="7"/>
        <v>0</v>
      </c>
      <c r="BD111">
        <f t="shared" si="7"/>
        <v>3</v>
      </c>
      <c r="BE111">
        <f t="shared" si="7"/>
        <v>0</v>
      </c>
      <c r="BF111">
        <f t="shared" si="7"/>
        <v>1</v>
      </c>
    </row>
    <row r="112" spans="1:58" x14ac:dyDescent="0.3">
      <c r="B112">
        <v>78</v>
      </c>
      <c r="C112" s="61" t="s">
        <v>437</v>
      </c>
      <c r="D112" s="46">
        <v>430</v>
      </c>
      <c r="E112">
        <v>0</v>
      </c>
      <c r="F112">
        <v>0</v>
      </c>
      <c r="G112">
        <v>0</v>
      </c>
      <c r="H112">
        <v>2</v>
      </c>
      <c r="I112">
        <v>0</v>
      </c>
      <c r="J112">
        <v>0</v>
      </c>
      <c r="K112">
        <v>0</v>
      </c>
      <c r="L112">
        <v>0</v>
      </c>
      <c r="M112">
        <v>0</v>
      </c>
      <c r="N112">
        <v>0</v>
      </c>
      <c r="O112">
        <v>0</v>
      </c>
      <c r="P112">
        <v>0</v>
      </c>
      <c r="Q112">
        <v>1</v>
      </c>
      <c r="R112">
        <v>1</v>
      </c>
      <c r="S112">
        <v>0</v>
      </c>
      <c r="T112">
        <v>0</v>
      </c>
      <c r="U112">
        <v>0</v>
      </c>
      <c r="V112">
        <v>0</v>
      </c>
      <c r="W112">
        <v>3</v>
      </c>
      <c r="X112">
        <v>1</v>
      </c>
      <c r="Y112">
        <v>0</v>
      </c>
      <c r="Z112">
        <v>0</v>
      </c>
      <c r="AA112">
        <v>0</v>
      </c>
      <c r="AB112">
        <v>1</v>
      </c>
      <c r="AC112">
        <v>1</v>
      </c>
      <c r="AD112">
        <v>1</v>
      </c>
      <c r="AE112">
        <v>2</v>
      </c>
      <c r="AF112">
        <v>0</v>
      </c>
      <c r="AG112">
        <v>1</v>
      </c>
      <c r="AH112">
        <v>1</v>
      </c>
      <c r="AI112">
        <v>0</v>
      </c>
      <c r="AJ112">
        <v>0</v>
      </c>
      <c r="AK112" s="62">
        <v>0</v>
      </c>
      <c r="AL112">
        <v>0</v>
      </c>
      <c r="AM112">
        <v>0</v>
      </c>
      <c r="AN112">
        <v>0</v>
      </c>
      <c r="AO112">
        <v>2</v>
      </c>
      <c r="AP112">
        <v>0</v>
      </c>
      <c r="AQ112">
        <v>0</v>
      </c>
      <c r="AR112">
        <v>0</v>
      </c>
      <c r="AS112">
        <v>0</v>
      </c>
      <c r="AT112">
        <v>0</v>
      </c>
      <c r="AU112">
        <v>0</v>
      </c>
      <c r="AV112">
        <v>0</v>
      </c>
      <c r="AW112">
        <v>0</v>
      </c>
      <c r="AX112">
        <v>3</v>
      </c>
      <c r="AY112">
        <v>0</v>
      </c>
      <c r="AZ112" s="62">
        <f t="shared" si="5"/>
        <v>20</v>
      </c>
      <c r="BA112">
        <f t="shared" si="7"/>
        <v>2</v>
      </c>
      <c r="BB112">
        <f t="shared" si="7"/>
        <v>13</v>
      </c>
      <c r="BC112">
        <f t="shared" si="7"/>
        <v>0</v>
      </c>
      <c r="BD112">
        <f t="shared" si="7"/>
        <v>2</v>
      </c>
      <c r="BE112">
        <f t="shared" si="7"/>
        <v>0</v>
      </c>
      <c r="BF112">
        <f t="shared" si="7"/>
        <v>3</v>
      </c>
    </row>
    <row r="113" spans="1:58" x14ac:dyDescent="0.3">
      <c r="B113">
        <v>79</v>
      </c>
      <c r="C113" s="61" t="s">
        <v>438</v>
      </c>
      <c r="D113" s="46">
        <v>436</v>
      </c>
      <c r="E113">
        <v>0</v>
      </c>
      <c r="F113">
        <v>0</v>
      </c>
      <c r="G113">
        <v>0</v>
      </c>
      <c r="H113">
        <v>2</v>
      </c>
      <c r="I113">
        <v>1</v>
      </c>
      <c r="J113">
        <v>0</v>
      </c>
      <c r="K113">
        <v>0</v>
      </c>
      <c r="L113">
        <v>0</v>
      </c>
      <c r="M113">
        <v>0</v>
      </c>
      <c r="N113">
        <v>0</v>
      </c>
      <c r="O113">
        <v>0</v>
      </c>
      <c r="P113">
        <v>2</v>
      </c>
      <c r="Q113">
        <v>-1</v>
      </c>
      <c r="R113">
        <v>-1</v>
      </c>
      <c r="S113">
        <v>0</v>
      </c>
      <c r="T113">
        <v>0</v>
      </c>
      <c r="U113">
        <v>0</v>
      </c>
      <c r="V113">
        <v>0</v>
      </c>
      <c r="W113">
        <v>2</v>
      </c>
      <c r="X113">
        <v>0</v>
      </c>
      <c r="Y113">
        <v>-1</v>
      </c>
      <c r="Z113">
        <v>0</v>
      </c>
      <c r="AA113">
        <v>0</v>
      </c>
      <c r="AB113">
        <v>0</v>
      </c>
      <c r="AC113">
        <v>0</v>
      </c>
      <c r="AD113">
        <v>0</v>
      </c>
      <c r="AE113">
        <v>0</v>
      </c>
      <c r="AF113">
        <v>0</v>
      </c>
      <c r="AG113">
        <v>0</v>
      </c>
      <c r="AH113">
        <v>2</v>
      </c>
      <c r="AI113">
        <v>0</v>
      </c>
      <c r="AJ113">
        <v>0</v>
      </c>
      <c r="AK113" s="62">
        <v>0</v>
      </c>
      <c r="AL113">
        <v>0</v>
      </c>
      <c r="AM113">
        <v>0</v>
      </c>
      <c r="AN113">
        <v>0</v>
      </c>
      <c r="AO113">
        <v>2</v>
      </c>
      <c r="AP113">
        <v>0</v>
      </c>
      <c r="AQ113">
        <v>0</v>
      </c>
      <c r="AR113">
        <v>0</v>
      </c>
      <c r="AS113">
        <v>0</v>
      </c>
      <c r="AT113">
        <v>0</v>
      </c>
      <c r="AU113">
        <v>0</v>
      </c>
      <c r="AV113">
        <v>0</v>
      </c>
      <c r="AW113">
        <v>4</v>
      </c>
      <c r="AX113">
        <v>2</v>
      </c>
      <c r="AY113">
        <v>0</v>
      </c>
      <c r="AZ113" s="62">
        <f t="shared" si="5"/>
        <v>14</v>
      </c>
      <c r="BA113">
        <f t="shared" si="7"/>
        <v>3</v>
      </c>
      <c r="BB113">
        <f t="shared" si="7"/>
        <v>3</v>
      </c>
      <c r="BC113">
        <f t="shared" si="7"/>
        <v>0</v>
      </c>
      <c r="BD113">
        <f t="shared" si="7"/>
        <v>2</v>
      </c>
      <c r="BE113">
        <f t="shared" si="7"/>
        <v>4</v>
      </c>
      <c r="BF113">
        <f t="shared" si="7"/>
        <v>2</v>
      </c>
    </row>
    <row r="114" spans="1:58" x14ac:dyDescent="0.3">
      <c r="B114">
        <v>80</v>
      </c>
      <c r="C114" s="61" t="s">
        <v>439</v>
      </c>
      <c r="D114" s="46">
        <v>447</v>
      </c>
      <c r="E114">
        <v>0</v>
      </c>
      <c r="F114">
        <v>0</v>
      </c>
      <c r="G114">
        <v>1</v>
      </c>
      <c r="H114">
        <v>1</v>
      </c>
      <c r="I114">
        <v>1</v>
      </c>
      <c r="J114">
        <v>0</v>
      </c>
      <c r="K114">
        <v>-1</v>
      </c>
      <c r="L114">
        <v>0</v>
      </c>
      <c r="M114">
        <v>-1</v>
      </c>
      <c r="N114">
        <v>0</v>
      </c>
      <c r="O114">
        <v>0</v>
      </c>
      <c r="P114">
        <v>1</v>
      </c>
      <c r="Q114">
        <v>-1</v>
      </c>
      <c r="R114">
        <v>-1</v>
      </c>
      <c r="S114">
        <v>0</v>
      </c>
      <c r="T114">
        <v>0</v>
      </c>
      <c r="U114">
        <v>0</v>
      </c>
      <c r="V114">
        <v>0</v>
      </c>
      <c r="W114">
        <v>4</v>
      </c>
      <c r="X114">
        <v>2</v>
      </c>
      <c r="Y114">
        <v>-1</v>
      </c>
      <c r="Z114">
        <v>2</v>
      </c>
      <c r="AA114">
        <v>2</v>
      </c>
      <c r="AB114">
        <v>1</v>
      </c>
      <c r="AC114">
        <v>0</v>
      </c>
      <c r="AD114">
        <v>1</v>
      </c>
      <c r="AE114">
        <v>-1</v>
      </c>
      <c r="AF114">
        <v>4</v>
      </c>
      <c r="AG114">
        <v>-1</v>
      </c>
      <c r="AH114">
        <v>1</v>
      </c>
      <c r="AI114">
        <v>0</v>
      </c>
      <c r="AJ114">
        <v>0</v>
      </c>
      <c r="AK114" s="62">
        <v>0</v>
      </c>
      <c r="AL114">
        <v>0</v>
      </c>
      <c r="AM114">
        <v>0</v>
      </c>
      <c r="AN114">
        <v>0</v>
      </c>
      <c r="AO114">
        <v>2</v>
      </c>
      <c r="AP114">
        <v>0</v>
      </c>
      <c r="AQ114">
        <v>0</v>
      </c>
      <c r="AR114">
        <v>0</v>
      </c>
      <c r="AS114">
        <v>0</v>
      </c>
      <c r="AT114">
        <v>0</v>
      </c>
      <c r="AU114">
        <v>0</v>
      </c>
      <c r="AV114">
        <v>0</v>
      </c>
      <c r="AW114">
        <v>0</v>
      </c>
      <c r="AX114">
        <v>2</v>
      </c>
      <c r="AY114">
        <v>0</v>
      </c>
      <c r="AZ114" s="62">
        <f t="shared" si="5"/>
        <v>18</v>
      </c>
      <c r="BA114">
        <f t="shared" si="7"/>
        <v>1</v>
      </c>
      <c r="BB114">
        <f t="shared" si="7"/>
        <v>13</v>
      </c>
      <c r="BC114">
        <f t="shared" si="7"/>
        <v>0</v>
      </c>
      <c r="BD114">
        <f t="shared" si="7"/>
        <v>2</v>
      </c>
      <c r="BE114">
        <f t="shared" si="7"/>
        <v>0</v>
      </c>
      <c r="BF114">
        <f t="shared" si="7"/>
        <v>2</v>
      </c>
    </row>
    <row r="115" spans="1:58" x14ac:dyDescent="0.3">
      <c r="B115">
        <v>81</v>
      </c>
      <c r="C115" s="61" t="s">
        <v>440</v>
      </c>
      <c r="D115" s="46">
        <v>527</v>
      </c>
      <c r="E115">
        <v>0</v>
      </c>
      <c r="F115">
        <v>0</v>
      </c>
      <c r="G115">
        <v>4</v>
      </c>
      <c r="H115">
        <v>4</v>
      </c>
      <c r="I115">
        <v>0</v>
      </c>
      <c r="J115">
        <v>0</v>
      </c>
      <c r="K115">
        <v>0</v>
      </c>
      <c r="L115">
        <v>0</v>
      </c>
      <c r="M115">
        <v>2</v>
      </c>
      <c r="N115">
        <v>0</v>
      </c>
      <c r="O115">
        <v>0</v>
      </c>
      <c r="P115">
        <v>-2</v>
      </c>
      <c r="Q115">
        <v>0</v>
      </c>
      <c r="R115">
        <v>0</v>
      </c>
      <c r="S115">
        <v>0</v>
      </c>
      <c r="T115">
        <v>0</v>
      </c>
      <c r="U115">
        <v>0</v>
      </c>
      <c r="V115">
        <v>0</v>
      </c>
      <c r="W115">
        <v>0</v>
      </c>
      <c r="X115">
        <v>2</v>
      </c>
      <c r="Y115">
        <v>2</v>
      </c>
      <c r="Z115">
        <v>2</v>
      </c>
      <c r="AA115">
        <v>2</v>
      </c>
      <c r="AB115">
        <v>2</v>
      </c>
      <c r="AC115">
        <v>2</v>
      </c>
      <c r="AD115">
        <v>0</v>
      </c>
      <c r="AE115">
        <v>2</v>
      </c>
      <c r="AF115">
        <v>0</v>
      </c>
      <c r="AG115">
        <v>2</v>
      </c>
      <c r="AH115">
        <v>2</v>
      </c>
      <c r="AI115">
        <v>0</v>
      </c>
      <c r="AJ115">
        <v>0</v>
      </c>
      <c r="AK115" s="62">
        <v>0</v>
      </c>
      <c r="AL115">
        <v>0</v>
      </c>
      <c r="AM115">
        <v>0</v>
      </c>
      <c r="AN115">
        <v>0</v>
      </c>
      <c r="AO115">
        <v>0</v>
      </c>
      <c r="AP115">
        <v>0</v>
      </c>
      <c r="AQ115">
        <v>0</v>
      </c>
      <c r="AR115">
        <v>0</v>
      </c>
      <c r="AS115">
        <v>0</v>
      </c>
      <c r="AT115">
        <v>0</v>
      </c>
      <c r="AU115">
        <v>0</v>
      </c>
      <c r="AV115">
        <v>0</v>
      </c>
      <c r="AW115">
        <v>0</v>
      </c>
      <c r="AX115">
        <v>0</v>
      </c>
      <c r="AY115">
        <v>0</v>
      </c>
      <c r="AZ115" s="62">
        <f t="shared" si="5"/>
        <v>26</v>
      </c>
      <c r="BA115">
        <f t="shared" si="7"/>
        <v>10</v>
      </c>
      <c r="BB115">
        <f t="shared" si="7"/>
        <v>16</v>
      </c>
      <c r="BC115">
        <f t="shared" si="7"/>
        <v>0</v>
      </c>
      <c r="BD115">
        <f t="shared" si="7"/>
        <v>0</v>
      </c>
      <c r="BE115">
        <f t="shared" si="7"/>
        <v>0</v>
      </c>
      <c r="BF115">
        <f t="shared" si="7"/>
        <v>0</v>
      </c>
    </row>
    <row r="116" spans="1:58" x14ac:dyDescent="0.3">
      <c r="B116">
        <v>82</v>
      </c>
      <c r="C116" s="61" t="s">
        <v>441</v>
      </c>
      <c r="D116" s="46">
        <v>453</v>
      </c>
      <c r="E116">
        <v>2</v>
      </c>
      <c r="F116">
        <v>2</v>
      </c>
      <c r="G116">
        <v>2</v>
      </c>
      <c r="H116">
        <v>0</v>
      </c>
      <c r="I116">
        <v>0</v>
      </c>
      <c r="J116">
        <v>0</v>
      </c>
      <c r="K116">
        <v>0</v>
      </c>
      <c r="L116">
        <v>2</v>
      </c>
      <c r="M116">
        <v>0</v>
      </c>
      <c r="N116">
        <v>0</v>
      </c>
      <c r="O116">
        <v>0</v>
      </c>
      <c r="P116">
        <v>0</v>
      </c>
      <c r="Q116">
        <v>2</v>
      </c>
      <c r="R116">
        <v>2</v>
      </c>
      <c r="S116">
        <v>0</v>
      </c>
      <c r="T116">
        <v>0</v>
      </c>
      <c r="U116">
        <v>0</v>
      </c>
      <c r="V116">
        <v>0</v>
      </c>
      <c r="W116">
        <v>0</v>
      </c>
      <c r="X116">
        <v>0</v>
      </c>
      <c r="Y116">
        <v>0</v>
      </c>
      <c r="Z116">
        <v>0</v>
      </c>
      <c r="AA116">
        <v>0</v>
      </c>
      <c r="AB116">
        <v>1</v>
      </c>
      <c r="AC116">
        <v>0</v>
      </c>
      <c r="AD116">
        <v>0</v>
      </c>
      <c r="AE116">
        <v>0</v>
      </c>
      <c r="AF116">
        <v>4</v>
      </c>
      <c r="AG116">
        <v>0</v>
      </c>
      <c r="AH116">
        <v>4</v>
      </c>
      <c r="AI116">
        <v>0</v>
      </c>
      <c r="AJ116">
        <v>0</v>
      </c>
      <c r="AK116" s="62">
        <v>0</v>
      </c>
      <c r="AL116">
        <v>0</v>
      </c>
      <c r="AM116">
        <v>0</v>
      </c>
      <c r="AN116">
        <v>0</v>
      </c>
      <c r="AO116">
        <v>4</v>
      </c>
      <c r="AP116">
        <v>5</v>
      </c>
      <c r="AQ116">
        <v>4</v>
      </c>
      <c r="AR116">
        <v>0</v>
      </c>
      <c r="AS116">
        <v>0</v>
      </c>
      <c r="AT116">
        <v>0</v>
      </c>
      <c r="AU116">
        <v>0</v>
      </c>
      <c r="AV116">
        <v>0</v>
      </c>
      <c r="AW116">
        <v>0</v>
      </c>
      <c r="AX116">
        <v>0</v>
      </c>
      <c r="AY116">
        <v>0</v>
      </c>
      <c r="AZ116" s="62">
        <f t="shared" si="5"/>
        <v>34</v>
      </c>
      <c r="BA116">
        <f t="shared" si="7"/>
        <v>8</v>
      </c>
      <c r="BB116">
        <f t="shared" si="7"/>
        <v>13</v>
      </c>
      <c r="BC116">
        <f t="shared" si="7"/>
        <v>0</v>
      </c>
      <c r="BD116">
        <f t="shared" si="7"/>
        <v>13</v>
      </c>
      <c r="BE116">
        <f t="shared" si="7"/>
        <v>0</v>
      </c>
      <c r="BF116">
        <f t="shared" si="7"/>
        <v>0</v>
      </c>
    </row>
    <row r="117" spans="1:58" x14ac:dyDescent="0.3">
      <c r="B117">
        <v>83</v>
      </c>
      <c r="C117" s="61" t="s">
        <v>442</v>
      </c>
      <c r="D117" s="46">
        <v>455</v>
      </c>
      <c r="E117">
        <v>2</v>
      </c>
      <c r="F117">
        <v>2</v>
      </c>
      <c r="G117">
        <v>2</v>
      </c>
      <c r="H117">
        <v>0</v>
      </c>
      <c r="I117">
        <v>0</v>
      </c>
      <c r="J117">
        <v>0</v>
      </c>
      <c r="K117">
        <v>0</v>
      </c>
      <c r="L117">
        <v>0</v>
      </c>
      <c r="M117">
        <v>2</v>
      </c>
      <c r="N117">
        <v>0</v>
      </c>
      <c r="O117">
        <v>0</v>
      </c>
      <c r="P117">
        <v>1</v>
      </c>
      <c r="Q117">
        <v>2</v>
      </c>
      <c r="R117">
        <v>2</v>
      </c>
      <c r="S117">
        <v>0</v>
      </c>
      <c r="T117">
        <v>0</v>
      </c>
      <c r="U117">
        <v>0</v>
      </c>
      <c r="V117">
        <v>0</v>
      </c>
      <c r="W117">
        <v>0</v>
      </c>
      <c r="X117">
        <v>0</v>
      </c>
      <c r="Y117">
        <v>0</v>
      </c>
      <c r="Z117">
        <v>0</v>
      </c>
      <c r="AA117">
        <v>0</v>
      </c>
      <c r="AB117">
        <v>0</v>
      </c>
      <c r="AC117">
        <v>0</v>
      </c>
      <c r="AD117">
        <v>0</v>
      </c>
      <c r="AE117">
        <v>2</v>
      </c>
      <c r="AF117">
        <v>4</v>
      </c>
      <c r="AG117">
        <v>2</v>
      </c>
      <c r="AH117">
        <v>0</v>
      </c>
      <c r="AI117">
        <v>0</v>
      </c>
      <c r="AJ117">
        <v>0</v>
      </c>
      <c r="AK117" s="62">
        <v>0</v>
      </c>
      <c r="AL117">
        <v>0</v>
      </c>
      <c r="AM117">
        <v>0</v>
      </c>
      <c r="AN117">
        <v>0</v>
      </c>
      <c r="AO117">
        <v>4</v>
      </c>
      <c r="AP117">
        <v>5</v>
      </c>
      <c r="AQ117">
        <v>4</v>
      </c>
      <c r="AR117">
        <v>0</v>
      </c>
      <c r="AS117">
        <v>0</v>
      </c>
      <c r="AT117">
        <v>0</v>
      </c>
      <c r="AU117">
        <v>0</v>
      </c>
      <c r="AV117">
        <v>0</v>
      </c>
      <c r="AW117">
        <v>0</v>
      </c>
      <c r="AX117">
        <v>0</v>
      </c>
      <c r="AY117">
        <v>0</v>
      </c>
      <c r="AZ117" s="62">
        <f t="shared" si="5"/>
        <v>34</v>
      </c>
      <c r="BA117">
        <f t="shared" si="7"/>
        <v>8</v>
      </c>
      <c r="BB117">
        <f t="shared" si="7"/>
        <v>13</v>
      </c>
      <c r="BC117">
        <f t="shared" si="7"/>
        <v>0</v>
      </c>
      <c r="BD117">
        <f t="shared" si="7"/>
        <v>13</v>
      </c>
      <c r="BE117">
        <f t="shared" si="7"/>
        <v>0</v>
      </c>
      <c r="BF117">
        <f t="shared" si="7"/>
        <v>0</v>
      </c>
    </row>
    <row r="118" spans="1:58" x14ac:dyDescent="0.3">
      <c r="A118" t="s">
        <v>333</v>
      </c>
      <c r="B118">
        <v>84</v>
      </c>
      <c r="C118" s="61" t="s">
        <v>246</v>
      </c>
      <c r="D118" s="46">
        <v>670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s="62">
        <v>0</v>
      </c>
      <c r="AL118">
        <v>0</v>
      </c>
      <c r="AM118">
        <v>0</v>
      </c>
      <c r="AN118">
        <v>0</v>
      </c>
      <c r="AO118">
        <v>0</v>
      </c>
      <c r="AP118">
        <v>0</v>
      </c>
      <c r="AQ118">
        <v>0</v>
      </c>
      <c r="AR118">
        <v>0</v>
      </c>
      <c r="AS118">
        <v>0</v>
      </c>
      <c r="AT118">
        <v>0</v>
      </c>
      <c r="AU118">
        <v>0</v>
      </c>
      <c r="AV118">
        <v>0</v>
      </c>
      <c r="AW118">
        <v>0</v>
      </c>
      <c r="AX118">
        <v>5</v>
      </c>
      <c r="AY118">
        <v>0</v>
      </c>
      <c r="AZ118" s="62">
        <f t="shared" si="5"/>
        <v>5</v>
      </c>
      <c r="BA118">
        <f t="shared" si="7"/>
        <v>0</v>
      </c>
      <c r="BB118">
        <f t="shared" si="7"/>
        <v>0</v>
      </c>
      <c r="BC118">
        <f t="shared" si="7"/>
        <v>0</v>
      </c>
      <c r="BD118">
        <f t="shared" si="7"/>
        <v>0</v>
      </c>
      <c r="BE118">
        <f t="shared" si="7"/>
        <v>0</v>
      </c>
      <c r="BF118">
        <f t="shared" si="7"/>
        <v>5</v>
      </c>
    </row>
    <row r="119" spans="1:58" x14ac:dyDescent="0.3">
      <c r="B119">
        <v>85</v>
      </c>
      <c r="C119" s="61" t="s">
        <v>443</v>
      </c>
      <c r="D119" s="46">
        <v>468</v>
      </c>
      <c r="E119">
        <v>0</v>
      </c>
      <c r="F119">
        <v>0</v>
      </c>
      <c r="G119">
        <v>5</v>
      </c>
      <c r="H119">
        <v>2</v>
      </c>
      <c r="I119">
        <v>0</v>
      </c>
      <c r="J119">
        <v>0</v>
      </c>
      <c r="K119">
        <v>0</v>
      </c>
      <c r="L119">
        <v>0</v>
      </c>
      <c r="M119">
        <v>0</v>
      </c>
      <c r="N119">
        <v>0</v>
      </c>
      <c r="O119">
        <v>1</v>
      </c>
      <c r="P119">
        <v>2</v>
      </c>
      <c r="Q119">
        <v>2</v>
      </c>
      <c r="R119">
        <v>2</v>
      </c>
      <c r="S119">
        <v>0</v>
      </c>
      <c r="T119">
        <v>0</v>
      </c>
      <c r="U119">
        <v>-1</v>
      </c>
      <c r="V119">
        <v>0</v>
      </c>
      <c r="W119">
        <v>0</v>
      </c>
      <c r="X119">
        <v>0</v>
      </c>
      <c r="Y119">
        <v>2</v>
      </c>
      <c r="Z119">
        <v>0</v>
      </c>
      <c r="AA119">
        <v>0</v>
      </c>
      <c r="AB119">
        <v>0</v>
      </c>
      <c r="AC119">
        <v>0</v>
      </c>
      <c r="AD119">
        <v>0</v>
      </c>
      <c r="AE119">
        <v>0</v>
      </c>
      <c r="AF119">
        <v>1</v>
      </c>
      <c r="AG119">
        <v>0</v>
      </c>
      <c r="AH119">
        <v>5</v>
      </c>
      <c r="AI119">
        <v>0</v>
      </c>
      <c r="AJ119">
        <v>0</v>
      </c>
      <c r="AK119" s="62">
        <v>0</v>
      </c>
      <c r="AL119">
        <v>0</v>
      </c>
      <c r="AM119">
        <v>0</v>
      </c>
      <c r="AN119">
        <v>0</v>
      </c>
      <c r="AO119">
        <v>0</v>
      </c>
      <c r="AP119">
        <v>0</v>
      </c>
      <c r="AQ119">
        <v>0</v>
      </c>
      <c r="AR119">
        <v>0</v>
      </c>
      <c r="AS119">
        <v>-1</v>
      </c>
      <c r="AT119">
        <v>0</v>
      </c>
      <c r="AU119">
        <v>0</v>
      </c>
      <c r="AV119">
        <v>0</v>
      </c>
      <c r="AW119">
        <v>0</v>
      </c>
      <c r="AX119">
        <v>0</v>
      </c>
      <c r="AY119">
        <v>0</v>
      </c>
      <c r="AZ119" s="62">
        <f t="shared" si="5"/>
        <v>20</v>
      </c>
      <c r="BA119">
        <f t="shared" si="7"/>
        <v>8</v>
      </c>
      <c r="BB119">
        <f t="shared" si="7"/>
        <v>13</v>
      </c>
      <c r="BC119">
        <f t="shared" si="7"/>
        <v>0</v>
      </c>
      <c r="BD119">
        <f t="shared" si="7"/>
        <v>0</v>
      </c>
      <c r="BE119">
        <f t="shared" si="7"/>
        <v>-1</v>
      </c>
      <c r="BF119">
        <f t="shared" si="7"/>
        <v>0</v>
      </c>
    </row>
    <row r="120" spans="1:58" x14ac:dyDescent="0.3">
      <c r="A120" t="s">
        <v>354</v>
      </c>
      <c r="B120">
        <v>86</v>
      </c>
      <c r="C120" s="61" t="s">
        <v>444</v>
      </c>
      <c r="D120" s="46">
        <v>516</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s="62">
        <v>0</v>
      </c>
      <c r="AL120">
        <v>0</v>
      </c>
      <c r="AM120">
        <v>0</v>
      </c>
      <c r="AN120">
        <v>0</v>
      </c>
      <c r="AO120">
        <v>2</v>
      </c>
      <c r="AP120">
        <v>0</v>
      </c>
      <c r="AQ120">
        <v>0</v>
      </c>
      <c r="AR120">
        <v>0</v>
      </c>
      <c r="AS120">
        <v>0</v>
      </c>
      <c r="AT120">
        <v>0</v>
      </c>
      <c r="AU120">
        <v>0</v>
      </c>
      <c r="AV120">
        <v>0</v>
      </c>
      <c r="AW120">
        <v>5</v>
      </c>
      <c r="AX120">
        <v>3</v>
      </c>
      <c r="AY120">
        <v>2</v>
      </c>
      <c r="AZ120" s="62">
        <f t="shared" si="5"/>
        <v>12</v>
      </c>
      <c r="BA120">
        <f t="shared" si="7"/>
        <v>0</v>
      </c>
      <c r="BB120">
        <f t="shared" si="7"/>
        <v>0</v>
      </c>
      <c r="BC120">
        <f t="shared" si="7"/>
        <v>0</v>
      </c>
      <c r="BD120">
        <f t="shared" si="7"/>
        <v>2</v>
      </c>
      <c r="BE120">
        <f t="shared" si="7"/>
        <v>5</v>
      </c>
      <c r="BF120">
        <f t="shared" si="7"/>
        <v>5</v>
      </c>
    </row>
    <row r="121" spans="1:58" x14ac:dyDescent="0.3">
      <c r="A121" t="s">
        <v>354</v>
      </c>
      <c r="B121">
        <v>87</v>
      </c>
      <c r="C121" s="61" t="s">
        <v>445</v>
      </c>
      <c r="D121" s="46">
        <v>576</v>
      </c>
      <c r="E121">
        <v>0</v>
      </c>
      <c r="F121">
        <v>0</v>
      </c>
      <c r="G121">
        <v>0</v>
      </c>
      <c r="H121">
        <v>0</v>
      </c>
      <c r="I121">
        <v>3</v>
      </c>
      <c r="J121">
        <v>0</v>
      </c>
      <c r="K121">
        <v>0</v>
      </c>
      <c r="L121">
        <v>0</v>
      </c>
      <c r="M121">
        <v>0</v>
      </c>
      <c r="N121">
        <v>0</v>
      </c>
      <c r="O121">
        <v>0</v>
      </c>
      <c r="P121">
        <v>0</v>
      </c>
      <c r="Q121">
        <v>0</v>
      </c>
      <c r="R121">
        <v>0</v>
      </c>
      <c r="S121">
        <v>0</v>
      </c>
      <c r="T121">
        <v>0</v>
      </c>
      <c r="U121">
        <v>0</v>
      </c>
      <c r="V121">
        <v>0</v>
      </c>
      <c r="W121">
        <v>0</v>
      </c>
      <c r="X121">
        <v>3</v>
      </c>
      <c r="Y121">
        <v>0</v>
      </c>
      <c r="Z121">
        <v>0</v>
      </c>
      <c r="AA121">
        <v>0</v>
      </c>
      <c r="AB121">
        <v>2</v>
      </c>
      <c r="AC121">
        <v>0</v>
      </c>
      <c r="AD121">
        <v>0</v>
      </c>
      <c r="AE121">
        <v>0</v>
      </c>
      <c r="AF121">
        <v>0</v>
      </c>
      <c r="AG121">
        <v>0</v>
      </c>
      <c r="AH121">
        <v>2</v>
      </c>
      <c r="AI121">
        <v>0</v>
      </c>
      <c r="AJ121">
        <v>0</v>
      </c>
      <c r="AK121" s="62">
        <v>0</v>
      </c>
      <c r="AL121">
        <v>0</v>
      </c>
      <c r="AM121">
        <v>0</v>
      </c>
      <c r="AN121">
        <v>0</v>
      </c>
      <c r="AO121">
        <v>0</v>
      </c>
      <c r="AP121">
        <v>0</v>
      </c>
      <c r="AQ121">
        <v>0</v>
      </c>
      <c r="AR121">
        <v>0</v>
      </c>
      <c r="AS121">
        <v>0</v>
      </c>
      <c r="AT121">
        <v>0</v>
      </c>
      <c r="AU121">
        <v>3</v>
      </c>
      <c r="AV121">
        <v>5</v>
      </c>
      <c r="AW121">
        <v>0</v>
      </c>
      <c r="AX121">
        <v>0</v>
      </c>
      <c r="AY121">
        <v>0</v>
      </c>
      <c r="AZ121" s="62">
        <f t="shared" si="5"/>
        <v>18</v>
      </c>
      <c r="BA121">
        <f t="shared" si="7"/>
        <v>3</v>
      </c>
      <c r="BB121">
        <f t="shared" si="7"/>
        <v>7</v>
      </c>
      <c r="BC121">
        <f t="shared" si="7"/>
        <v>0</v>
      </c>
      <c r="BD121">
        <f t="shared" si="7"/>
        <v>0</v>
      </c>
      <c r="BE121">
        <f t="shared" si="7"/>
        <v>8</v>
      </c>
      <c r="BF121">
        <f t="shared" si="7"/>
        <v>0</v>
      </c>
    </row>
    <row r="122" spans="1:58" x14ac:dyDescent="0.3">
      <c r="B122">
        <v>88</v>
      </c>
      <c r="C122" s="61" t="s">
        <v>366</v>
      </c>
      <c r="D122" s="46">
        <v>482</v>
      </c>
      <c r="E122">
        <v>1</v>
      </c>
      <c r="F122">
        <v>0</v>
      </c>
      <c r="G122">
        <v>1</v>
      </c>
      <c r="H122">
        <v>0</v>
      </c>
      <c r="I122">
        <v>-1</v>
      </c>
      <c r="J122">
        <v>-2</v>
      </c>
      <c r="K122">
        <v>1</v>
      </c>
      <c r="L122">
        <v>-2</v>
      </c>
      <c r="M122">
        <v>2</v>
      </c>
      <c r="N122">
        <v>0</v>
      </c>
      <c r="O122">
        <v>0</v>
      </c>
      <c r="P122">
        <v>2</v>
      </c>
      <c r="Q122">
        <v>2</v>
      </c>
      <c r="R122">
        <v>2</v>
      </c>
      <c r="S122">
        <v>0</v>
      </c>
      <c r="T122">
        <v>0</v>
      </c>
      <c r="U122">
        <v>0</v>
      </c>
      <c r="V122">
        <v>0</v>
      </c>
      <c r="W122">
        <v>0</v>
      </c>
      <c r="X122">
        <v>-4</v>
      </c>
      <c r="Y122">
        <v>2</v>
      </c>
      <c r="Z122">
        <v>1</v>
      </c>
      <c r="AA122">
        <v>1</v>
      </c>
      <c r="AB122">
        <v>0</v>
      </c>
      <c r="AC122">
        <v>2</v>
      </c>
      <c r="AD122">
        <v>-2</v>
      </c>
      <c r="AE122">
        <v>2</v>
      </c>
      <c r="AF122">
        <v>0</v>
      </c>
      <c r="AG122">
        <v>2</v>
      </c>
      <c r="AH122">
        <v>1</v>
      </c>
      <c r="AI122">
        <v>0</v>
      </c>
      <c r="AJ122">
        <v>0</v>
      </c>
      <c r="AK122" s="62">
        <v>0</v>
      </c>
      <c r="AL122">
        <v>0</v>
      </c>
      <c r="AM122">
        <v>0</v>
      </c>
      <c r="AN122">
        <v>0</v>
      </c>
      <c r="AO122">
        <v>2</v>
      </c>
      <c r="AP122">
        <v>0</v>
      </c>
      <c r="AQ122">
        <v>0</v>
      </c>
      <c r="AR122">
        <v>0</v>
      </c>
      <c r="AS122">
        <v>0</v>
      </c>
      <c r="AT122">
        <v>0</v>
      </c>
      <c r="AU122">
        <v>4</v>
      </c>
      <c r="AV122">
        <v>0</v>
      </c>
      <c r="AW122">
        <v>0</v>
      </c>
      <c r="AX122">
        <v>0</v>
      </c>
      <c r="AY122">
        <v>0</v>
      </c>
      <c r="AZ122" s="62">
        <f t="shared" si="5"/>
        <v>17</v>
      </c>
      <c r="BA122">
        <f t="shared" si="7"/>
        <v>0</v>
      </c>
      <c r="BB122">
        <f t="shared" si="7"/>
        <v>11</v>
      </c>
      <c r="BC122">
        <f t="shared" si="7"/>
        <v>0</v>
      </c>
      <c r="BD122">
        <f t="shared" si="7"/>
        <v>2</v>
      </c>
      <c r="BE122">
        <f t="shared" si="7"/>
        <v>4</v>
      </c>
      <c r="BF122">
        <f t="shared" si="7"/>
        <v>0</v>
      </c>
    </row>
    <row r="123" spans="1:58" x14ac:dyDescent="0.3">
      <c r="B123">
        <v>89</v>
      </c>
      <c r="C123" s="61" t="s">
        <v>446</v>
      </c>
      <c r="D123" s="46">
        <v>353</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s="62">
        <v>0</v>
      </c>
      <c r="AL123">
        <v>0</v>
      </c>
      <c r="AM123">
        <v>0</v>
      </c>
      <c r="AN123">
        <v>0</v>
      </c>
      <c r="AO123">
        <v>0</v>
      </c>
      <c r="AP123">
        <v>0</v>
      </c>
      <c r="AQ123">
        <v>0</v>
      </c>
      <c r="AR123">
        <v>0</v>
      </c>
      <c r="AS123">
        <v>0</v>
      </c>
      <c r="AT123">
        <v>0</v>
      </c>
      <c r="AU123">
        <v>0</v>
      </c>
      <c r="AV123">
        <v>0</v>
      </c>
      <c r="AW123">
        <v>0</v>
      </c>
      <c r="AX123">
        <v>0</v>
      </c>
      <c r="AY123">
        <v>0</v>
      </c>
      <c r="AZ123" s="62">
        <f t="shared" si="5"/>
        <v>0</v>
      </c>
      <c r="BA123">
        <f t="shared" si="7"/>
        <v>0</v>
      </c>
      <c r="BB123">
        <f t="shared" si="7"/>
        <v>0</v>
      </c>
      <c r="BC123">
        <f t="shared" si="7"/>
        <v>0</v>
      </c>
      <c r="BD123">
        <f t="shared" si="7"/>
        <v>0</v>
      </c>
      <c r="BE123">
        <f t="shared" si="7"/>
        <v>0</v>
      </c>
      <c r="BF123">
        <f t="shared" si="7"/>
        <v>0</v>
      </c>
    </row>
    <row r="124" spans="1:58" x14ac:dyDescent="0.3">
      <c r="A124" t="s">
        <v>335</v>
      </c>
      <c r="B124">
        <v>90</v>
      </c>
      <c r="C124" s="61" t="s">
        <v>447</v>
      </c>
      <c r="D124" s="46">
        <v>484</v>
      </c>
      <c r="E124">
        <v>4</v>
      </c>
      <c r="F124">
        <v>4</v>
      </c>
      <c r="G124">
        <v>0</v>
      </c>
      <c r="H124">
        <v>0</v>
      </c>
      <c r="I124">
        <v>0</v>
      </c>
      <c r="J124">
        <v>0</v>
      </c>
      <c r="K124">
        <v>0</v>
      </c>
      <c r="L124">
        <v>1</v>
      </c>
      <c r="M124">
        <v>1</v>
      </c>
      <c r="N124">
        <v>1</v>
      </c>
      <c r="O124">
        <v>1</v>
      </c>
      <c r="P124">
        <v>1</v>
      </c>
      <c r="Q124">
        <v>-1</v>
      </c>
      <c r="R124">
        <v>-1</v>
      </c>
      <c r="S124">
        <v>0</v>
      </c>
      <c r="T124">
        <v>0</v>
      </c>
      <c r="U124">
        <v>1</v>
      </c>
      <c r="V124">
        <v>2</v>
      </c>
      <c r="W124">
        <v>2</v>
      </c>
      <c r="X124">
        <v>2</v>
      </c>
      <c r="Y124">
        <v>0</v>
      </c>
      <c r="Z124">
        <v>2</v>
      </c>
      <c r="AA124">
        <v>0</v>
      </c>
      <c r="AB124">
        <v>0</v>
      </c>
      <c r="AC124">
        <v>0</v>
      </c>
      <c r="AD124">
        <v>1</v>
      </c>
      <c r="AE124">
        <v>0</v>
      </c>
      <c r="AF124">
        <v>0</v>
      </c>
      <c r="AG124">
        <v>0</v>
      </c>
      <c r="AH124">
        <v>2</v>
      </c>
      <c r="AI124">
        <v>0</v>
      </c>
      <c r="AJ124">
        <v>2</v>
      </c>
      <c r="AK124" s="62">
        <v>0</v>
      </c>
      <c r="AL124">
        <v>0</v>
      </c>
      <c r="AM124">
        <v>0</v>
      </c>
      <c r="AN124">
        <v>0</v>
      </c>
      <c r="AO124">
        <v>2</v>
      </c>
      <c r="AP124">
        <v>0</v>
      </c>
      <c r="AQ124">
        <v>2</v>
      </c>
      <c r="AR124">
        <v>0</v>
      </c>
      <c r="AS124">
        <v>1</v>
      </c>
      <c r="AT124">
        <v>0</v>
      </c>
      <c r="AU124">
        <v>0</v>
      </c>
      <c r="AV124">
        <v>0</v>
      </c>
      <c r="AW124">
        <v>0</v>
      </c>
      <c r="AX124">
        <v>2</v>
      </c>
      <c r="AY124">
        <v>1</v>
      </c>
      <c r="AZ124" s="62">
        <f t="shared" si="5"/>
        <v>33</v>
      </c>
      <c r="BA124">
        <f t="shared" si="7"/>
        <v>12</v>
      </c>
      <c r="BB124">
        <f t="shared" si="7"/>
        <v>11</v>
      </c>
      <c r="BC124">
        <f t="shared" si="7"/>
        <v>2</v>
      </c>
      <c r="BD124">
        <f t="shared" si="7"/>
        <v>4</v>
      </c>
      <c r="BE124">
        <f t="shared" si="7"/>
        <v>1</v>
      </c>
      <c r="BF124">
        <f t="shared" si="7"/>
        <v>3</v>
      </c>
    </row>
    <row r="125" spans="1:58" x14ac:dyDescent="0.3">
      <c r="B125">
        <v>91</v>
      </c>
      <c r="C125" s="61" t="s">
        <v>448</v>
      </c>
      <c r="D125" s="46">
        <v>500</v>
      </c>
      <c r="E125">
        <v>0</v>
      </c>
      <c r="F125">
        <v>0</v>
      </c>
      <c r="G125">
        <v>0</v>
      </c>
      <c r="H125">
        <v>0</v>
      </c>
      <c r="I125">
        <v>0</v>
      </c>
      <c r="J125">
        <v>0</v>
      </c>
      <c r="K125">
        <v>-1</v>
      </c>
      <c r="L125">
        <v>1</v>
      </c>
      <c r="M125">
        <v>0</v>
      </c>
      <c r="N125">
        <v>0</v>
      </c>
      <c r="O125">
        <v>0</v>
      </c>
      <c r="P125">
        <v>0</v>
      </c>
      <c r="Q125">
        <v>0</v>
      </c>
      <c r="R125">
        <v>0</v>
      </c>
      <c r="S125">
        <v>2</v>
      </c>
      <c r="T125">
        <v>0</v>
      </c>
      <c r="U125">
        <v>0</v>
      </c>
      <c r="V125">
        <v>0</v>
      </c>
      <c r="W125">
        <v>0</v>
      </c>
      <c r="X125">
        <v>0</v>
      </c>
      <c r="Y125">
        <v>0</v>
      </c>
      <c r="Z125">
        <v>0</v>
      </c>
      <c r="AA125">
        <v>0</v>
      </c>
      <c r="AB125">
        <v>0</v>
      </c>
      <c r="AC125">
        <v>0</v>
      </c>
      <c r="AD125">
        <v>0</v>
      </c>
      <c r="AE125">
        <v>0</v>
      </c>
      <c r="AF125">
        <v>0</v>
      </c>
      <c r="AG125">
        <v>0</v>
      </c>
      <c r="AH125">
        <v>0</v>
      </c>
      <c r="AI125">
        <v>0</v>
      </c>
      <c r="AJ125">
        <v>0</v>
      </c>
      <c r="AK125" s="62">
        <v>0</v>
      </c>
      <c r="AL125">
        <v>0</v>
      </c>
      <c r="AM125">
        <v>0</v>
      </c>
      <c r="AN125">
        <v>0</v>
      </c>
      <c r="AO125">
        <v>0</v>
      </c>
      <c r="AP125">
        <v>0</v>
      </c>
      <c r="AQ125">
        <v>0</v>
      </c>
      <c r="AR125">
        <v>0</v>
      </c>
      <c r="AS125">
        <v>0</v>
      </c>
      <c r="AT125">
        <v>0</v>
      </c>
      <c r="AU125">
        <v>2</v>
      </c>
      <c r="AV125">
        <v>-1</v>
      </c>
      <c r="AW125">
        <v>0</v>
      </c>
      <c r="AX125">
        <v>0</v>
      </c>
      <c r="AY125">
        <v>1</v>
      </c>
      <c r="AZ125" s="62">
        <f t="shared" si="5"/>
        <v>4</v>
      </c>
      <c r="BA125">
        <f t="shared" si="7"/>
        <v>0</v>
      </c>
      <c r="BB125">
        <f t="shared" si="7"/>
        <v>2</v>
      </c>
      <c r="BC125">
        <f t="shared" si="7"/>
        <v>0</v>
      </c>
      <c r="BD125">
        <f t="shared" si="7"/>
        <v>0</v>
      </c>
      <c r="BE125">
        <f t="shared" si="7"/>
        <v>1</v>
      </c>
      <c r="BF125">
        <f t="shared" si="7"/>
        <v>1</v>
      </c>
    </row>
    <row r="126" spans="1:58" x14ac:dyDescent="0.3">
      <c r="B126">
        <v>92</v>
      </c>
      <c r="C126" s="61" t="s">
        <v>449</v>
      </c>
      <c r="D126" s="46">
        <v>319</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5</v>
      </c>
      <c r="AG126">
        <v>5</v>
      </c>
      <c r="AH126">
        <v>0</v>
      </c>
      <c r="AI126">
        <v>0</v>
      </c>
      <c r="AJ126">
        <v>0</v>
      </c>
      <c r="AK126" s="62">
        <v>0</v>
      </c>
      <c r="AL126">
        <v>0</v>
      </c>
      <c r="AM126">
        <v>0</v>
      </c>
      <c r="AN126">
        <v>0</v>
      </c>
      <c r="AO126">
        <v>0</v>
      </c>
      <c r="AP126">
        <v>0</v>
      </c>
      <c r="AQ126">
        <v>0</v>
      </c>
      <c r="AR126">
        <v>0</v>
      </c>
      <c r="AS126">
        <v>0</v>
      </c>
      <c r="AT126">
        <v>0</v>
      </c>
      <c r="AU126">
        <v>0</v>
      </c>
      <c r="AV126">
        <v>0</v>
      </c>
      <c r="AW126">
        <v>0</v>
      </c>
      <c r="AX126">
        <v>0</v>
      </c>
      <c r="AY126">
        <v>0</v>
      </c>
      <c r="AZ126" s="62">
        <f t="shared" si="5"/>
        <v>10</v>
      </c>
      <c r="BA126">
        <f t="shared" si="7"/>
        <v>0</v>
      </c>
      <c r="BB126">
        <f t="shared" si="7"/>
        <v>10</v>
      </c>
      <c r="BC126">
        <f t="shared" si="7"/>
        <v>0</v>
      </c>
      <c r="BD126">
        <f t="shared" si="7"/>
        <v>0</v>
      </c>
      <c r="BE126">
        <f t="shared" si="7"/>
        <v>0</v>
      </c>
      <c r="BF126">
        <f t="shared" si="7"/>
        <v>0</v>
      </c>
    </row>
    <row r="127" spans="1:58" x14ac:dyDescent="0.3">
      <c r="B127">
        <v>93</v>
      </c>
      <c r="C127" s="61" t="s">
        <v>450</v>
      </c>
      <c r="D127" s="46">
        <v>582</v>
      </c>
      <c r="E127">
        <v>0</v>
      </c>
      <c r="F127">
        <v>0</v>
      </c>
      <c r="G127">
        <v>0</v>
      </c>
      <c r="H127">
        <v>0</v>
      </c>
      <c r="I127">
        <v>2</v>
      </c>
      <c r="J127">
        <v>0</v>
      </c>
      <c r="K127">
        <v>0</v>
      </c>
      <c r="L127">
        <v>0</v>
      </c>
      <c r="M127">
        <v>0</v>
      </c>
      <c r="N127">
        <v>0</v>
      </c>
      <c r="O127">
        <v>2</v>
      </c>
      <c r="P127">
        <v>5</v>
      </c>
      <c r="Q127">
        <v>2</v>
      </c>
      <c r="R127">
        <v>1</v>
      </c>
      <c r="S127">
        <v>0</v>
      </c>
      <c r="T127">
        <v>0</v>
      </c>
      <c r="U127">
        <v>2</v>
      </c>
      <c r="V127">
        <v>0</v>
      </c>
      <c r="W127">
        <v>0</v>
      </c>
      <c r="X127">
        <v>-1</v>
      </c>
      <c r="Y127">
        <v>0</v>
      </c>
      <c r="Z127">
        <v>0</v>
      </c>
      <c r="AA127">
        <v>0</v>
      </c>
      <c r="AB127">
        <v>0</v>
      </c>
      <c r="AC127">
        <v>0</v>
      </c>
      <c r="AD127">
        <v>0</v>
      </c>
      <c r="AE127">
        <v>0</v>
      </c>
      <c r="AF127">
        <v>-1</v>
      </c>
      <c r="AG127">
        <v>0</v>
      </c>
      <c r="AH127">
        <v>0</v>
      </c>
      <c r="AI127">
        <v>0</v>
      </c>
      <c r="AJ127">
        <v>0</v>
      </c>
      <c r="AK127" s="62">
        <v>0</v>
      </c>
      <c r="AL127">
        <v>0</v>
      </c>
      <c r="AM127">
        <v>0</v>
      </c>
      <c r="AN127">
        <v>0</v>
      </c>
      <c r="AO127">
        <v>0</v>
      </c>
      <c r="AP127">
        <v>0</v>
      </c>
      <c r="AQ127">
        <v>0</v>
      </c>
      <c r="AR127">
        <v>0</v>
      </c>
      <c r="AS127">
        <v>0</v>
      </c>
      <c r="AT127">
        <v>0</v>
      </c>
      <c r="AU127">
        <v>0</v>
      </c>
      <c r="AV127">
        <v>0</v>
      </c>
      <c r="AW127">
        <v>0</v>
      </c>
      <c r="AX127">
        <v>0</v>
      </c>
      <c r="AY127">
        <v>0</v>
      </c>
      <c r="AZ127" s="62">
        <f t="shared" si="5"/>
        <v>12</v>
      </c>
      <c r="BA127">
        <f t="shared" si="7"/>
        <v>4</v>
      </c>
      <c r="BB127">
        <f t="shared" si="7"/>
        <v>8</v>
      </c>
      <c r="BC127">
        <f t="shared" si="7"/>
        <v>0</v>
      </c>
      <c r="BD127">
        <f t="shared" si="7"/>
        <v>0</v>
      </c>
      <c r="BE127">
        <f t="shared" si="7"/>
        <v>0</v>
      </c>
      <c r="BF127">
        <f t="shared" si="7"/>
        <v>0</v>
      </c>
    </row>
    <row r="128" spans="1:58" x14ac:dyDescent="0.3">
      <c r="A128" t="s">
        <v>335</v>
      </c>
      <c r="B128">
        <v>94</v>
      </c>
      <c r="C128" s="61" t="s">
        <v>451</v>
      </c>
      <c r="D128" s="46">
        <v>595</v>
      </c>
      <c r="E128">
        <v>2</v>
      </c>
      <c r="F128">
        <v>2</v>
      </c>
      <c r="G128">
        <v>2</v>
      </c>
      <c r="H128">
        <v>2</v>
      </c>
      <c r="I128">
        <v>0</v>
      </c>
      <c r="J128">
        <v>0</v>
      </c>
      <c r="K128">
        <v>2</v>
      </c>
      <c r="L128">
        <v>2</v>
      </c>
      <c r="M128">
        <v>0</v>
      </c>
      <c r="N128">
        <v>2</v>
      </c>
      <c r="O128">
        <v>0</v>
      </c>
      <c r="P128">
        <v>0</v>
      </c>
      <c r="Q128">
        <v>0</v>
      </c>
      <c r="R128">
        <v>0</v>
      </c>
      <c r="S128">
        <v>0</v>
      </c>
      <c r="T128">
        <v>0</v>
      </c>
      <c r="U128">
        <v>0</v>
      </c>
      <c r="V128">
        <v>0</v>
      </c>
      <c r="W128">
        <v>0</v>
      </c>
      <c r="X128">
        <v>0</v>
      </c>
      <c r="Y128">
        <v>0</v>
      </c>
      <c r="Z128">
        <v>5</v>
      </c>
      <c r="AA128">
        <v>5</v>
      </c>
      <c r="AB128">
        <v>0</v>
      </c>
      <c r="AC128">
        <v>0</v>
      </c>
      <c r="AD128">
        <v>0</v>
      </c>
      <c r="AE128">
        <v>0</v>
      </c>
      <c r="AF128">
        <v>0</v>
      </c>
      <c r="AG128">
        <v>0</v>
      </c>
      <c r="AH128">
        <v>2</v>
      </c>
      <c r="AI128">
        <v>0</v>
      </c>
      <c r="AJ128">
        <v>2</v>
      </c>
      <c r="AK128" s="62">
        <v>0</v>
      </c>
      <c r="AL128">
        <v>2</v>
      </c>
      <c r="AM128">
        <v>1</v>
      </c>
      <c r="AN128">
        <v>0</v>
      </c>
      <c r="AO128">
        <v>0</v>
      </c>
      <c r="AP128">
        <v>0</v>
      </c>
      <c r="AQ128">
        <v>4</v>
      </c>
      <c r="AR128">
        <v>0</v>
      </c>
      <c r="AS128">
        <v>2</v>
      </c>
      <c r="AT128">
        <v>2</v>
      </c>
      <c r="AU128">
        <v>0</v>
      </c>
      <c r="AV128">
        <v>0</v>
      </c>
      <c r="AW128">
        <v>2</v>
      </c>
      <c r="AX128">
        <v>0</v>
      </c>
      <c r="AY128">
        <v>1</v>
      </c>
      <c r="AZ128" s="62">
        <f t="shared" si="5"/>
        <v>42</v>
      </c>
      <c r="BA128">
        <f t="shared" si="7"/>
        <v>14</v>
      </c>
      <c r="BB128">
        <f t="shared" si="7"/>
        <v>12</v>
      </c>
      <c r="BC128">
        <f t="shared" si="7"/>
        <v>5</v>
      </c>
      <c r="BD128">
        <f t="shared" si="7"/>
        <v>4</v>
      </c>
      <c r="BE128">
        <f t="shared" si="7"/>
        <v>6</v>
      </c>
      <c r="BF128">
        <f t="shared" si="7"/>
        <v>1</v>
      </c>
    </row>
    <row r="129" spans="1:58" x14ac:dyDescent="0.3">
      <c r="A129" t="s">
        <v>271</v>
      </c>
      <c r="B129">
        <v>95</v>
      </c>
      <c r="C129" s="61" t="s">
        <v>452</v>
      </c>
      <c r="D129" s="46">
        <v>378</v>
      </c>
      <c r="E129">
        <v>0</v>
      </c>
      <c r="F129">
        <v>0</v>
      </c>
      <c r="G129">
        <v>0</v>
      </c>
      <c r="H129">
        <v>2</v>
      </c>
      <c r="I129">
        <v>1</v>
      </c>
      <c r="J129">
        <v>0</v>
      </c>
      <c r="K129">
        <v>0</v>
      </c>
      <c r="L129">
        <v>0</v>
      </c>
      <c r="M129">
        <v>-1</v>
      </c>
      <c r="N129">
        <v>0</v>
      </c>
      <c r="O129">
        <v>0</v>
      </c>
      <c r="P129">
        <v>2</v>
      </c>
      <c r="Q129">
        <v>-1</v>
      </c>
      <c r="R129">
        <v>-2</v>
      </c>
      <c r="S129">
        <v>0</v>
      </c>
      <c r="T129">
        <v>2</v>
      </c>
      <c r="U129">
        <v>1</v>
      </c>
      <c r="V129">
        <v>2</v>
      </c>
      <c r="W129">
        <v>2</v>
      </c>
      <c r="X129">
        <v>2</v>
      </c>
      <c r="Y129">
        <v>-1</v>
      </c>
      <c r="Z129">
        <v>0</v>
      </c>
      <c r="AA129">
        <v>0</v>
      </c>
      <c r="AB129">
        <v>-2</v>
      </c>
      <c r="AC129">
        <v>0</v>
      </c>
      <c r="AD129">
        <v>0</v>
      </c>
      <c r="AE129">
        <v>0</v>
      </c>
      <c r="AF129">
        <v>0</v>
      </c>
      <c r="AG129">
        <v>0</v>
      </c>
      <c r="AH129">
        <v>2</v>
      </c>
      <c r="AI129">
        <v>0</v>
      </c>
      <c r="AJ129">
        <v>0</v>
      </c>
      <c r="AK129" s="62">
        <v>0</v>
      </c>
      <c r="AL129">
        <v>0</v>
      </c>
      <c r="AM129">
        <v>0</v>
      </c>
      <c r="AN129">
        <v>0</v>
      </c>
      <c r="AO129">
        <v>2</v>
      </c>
      <c r="AP129">
        <v>0</v>
      </c>
      <c r="AQ129">
        <v>0</v>
      </c>
      <c r="AR129">
        <v>0</v>
      </c>
      <c r="AS129">
        <v>2</v>
      </c>
      <c r="AT129">
        <v>4</v>
      </c>
      <c r="AU129">
        <v>0</v>
      </c>
      <c r="AV129">
        <v>0</v>
      </c>
      <c r="AW129">
        <v>5</v>
      </c>
      <c r="AX129">
        <v>0</v>
      </c>
      <c r="AY129">
        <v>0</v>
      </c>
      <c r="AZ129" s="62">
        <f t="shared" si="5"/>
        <v>22</v>
      </c>
      <c r="BA129">
        <f t="shared" si="7"/>
        <v>2</v>
      </c>
      <c r="BB129">
        <f t="shared" si="7"/>
        <v>7</v>
      </c>
      <c r="BC129">
        <f t="shared" si="7"/>
        <v>0</v>
      </c>
      <c r="BD129">
        <f t="shared" si="7"/>
        <v>2</v>
      </c>
      <c r="BE129">
        <f t="shared" si="7"/>
        <v>11</v>
      </c>
      <c r="BF129">
        <f t="shared" si="7"/>
        <v>0</v>
      </c>
    </row>
    <row r="130" spans="1:58" x14ac:dyDescent="0.3">
      <c r="B130">
        <v>96</v>
      </c>
      <c r="C130" s="61" t="s">
        <v>453</v>
      </c>
      <c r="D130" s="46">
        <v>522</v>
      </c>
      <c r="E130">
        <v>0</v>
      </c>
      <c r="F130">
        <v>0</v>
      </c>
      <c r="G130">
        <v>0</v>
      </c>
      <c r="H130">
        <v>0</v>
      </c>
      <c r="I130">
        <v>0</v>
      </c>
      <c r="J130">
        <v>0</v>
      </c>
      <c r="K130">
        <v>0</v>
      </c>
      <c r="L130">
        <v>0</v>
      </c>
      <c r="M130">
        <v>1</v>
      </c>
      <c r="N130">
        <v>0</v>
      </c>
      <c r="O130">
        <v>0</v>
      </c>
      <c r="P130">
        <v>0</v>
      </c>
      <c r="Q130">
        <v>2</v>
      </c>
      <c r="R130">
        <v>1</v>
      </c>
      <c r="S130">
        <v>0</v>
      </c>
      <c r="T130">
        <v>0</v>
      </c>
      <c r="U130">
        <v>0</v>
      </c>
      <c r="V130">
        <v>2</v>
      </c>
      <c r="W130">
        <v>2</v>
      </c>
      <c r="X130">
        <v>2</v>
      </c>
      <c r="Y130">
        <v>2</v>
      </c>
      <c r="Z130">
        <v>0</v>
      </c>
      <c r="AA130">
        <v>0</v>
      </c>
      <c r="AB130">
        <v>0</v>
      </c>
      <c r="AC130">
        <v>2</v>
      </c>
      <c r="AD130">
        <v>0</v>
      </c>
      <c r="AE130">
        <v>3</v>
      </c>
      <c r="AF130">
        <v>0</v>
      </c>
      <c r="AG130">
        <v>1</v>
      </c>
      <c r="AH130">
        <v>0</v>
      </c>
      <c r="AI130">
        <v>0</v>
      </c>
      <c r="AJ130">
        <v>0</v>
      </c>
      <c r="AK130" s="62">
        <v>0</v>
      </c>
      <c r="AL130">
        <v>0</v>
      </c>
      <c r="AM130">
        <v>0</v>
      </c>
      <c r="AN130">
        <v>0</v>
      </c>
      <c r="AO130">
        <v>1</v>
      </c>
      <c r="AP130">
        <v>0</v>
      </c>
      <c r="AQ130">
        <v>0</v>
      </c>
      <c r="AR130">
        <v>0</v>
      </c>
      <c r="AS130">
        <v>0</v>
      </c>
      <c r="AT130">
        <v>0</v>
      </c>
      <c r="AU130">
        <v>0</v>
      </c>
      <c r="AV130">
        <v>0</v>
      </c>
      <c r="AW130">
        <v>4</v>
      </c>
      <c r="AX130">
        <v>0</v>
      </c>
      <c r="AY130">
        <v>0</v>
      </c>
      <c r="AZ130" s="62">
        <f t="shared" si="5"/>
        <v>23</v>
      </c>
      <c r="BA130">
        <f t="shared" si="7"/>
        <v>1</v>
      </c>
      <c r="BB130">
        <f t="shared" si="7"/>
        <v>17</v>
      </c>
      <c r="BC130">
        <f t="shared" si="7"/>
        <v>0</v>
      </c>
      <c r="BD130">
        <f t="shared" si="7"/>
        <v>1</v>
      </c>
      <c r="BE130">
        <f t="shared" si="7"/>
        <v>4</v>
      </c>
      <c r="BF130">
        <f t="shared" si="7"/>
        <v>0</v>
      </c>
    </row>
    <row r="131" spans="1:58" x14ac:dyDescent="0.3">
      <c r="B131">
        <v>97</v>
      </c>
      <c r="C131" s="61" t="s">
        <v>454</v>
      </c>
      <c r="D131" s="46">
        <v>520</v>
      </c>
      <c r="E131">
        <v>0</v>
      </c>
      <c r="F131">
        <v>0</v>
      </c>
      <c r="G131">
        <v>0</v>
      </c>
      <c r="H131">
        <v>0</v>
      </c>
      <c r="I131">
        <v>0</v>
      </c>
      <c r="J131">
        <v>0</v>
      </c>
      <c r="K131">
        <v>0</v>
      </c>
      <c r="L131">
        <v>0</v>
      </c>
      <c r="M131">
        <v>1</v>
      </c>
      <c r="N131">
        <v>0</v>
      </c>
      <c r="O131">
        <v>0</v>
      </c>
      <c r="P131">
        <v>0</v>
      </c>
      <c r="Q131">
        <v>2</v>
      </c>
      <c r="R131">
        <v>1</v>
      </c>
      <c r="S131">
        <v>0</v>
      </c>
      <c r="T131">
        <v>0</v>
      </c>
      <c r="U131">
        <v>0</v>
      </c>
      <c r="V131">
        <v>2</v>
      </c>
      <c r="W131">
        <v>2</v>
      </c>
      <c r="X131">
        <v>2</v>
      </c>
      <c r="Y131">
        <v>2</v>
      </c>
      <c r="Z131">
        <v>0</v>
      </c>
      <c r="AA131">
        <v>0</v>
      </c>
      <c r="AB131">
        <v>0</v>
      </c>
      <c r="AC131">
        <v>2</v>
      </c>
      <c r="AD131">
        <v>0</v>
      </c>
      <c r="AE131">
        <v>3</v>
      </c>
      <c r="AF131">
        <v>0</v>
      </c>
      <c r="AG131">
        <v>1</v>
      </c>
      <c r="AH131">
        <v>0</v>
      </c>
      <c r="AI131">
        <v>0</v>
      </c>
      <c r="AJ131">
        <v>0</v>
      </c>
      <c r="AK131" s="62">
        <v>0</v>
      </c>
      <c r="AL131">
        <v>0</v>
      </c>
      <c r="AM131">
        <v>0</v>
      </c>
      <c r="AN131">
        <v>0</v>
      </c>
      <c r="AO131">
        <v>1</v>
      </c>
      <c r="AP131">
        <v>0</v>
      </c>
      <c r="AQ131">
        <v>0</v>
      </c>
      <c r="AR131">
        <v>0</v>
      </c>
      <c r="AS131">
        <v>0</v>
      </c>
      <c r="AT131">
        <v>0</v>
      </c>
      <c r="AU131">
        <v>0</v>
      </c>
      <c r="AV131">
        <v>0</v>
      </c>
      <c r="AW131">
        <v>4</v>
      </c>
      <c r="AX131">
        <v>0</v>
      </c>
      <c r="AY131">
        <v>0</v>
      </c>
      <c r="AZ131" s="62">
        <f t="shared" si="5"/>
        <v>23</v>
      </c>
      <c r="BA131">
        <f t="shared" si="7"/>
        <v>1</v>
      </c>
      <c r="BB131">
        <f t="shared" si="7"/>
        <v>17</v>
      </c>
      <c r="BC131">
        <f t="shared" si="7"/>
        <v>0</v>
      </c>
      <c r="BD131">
        <f t="shared" si="7"/>
        <v>1</v>
      </c>
      <c r="BE131">
        <f t="shared" si="7"/>
        <v>4</v>
      </c>
      <c r="BF131">
        <f t="shared" si="7"/>
        <v>0</v>
      </c>
    </row>
    <row r="132" spans="1:58" x14ac:dyDescent="0.3">
      <c r="B132">
        <v>98</v>
      </c>
      <c r="C132" s="61" t="s">
        <v>455</v>
      </c>
      <c r="D132" s="46" t="s">
        <v>456</v>
      </c>
      <c r="E132">
        <v>0</v>
      </c>
      <c r="F132">
        <v>0</v>
      </c>
      <c r="G132">
        <v>0</v>
      </c>
      <c r="H132">
        <v>0</v>
      </c>
      <c r="I132">
        <v>0</v>
      </c>
      <c r="J132">
        <v>0</v>
      </c>
      <c r="K132">
        <v>0</v>
      </c>
      <c r="L132">
        <v>0</v>
      </c>
      <c r="M132">
        <v>1</v>
      </c>
      <c r="N132">
        <v>0</v>
      </c>
      <c r="O132">
        <v>0</v>
      </c>
      <c r="P132">
        <v>0</v>
      </c>
      <c r="Q132">
        <v>2</v>
      </c>
      <c r="R132">
        <v>1</v>
      </c>
      <c r="S132">
        <v>0</v>
      </c>
      <c r="T132">
        <v>0</v>
      </c>
      <c r="U132">
        <v>0</v>
      </c>
      <c r="V132">
        <v>2</v>
      </c>
      <c r="W132">
        <v>2</v>
      </c>
      <c r="X132">
        <v>2</v>
      </c>
      <c r="Y132">
        <v>2</v>
      </c>
      <c r="Z132">
        <v>0</v>
      </c>
      <c r="AA132">
        <v>0</v>
      </c>
      <c r="AB132">
        <v>0</v>
      </c>
      <c r="AC132">
        <v>2</v>
      </c>
      <c r="AD132">
        <v>0</v>
      </c>
      <c r="AE132">
        <v>3</v>
      </c>
      <c r="AF132">
        <v>0</v>
      </c>
      <c r="AG132">
        <v>1</v>
      </c>
      <c r="AH132">
        <v>0</v>
      </c>
      <c r="AI132">
        <v>0</v>
      </c>
      <c r="AJ132">
        <v>0</v>
      </c>
      <c r="AK132" s="62">
        <v>0</v>
      </c>
      <c r="AL132">
        <v>0</v>
      </c>
      <c r="AM132">
        <v>0</v>
      </c>
      <c r="AN132">
        <v>0</v>
      </c>
      <c r="AO132">
        <v>1</v>
      </c>
      <c r="AP132">
        <v>0</v>
      </c>
      <c r="AQ132">
        <v>0</v>
      </c>
      <c r="AR132">
        <v>0</v>
      </c>
      <c r="AS132">
        <v>0</v>
      </c>
      <c r="AT132">
        <v>0</v>
      </c>
      <c r="AU132">
        <v>0</v>
      </c>
      <c r="AV132">
        <v>0</v>
      </c>
      <c r="AW132">
        <v>4</v>
      </c>
      <c r="AX132">
        <v>0</v>
      </c>
      <c r="AY132">
        <v>0</v>
      </c>
      <c r="AZ132" s="62">
        <f t="shared" si="5"/>
        <v>23</v>
      </c>
      <c r="BA132">
        <f t="shared" si="7"/>
        <v>1</v>
      </c>
      <c r="BB132">
        <f t="shared" si="7"/>
        <v>17</v>
      </c>
      <c r="BC132">
        <f t="shared" si="7"/>
        <v>0</v>
      </c>
      <c r="BD132">
        <f t="shared" si="7"/>
        <v>1</v>
      </c>
      <c r="BE132">
        <f t="shared" si="7"/>
        <v>4</v>
      </c>
      <c r="BF132">
        <f t="shared" si="7"/>
        <v>0</v>
      </c>
    </row>
    <row r="133" spans="1:58" x14ac:dyDescent="0.3">
      <c r="A133" t="s">
        <v>333</v>
      </c>
      <c r="B133">
        <v>99</v>
      </c>
      <c r="C133" s="61" t="s">
        <v>457</v>
      </c>
      <c r="D133" s="46">
        <v>558</v>
      </c>
      <c r="E133">
        <v>1</v>
      </c>
      <c r="F133">
        <v>0</v>
      </c>
      <c r="G133">
        <v>3</v>
      </c>
      <c r="H133">
        <v>1</v>
      </c>
      <c r="I133">
        <v>1</v>
      </c>
      <c r="J133">
        <v>0</v>
      </c>
      <c r="K133">
        <v>0</v>
      </c>
      <c r="L133">
        <v>0</v>
      </c>
      <c r="M133">
        <v>0</v>
      </c>
      <c r="N133">
        <v>0</v>
      </c>
      <c r="O133">
        <v>0</v>
      </c>
      <c r="P133">
        <v>-1</v>
      </c>
      <c r="Q133">
        <v>1</v>
      </c>
      <c r="R133">
        <v>1</v>
      </c>
      <c r="S133">
        <v>0</v>
      </c>
      <c r="T133">
        <v>0</v>
      </c>
      <c r="U133">
        <v>0</v>
      </c>
      <c r="V133">
        <v>3</v>
      </c>
      <c r="W133">
        <v>0</v>
      </c>
      <c r="X133">
        <v>2</v>
      </c>
      <c r="Y133">
        <v>2</v>
      </c>
      <c r="Z133">
        <v>0</v>
      </c>
      <c r="AA133">
        <v>0</v>
      </c>
      <c r="AB133">
        <v>2</v>
      </c>
      <c r="AC133">
        <v>0</v>
      </c>
      <c r="AD133">
        <v>2</v>
      </c>
      <c r="AE133">
        <v>0</v>
      </c>
      <c r="AF133">
        <v>0</v>
      </c>
      <c r="AG133">
        <v>0</v>
      </c>
      <c r="AH133">
        <v>1</v>
      </c>
      <c r="AI133">
        <v>0</v>
      </c>
      <c r="AJ133">
        <v>0</v>
      </c>
      <c r="AK133" s="62">
        <v>0</v>
      </c>
      <c r="AL133">
        <v>0</v>
      </c>
      <c r="AM133">
        <v>0</v>
      </c>
      <c r="AN133">
        <v>0</v>
      </c>
      <c r="AO133">
        <v>0</v>
      </c>
      <c r="AP133">
        <v>0</v>
      </c>
      <c r="AQ133">
        <v>0</v>
      </c>
      <c r="AR133">
        <v>0</v>
      </c>
      <c r="AS133">
        <v>0</v>
      </c>
      <c r="AT133">
        <v>0</v>
      </c>
      <c r="AU133">
        <v>0</v>
      </c>
      <c r="AV133">
        <v>0</v>
      </c>
      <c r="AW133">
        <v>2</v>
      </c>
      <c r="AX133">
        <v>0</v>
      </c>
      <c r="AY133">
        <v>0</v>
      </c>
      <c r="AZ133" s="62">
        <f t="shared" ref="AZ133:AZ172" si="8">SUM(E133:AY133)</f>
        <v>21</v>
      </c>
      <c r="BA133">
        <f t="shared" si="7"/>
        <v>6</v>
      </c>
      <c r="BB133">
        <f t="shared" si="7"/>
        <v>13</v>
      </c>
      <c r="BC133">
        <f t="shared" si="7"/>
        <v>0</v>
      </c>
      <c r="BD133">
        <f t="shared" si="7"/>
        <v>0</v>
      </c>
      <c r="BE133">
        <f t="shared" si="7"/>
        <v>2</v>
      </c>
      <c r="BF133">
        <f t="shared" si="7"/>
        <v>0</v>
      </c>
    </row>
    <row r="134" spans="1:58" x14ac:dyDescent="0.3">
      <c r="A134" t="s">
        <v>335</v>
      </c>
      <c r="B134">
        <v>100</v>
      </c>
      <c r="C134" s="61" t="s">
        <v>458</v>
      </c>
      <c r="D134" s="46">
        <v>557</v>
      </c>
      <c r="E134">
        <v>3</v>
      </c>
      <c r="F134">
        <v>1</v>
      </c>
      <c r="G134">
        <v>3</v>
      </c>
      <c r="H134">
        <v>0</v>
      </c>
      <c r="I134">
        <v>0</v>
      </c>
      <c r="J134">
        <v>0</v>
      </c>
      <c r="K134">
        <v>0</v>
      </c>
      <c r="L134">
        <v>1</v>
      </c>
      <c r="M134">
        <v>1</v>
      </c>
      <c r="N134">
        <v>-3</v>
      </c>
      <c r="O134">
        <v>-3</v>
      </c>
      <c r="P134">
        <v>2</v>
      </c>
      <c r="Q134">
        <v>-1</v>
      </c>
      <c r="R134">
        <v>-1</v>
      </c>
      <c r="S134">
        <v>0</v>
      </c>
      <c r="T134">
        <v>-1</v>
      </c>
      <c r="U134">
        <v>2</v>
      </c>
      <c r="V134">
        <v>4</v>
      </c>
      <c r="W134">
        <v>4</v>
      </c>
      <c r="X134">
        <v>-2</v>
      </c>
      <c r="Y134">
        <v>2</v>
      </c>
      <c r="Z134">
        <v>1</v>
      </c>
      <c r="AA134">
        <v>-1</v>
      </c>
      <c r="AB134">
        <v>1</v>
      </c>
      <c r="AC134">
        <v>0</v>
      </c>
      <c r="AD134">
        <v>0</v>
      </c>
      <c r="AE134">
        <v>0</v>
      </c>
      <c r="AF134">
        <v>0</v>
      </c>
      <c r="AG134">
        <v>0</v>
      </c>
      <c r="AH134">
        <v>2</v>
      </c>
      <c r="AI134">
        <v>0</v>
      </c>
      <c r="AJ134">
        <v>0</v>
      </c>
      <c r="AK134" s="62">
        <v>0</v>
      </c>
      <c r="AL134">
        <v>0</v>
      </c>
      <c r="AM134">
        <v>0</v>
      </c>
      <c r="AN134">
        <v>0</v>
      </c>
      <c r="AO134">
        <v>1</v>
      </c>
      <c r="AP134">
        <v>0</v>
      </c>
      <c r="AQ134">
        <v>0</v>
      </c>
      <c r="AR134">
        <v>0</v>
      </c>
      <c r="AS134">
        <v>0</v>
      </c>
      <c r="AT134">
        <v>0</v>
      </c>
      <c r="AU134">
        <v>0</v>
      </c>
      <c r="AV134">
        <v>0</v>
      </c>
      <c r="AW134">
        <v>0</v>
      </c>
      <c r="AX134">
        <v>0</v>
      </c>
      <c r="AY134">
        <v>1</v>
      </c>
      <c r="AZ134" s="62">
        <f t="shared" si="8"/>
        <v>17</v>
      </c>
      <c r="BA134">
        <f t="shared" ref="BA134:BF173" si="9">SUMIF($E$2:$AY$2,BA$3,$E134:$AY134)</f>
        <v>3</v>
      </c>
      <c r="BB134">
        <f t="shared" si="9"/>
        <v>12</v>
      </c>
      <c r="BC134">
        <f t="shared" si="9"/>
        <v>0</v>
      </c>
      <c r="BD134">
        <f t="shared" si="9"/>
        <v>1</v>
      </c>
      <c r="BE134">
        <f t="shared" si="9"/>
        <v>0</v>
      </c>
      <c r="BF134">
        <f t="shared" si="9"/>
        <v>1</v>
      </c>
    </row>
    <row r="135" spans="1:58" x14ac:dyDescent="0.3">
      <c r="A135" t="s">
        <v>343</v>
      </c>
      <c r="B135">
        <v>101</v>
      </c>
      <c r="C135" s="61" t="s">
        <v>244</v>
      </c>
      <c r="D135" s="46">
        <v>604</v>
      </c>
      <c r="E135">
        <v>0</v>
      </c>
      <c r="F135">
        <v>0</v>
      </c>
      <c r="G135">
        <v>0</v>
      </c>
      <c r="H135">
        <v>0</v>
      </c>
      <c r="I135">
        <v>0</v>
      </c>
      <c r="J135">
        <v>0</v>
      </c>
      <c r="K135">
        <v>0</v>
      </c>
      <c r="L135">
        <v>0</v>
      </c>
      <c r="M135">
        <v>0</v>
      </c>
      <c r="N135">
        <v>0</v>
      </c>
      <c r="O135">
        <v>0</v>
      </c>
      <c r="P135">
        <v>0</v>
      </c>
      <c r="Q135">
        <v>0</v>
      </c>
      <c r="R135">
        <v>0</v>
      </c>
      <c r="S135">
        <v>0</v>
      </c>
      <c r="T135">
        <v>0</v>
      </c>
      <c r="U135">
        <v>0</v>
      </c>
      <c r="V135">
        <v>0</v>
      </c>
      <c r="W135">
        <v>0</v>
      </c>
      <c r="X135">
        <v>5</v>
      </c>
      <c r="Y135">
        <v>0</v>
      </c>
      <c r="Z135">
        <v>0</v>
      </c>
      <c r="AA135">
        <v>0</v>
      </c>
      <c r="AB135">
        <v>0</v>
      </c>
      <c r="AC135">
        <v>0</v>
      </c>
      <c r="AD135">
        <v>0</v>
      </c>
      <c r="AE135">
        <v>0</v>
      </c>
      <c r="AF135">
        <v>0</v>
      </c>
      <c r="AG135">
        <v>0</v>
      </c>
      <c r="AH135">
        <v>0</v>
      </c>
      <c r="AI135">
        <v>0</v>
      </c>
      <c r="AJ135">
        <v>0</v>
      </c>
      <c r="AK135" s="62">
        <v>0</v>
      </c>
      <c r="AL135">
        <v>0</v>
      </c>
      <c r="AM135">
        <v>0</v>
      </c>
      <c r="AN135">
        <v>0</v>
      </c>
      <c r="AO135">
        <v>0</v>
      </c>
      <c r="AP135">
        <v>0</v>
      </c>
      <c r="AQ135">
        <v>0</v>
      </c>
      <c r="AR135">
        <v>0</v>
      </c>
      <c r="AS135">
        <v>0</v>
      </c>
      <c r="AT135">
        <v>0</v>
      </c>
      <c r="AU135">
        <v>0</v>
      </c>
      <c r="AV135">
        <v>0</v>
      </c>
      <c r="AW135">
        <v>0</v>
      </c>
      <c r="AX135">
        <v>0</v>
      </c>
      <c r="AY135">
        <v>0</v>
      </c>
      <c r="AZ135" s="62">
        <f t="shared" si="8"/>
        <v>5</v>
      </c>
      <c r="BA135">
        <f t="shared" si="9"/>
        <v>0</v>
      </c>
      <c r="BB135">
        <f t="shared" si="9"/>
        <v>5</v>
      </c>
      <c r="BC135">
        <f t="shared" si="9"/>
        <v>0</v>
      </c>
      <c r="BD135">
        <f t="shared" si="9"/>
        <v>0</v>
      </c>
      <c r="BE135">
        <f t="shared" si="9"/>
        <v>0</v>
      </c>
      <c r="BF135">
        <f t="shared" si="9"/>
        <v>0</v>
      </c>
    </row>
    <row r="136" spans="1:58" x14ac:dyDescent="0.3">
      <c r="B136">
        <v>102</v>
      </c>
      <c r="C136" s="61" t="s">
        <v>459</v>
      </c>
      <c r="D136" s="46">
        <v>350</v>
      </c>
      <c r="E136">
        <v>0</v>
      </c>
      <c r="F136">
        <v>0</v>
      </c>
      <c r="G136">
        <v>2</v>
      </c>
      <c r="H136">
        <v>2</v>
      </c>
      <c r="I136">
        <v>0</v>
      </c>
      <c r="J136">
        <v>0</v>
      </c>
      <c r="K136">
        <v>0</v>
      </c>
      <c r="L136">
        <v>0</v>
      </c>
      <c r="M136">
        <v>0</v>
      </c>
      <c r="N136">
        <v>0</v>
      </c>
      <c r="O136">
        <v>0</v>
      </c>
      <c r="P136">
        <v>2</v>
      </c>
      <c r="Q136">
        <v>-2</v>
      </c>
      <c r="R136">
        <v>-2</v>
      </c>
      <c r="S136">
        <v>0</v>
      </c>
      <c r="T136">
        <v>0</v>
      </c>
      <c r="U136">
        <v>2</v>
      </c>
      <c r="V136">
        <v>0</v>
      </c>
      <c r="W136">
        <v>0</v>
      </c>
      <c r="X136">
        <v>5</v>
      </c>
      <c r="Y136">
        <v>-1</v>
      </c>
      <c r="Z136">
        <v>2</v>
      </c>
      <c r="AA136">
        <v>-1</v>
      </c>
      <c r="AB136">
        <v>2</v>
      </c>
      <c r="AC136">
        <v>-1</v>
      </c>
      <c r="AD136">
        <v>2</v>
      </c>
      <c r="AE136">
        <v>-1</v>
      </c>
      <c r="AF136">
        <v>2</v>
      </c>
      <c r="AG136">
        <v>-1</v>
      </c>
      <c r="AH136">
        <v>4</v>
      </c>
      <c r="AI136">
        <v>0</v>
      </c>
      <c r="AJ136">
        <v>0</v>
      </c>
      <c r="AK136" s="62">
        <v>0</v>
      </c>
      <c r="AL136">
        <v>0</v>
      </c>
      <c r="AM136">
        <v>0</v>
      </c>
      <c r="AN136">
        <v>0</v>
      </c>
      <c r="AO136">
        <v>0</v>
      </c>
      <c r="AP136">
        <v>0</v>
      </c>
      <c r="AQ136">
        <v>0</v>
      </c>
      <c r="AR136">
        <v>0</v>
      </c>
      <c r="AS136">
        <v>-1</v>
      </c>
      <c r="AT136">
        <v>0</v>
      </c>
      <c r="AU136">
        <v>0</v>
      </c>
      <c r="AV136">
        <v>0</v>
      </c>
      <c r="AW136">
        <v>0</v>
      </c>
      <c r="AX136">
        <v>0</v>
      </c>
      <c r="AY136">
        <v>0</v>
      </c>
      <c r="AZ136" s="62">
        <f t="shared" si="8"/>
        <v>15</v>
      </c>
      <c r="BA136">
        <f t="shared" si="9"/>
        <v>4</v>
      </c>
      <c r="BB136">
        <f t="shared" si="9"/>
        <v>12</v>
      </c>
      <c r="BC136">
        <f t="shared" si="9"/>
        <v>0</v>
      </c>
      <c r="BD136">
        <f t="shared" si="9"/>
        <v>0</v>
      </c>
      <c r="BE136">
        <f t="shared" si="9"/>
        <v>-1</v>
      </c>
      <c r="BF136">
        <f t="shared" si="9"/>
        <v>0</v>
      </c>
    </row>
    <row r="137" spans="1:58" x14ac:dyDescent="0.3">
      <c r="B137">
        <v>103</v>
      </c>
      <c r="C137" s="61" t="s">
        <v>460</v>
      </c>
      <c r="D137" s="46">
        <v>646</v>
      </c>
      <c r="E137">
        <v>0</v>
      </c>
      <c r="F137">
        <v>0</v>
      </c>
      <c r="G137">
        <v>0</v>
      </c>
      <c r="H137">
        <v>0</v>
      </c>
      <c r="I137">
        <v>0</v>
      </c>
      <c r="J137">
        <v>0</v>
      </c>
      <c r="K137">
        <v>0</v>
      </c>
      <c r="L137">
        <v>1</v>
      </c>
      <c r="M137">
        <v>0</v>
      </c>
      <c r="N137">
        <v>0</v>
      </c>
      <c r="O137">
        <v>0</v>
      </c>
      <c r="P137">
        <v>2</v>
      </c>
      <c r="Q137">
        <v>0</v>
      </c>
      <c r="R137">
        <v>0</v>
      </c>
      <c r="S137">
        <v>0</v>
      </c>
      <c r="T137">
        <v>1</v>
      </c>
      <c r="U137">
        <v>0</v>
      </c>
      <c r="V137">
        <v>0</v>
      </c>
      <c r="W137">
        <v>0</v>
      </c>
      <c r="X137">
        <v>1</v>
      </c>
      <c r="Y137">
        <v>1</v>
      </c>
      <c r="Z137">
        <v>0</v>
      </c>
      <c r="AA137">
        <v>0</v>
      </c>
      <c r="AB137">
        <v>2</v>
      </c>
      <c r="AC137">
        <v>-1</v>
      </c>
      <c r="AD137">
        <v>0</v>
      </c>
      <c r="AE137">
        <v>-1</v>
      </c>
      <c r="AF137">
        <v>2</v>
      </c>
      <c r="AG137">
        <v>1</v>
      </c>
      <c r="AH137">
        <v>2</v>
      </c>
      <c r="AI137">
        <v>0</v>
      </c>
      <c r="AJ137">
        <v>0</v>
      </c>
      <c r="AK137" s="62">
        <v>0</v>
      </c>
      <c r="AL137">
        <v>0</v>
      </c>
      <c r="AM137">
        <v>0</v>
      </c>
      <c r="AN137">
        <v>0</v>
      </c>
      <c r="AO137">
        <v>2</v>
      </c>
      <c r="AP137">
        <v>4</v>
      </c>
      <c r="AQ137">
        <v>1</v>
      </c>
      <c r="AR137">
        <v>0</v>
      </c>
      <c r="AS137">
        <v>5</v>
      </c>
      <c r="AT137">
        <v>0</v>
      </c>
      <c r="AU137">
        <v>1</v>
      </c>
      <c r="AV137">
        <v>0</v>
      </c>
      <c r="AW137">
        <v>0</v>
      </c>
      <c r="AX137">
        <v>0</v>
      </c>
      <c r="AY137">
        <v>0</v>
      </c>
      <c r="AZ137" s="62">
        <f t="shared" si="8"/>
        <v>24</v>
      </c>
      <c r="BA137">
        <f t="shared" si="9"/>
        <v>1</v>
      </c>
      <c r="BB137">
        <f t="shared" si="9"/>
        <v>10</v>
      </c>
      <c r="BC137">
        <f t="shared" si="9"/>
        <v>0</v>
      </c>
      <c r="BD137">
        <f t="shared" si="9"/>
        <v>7</v>
      </c>
      <c r="BE137">
        <f t="shared" si="9"/>
        <v>6</v>
      </c>
      <c r="BF137">
        <f t="shared" si="9"/>
        <v>0</v>
      </c>
    </row>
    <row r="138" spans="1:58" x14ac:dyDescent="0.3">
      <c r="B138">
        <v>104</v>
      </c>
      <c r="C138" s="61" t="s">
        <v>461</v>
      </c>
      <c r="D138" s="46">
        <v>572</v>
      </c>
      <c r="E138">
        <v>0</v>
      </c>
      <c r="F138">
        <v>0</v>
      </c>
      <c r="G138">
        <v>0</v>
      </c>
      <c r="H138">
        <v>0</v>
      </c>
      <c r="I138">
        <v>0</v>
      </c>
      <c r="J138">
        <v>0</v>
      </c>
      <c r="K138">
        <v>-1</v>
      </c>
      <c r="L138">
        <v>1</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2</v>
      </c>
      <c r="AI138">
        <v>0</v>
      </c>
      <c r="AJ138">
        <v>0</v>
      </c>
      <c r="AK138" s="62">
        <v>0</v>
      </c>
      <c r="AL138">
        <v>0</v>
      </c>
      <c r="AM138">
        <v>0</v>
      </c>
      <c r="AN138">
        <v>0</v>
      </c>
      <c r="AO138">
        <v>2</v>
      </c>
      <c r="AP138">
        <v>4</v>
      </c>
      <c r="AQ138">
        <v>0</v>
      </c>
      <c r="AR138">
        <v>0</v>
      </c>
      <c r="AS138">
        <v>0</v>
      </c>
      <c r="AT138">
        <v>0</v>
      </c>
      <c r="AU138">
        <v>1</v>
      </c>
      <c r="AV138">
        <v>0</v>
      </c>
      <c r="AW138">
        <v>0</v>
      </c>
      <c r="AX138">
        <v>0</v>
      </c>
      <c r="AY138">
        <v>0</v>
      </c>
      <c r="AZ138" s="62">
        <f t="shared" si="8"/>
        <v>9</v>
      </c>
      <c r="BA138">
        <f t="shared" si="9"/>
        <v>0</v>
      </c>
      <c r="BB138">
        <f t="shared" si="9"/>
        <v>2</v>
      </c>
      <c r="BC138">
        <f t="shared" si="9"/>
        <v>0</v>
      </c>
      <c r="BD138">
        <f t="shared" si="9"/>
        <v>6</v>
      </c>
      <c r="BE138">
        <f t="shared" si="9"/>
        <v>1</v>
      </c>
      <c r="BF138">
        <f t="shared" si="9"/>
        <v>0</v>
      </c>
    </row>
    <row r="139" spans="1:58" x14ac:dyDescent="0.3">
      <c r="B139">
        <v>105</v>
      </c>
      <c r="C139" s="61" t="s">
        <v>462</v>
      </c>
      <c r="D139" s="46">
        <v>574</v>
      </c>
      <c r="E139">
        <v>0</v>
      </c>
      <c r="F139">
        <v>0</v>
      </c>
      <c r="G139">
        <v>0</v>
      </c>
      <c r="H139">
        <v>1</v>
      </c>
      <c r="I139">
        <v>1</v>
      </c>
      <c r="J139">
        <v>0</v>
      </c>
      <c r="K139">
        <v>-1</v>
      </c>
      <c r="L139">
        <v>0</v>
      </c>
      <c r="M139">
        <v>0</v>
      </c>
      <c r="N139">
        <v>0</v>
      </c>
      <c r="O139">
        <v>0</v>
      </c>
      <c r="P139">
        <v>1</v>
      </c>
      <c r="Q139">
        <v>2</v>
      </c>
      <c r="R139">
        <v>2</v>
      </c>
      <c r="S139">
        <v>0</v>
      </c>
      <c r="T139">
        <v>0</v>
      </c>
      <c r="U139">
        <v>0</v>
      </c>
      <c r="V139">
        <v>2</v>
      </c>
      <c r="W139">
        <v>2</v>
      </c>
      <c r="X139">
        <v>0</v>
      </c>
      <c r="Y139">
        <v>0</v>
      </c>
      <c r="Z139">
        <v>0</v>
      </c>
      <c r="AA139">
        <v>0</v>
      </c>
      <c r="AB139">
        <v>1</v>
      </c>
      <c r="AC139">
        <v>0</v>
      </c>
      <c r="AD139">
        <v>1</v>
      </c>
      <c r="AE139">
        <v>0</v>
      </c>
      <c r="AF139">
        <v>2</v>
      </c>
      <c r="AG139">
        <v>0</v>
      </c>
      <c r="AH139">
        <v>1</v>
      </c>
      <c r="AI139">
        <v>0</v>
      </c>
      <c r="AJ139">
        <v>0</v>
      </c>
      <c r="AK139" s="62">
        <v>0</v>
      </c>
      <c r="AL139">
        <v>0</v>
      </c>
      <c r="AM139">
        <v>0</v>
      </c>
      <c r="AN139">
        <v>0</v>
      </c>
      <c r="AO139">
        <v>2</v>
      </c>
      <c r="AP139">
        <v>0</v>
      </c>
      <c r="AQ139">
        <v>0</v>
      </c>
      <c r="AR139">
        <v>0</v>
      </c>
      <c r="AS139">
        <v>0</v>
      </c>
      <c r="AT139">
        <v>0</v>
      </c>
      <c r="AU139">
        <v>2</v>
      </c>
      <c r="AV139">
        <v>0</v>
      </c>
      <c r="AW139">
        <v>5</v>
      </c>
      <c r="AX139">
        <v>0</v>
      </c>
      <c r="AY139">
        <v>0</v>
      </c>
      <c r="AZ139" s="62">
        <f t="shared" si="8"/>
        <v>24</v>
      </c>
      <c r="BA139">
        <f t="shared" si="9"/>
        <v>1</v>
      </c>
      <c r="BB139">
        <f t="shared" si="9"/>
        <v>14</v>
      </c>
      <c r="BC139">
        <f t="shared" si="9"/>
        <v>0</v>
      </c>
      <c r="BD139">
        <f t="shared" si="9"/>
        <v>2</v>
      </c>
      <c r="BE139">
        <f t="shared" si="9"/>
        <v>7</v>
      </c>
      <c r="BF139">
        <f t="shared" si="9"/>
        <v>0</v>
      </c>
    </row>
    <row r="140" spans="1:58" x14ac:dyDescent="0.3">
      <c r="A140" t="s">
        <v>333</v>
      </c>
      <c r="B140">
        <v>106</v>
      </c>
      <c r="C140" s="61" t="s">
        <v>463</v>
      </c>
      <c r="D140" s="46">
        <v>570</v>
      </c>
      <c r="E140">
        <v>0</v>
      </c>
      <c r="F140">
        <v>0</v>
      </c>
      <c r="G140">
        <v>2</v>
      </c>
      <c r="H140">
        <v>0</v>
      </c>
      <c r="I140">
        <v>3</v>
      </c>
      <c r="J140">
        <v>0</v>
      </c>
      <c r="K140">
        <v>1</v>
      </c>
      <c r="L140">
        <v>0</v>
      </c>
      <c r="M140">
        <v>0</v>
      </c>
      <c r="N140">
        <v>0</v>
      </c>
      <c r="O140">
        <v>0</v>
      </c>
      <c r="P140">
        <v>4</v>
      </c>
      <c r="Q140">
        <v>-1</v>
      </c>
      <c r="R140">
        <v>-1</v>
      </c>
      <c r="S140">
        <v>0</v>
      </c>
      <c r="T140">
        <v>-1</v>
      </c>
      <c r="U140">
        <v>2</v>
      </c>
      <c r="V140">
        <v>0</v>
      </c>
      <c r="W140">
        <v>0</v>
      </c>
      <c r="X140">
        <v>2</v>
      </c>
      <c r="Y140">
        <v>0</v>
      </c>
      <c r="Z140">
        <v>0</v>
      </c>
      <c r="AA140">
        <v>0</v>
      </c>
      <c r="AB140">
        <v>0</v>
      </c>
      <c r="AC140">
        <v>0</v>
      </c>
      <c r="AD140">
        <v>0</v>
      </c>
      <c r="AE140">
        <v>0</v>
      </c>
      <c r="AF140">
        <v>2</v>
      </c>
      <c r="AG140">
        <v>0</v>
      </c>
      <c r="AH140">
        <v>4</v>
      </c>
      <c r="AI140">
        <v>0</v>
      </c>
      <c r="AJ140">
        <v>0</v>
      </c>
      <c r="AK140" s="62">
        <v>0</v>
      </c>
      <c r="AL140">
        <v>0</v>
      </c>
      <c r="AM140">
        <v>0</v>
      </c>
      <c r="AN140">
        <v>0</v>
      </c>
      <c r="AO140">
        <v>0</v>
      </c>
      <c r="AP140">
        <v>0</v>
      </c>
      <c r="AQ140">
        <v>0</v>
      </c>
      <c r="AR140">
        <v>0</v>
      </c>
      <c r="AS140">
        <v>0</v>
      </c>
      <c r="AT140">
        <v>0</v>
      </c>
      <c r="AU140">
        <v>0</v>
      </c>
      <c r="AV140">
        <v>0</v>
      </c>
      <c r="AW140">
        <v>0</v>
      </c>
      <c r="AX140">
        <v>0</v>
      </c>
      <c r="AY140">
        <v>0</v>
      </c>
      <c r="AZ140" s="62">
        <f t="shared" si="8"/>
        <v>17</v>
      </c>
      <c r="BA140">
        <f t="shared" si="9"/>
        <v>6</v>
      </c>
      <c r="BB140">
        <f t="shared" si="9"/>
        <v>11</v>
      </c>
      <c r="BC140">
        <f t="shared" si="9"/>
        <v>0</v>
      </c>
      <c r="BD140">
        <f t="shared" si="9"/>
        <v>0</v>
      </c>
      <c r="BE140">
        <f t="shared" si="9"/>
        <v>0</v>
      </c>
      <c r="BF140">
        <f t="shared" si="9"/>
        <v>0</v>
      </c>
    </row>
    <row r="141" spans="1:58" x14ac:dyDescent="0.3">
      <c r="A141" t="s">
        <v>354</v>
      </c>
      <c r="B141">
        <v>107</v>
      </c>
      <c r="C141" s="61" t="s">
        <v>464</v>
      </c>
      <c r="D141" s="46">
        <v>578</v>
      </c>
      <c r="E141">
        <v>0</v>
      </c>
      <c r="F141">
        <v>0</v>
      </c>
      <c r="G141">
        <v>0</v>
      </c>
      <c r="H141">
        <v>0</v>
      </c>
      <c r="I141">
        <v>2</v>
      </c>
      <c r="J141">
        <v>0</v>
      </c>
      <c r="K141">
        <v>0</v>
      </c>
      <c r="L141">
        <v>0</v>
      </c>
      <c r="M141">
        <v>0</v>
      </c>
      <c r="N141">
        <v>0</v>
      </c>
      <c r="O141">
        <v>0</v>
      </c>
      <c r="P141">
        <v>0</v>
      </c>
      <c r="Q141">
        <v>0</v>
      </c>
      <c r="R141">
        <v>0</v>
      </c>
      <c r="S141">
        <v>0</v>
      </c>
      <c r="T141">
        <v>0</v>
      </c>
      <c r="U141">
        <v>0</v>
      </c>
      <c r="V141">
        <v>0</v>
      </c>
      <c r="W141">
        <v>0</v>
      </c>
      <c r="X141">
        <v>1</v>
      </c>
      <c r="Y141">
        <v>0</v>
      </c>
      <c r="Z141">
        <v>0</v>
      </c>
      <c r="AA141">
        <v>0</v>
      </c>
      <c r="AB141">
        <v>-3</v>
      </c>
      <c r="AC141">
        <v>2</v>
      </c>
      <c r="AD141">
        <v>0</v>
      </c>
      <c r="AE141">
        <v>0</v>
      </c>
      <c r="AF141">
        <v>0</v>
      </c>
      <c r="AG141">
        <v>0</v>
      </c>
      <c r="AH141">
        <v>2</v>
      </c>
      <c r="AI141">
        <v>0</v>
      </c>
      <c r="AJ141">
        <v>0</v>
      </c>
      <c r="AK141" s="62">
        <v>0</v>
      </c>
      <c r="AL141">
        <v>0</v>
      </c>
      <c r="AM141">
        <v>0</v>
      </c>
      <c r="AN141">
        <v>0</v>
      </c>
      <c r="AO141">
        <v>0</v>
      </c>
      <c r="AP141">
        <v>0</v>
      </c>
      <c r="AQ141">
        <v>0</v>
      </c>
      <c r="AR141">
        <v>0</v>
      </c>
      <c r="AS141">
        <v>0</v>
      </c>
      <c r="AT141">
        <v>1</v>
      </c>
      <c r="AU141">
        <v>2</v>
      </c>
      <c r="AV141">
        <v>0</v>
      </c>
      <c r="AW141">
        <v>2</v>
      </c>
      <c r="AX141">
        <v>0</v>
      </c>
      <c r="AY141">
        <v>0</v>
      </c>
      <c r="AZ141" s="62">
        <f t="shared" si="8"/>
        <v>9</v>
      </c>
      <c r="BA141">
        <f t="shared" si="9"/>
        <v>2</v>
      </c>
      <c r="BB141">
        <f t="shared" si="9"/>
        <v>2</v>
      </c>
      <c r="BC141">
        <f t="shared" si="9"/>
        <v>0</v>
      </c>
      <c r="BD141">
        <f t="shared" si="9"/>
        <v>0</v>
      </c>
      <c r="BE141">
        <f t="shared" si="9"/>
        <v>5</v>
      </c>
      <c r="BF141">
        <f t="shared" si="9"/>
        <v>0</v>
      </c>
    </row>
    <row r="142" spans="1:58" x14ac:dyDescent="0.3">
      <c r="A142" t="s">
        <v>335</v>
      </c>
      <c r="B142">
        <v>108</v>
      </c>
      <c r="C142" s="61" t="s">
        <v>465</v>
      </c>
      <c r="D142" s="46">
        <v>585</v>
      </c>
      <c r="E142">
        <v>4</v>
      </c>
      <c r="F142">
        <v>4</v>
      </c>
      <c r="G142">
        <v>0</v>
      </c>
      <c r="H142">
        <v>0</v>
      </c>
      <c r="I142">
        <v>0</v>
      </c>
      <c r="J142">
        <v>0</v>
      </c>
      <c r="K142">
        <v>0</v>
      </c>
      <c r="L142">
        <v>2</v>
      </c>
      <c r="M142">
        <v>0</v>
      </c>
      <c r="N142">
        <v>1</v>
      </c>
      <c r="O142">
        <v>0</v>
      </c>
      <c r="P142">
        <v>1</v>
      </c>
      <c r="Q142">
        <v>0</v>
      </c>
      <c r="R142">
        <v>0</v>
      </c>
      <c r="S142">
        <v>1</v>
      </c>
      <c r="T142">
        <v>0</v>
      </c>
      <c r="U142">
        <v>0</v>
      </c>
      <c r="V142">
        <v>1</v>
      </c>
      <c r="W142">
        <v>0</v>
      </c>
      <c r="X142">
        <v>1</v>
      </c>
      <c r="Y142">
        <v>0</v>
      </c>
      <c r="Z142">
        <v>2</v>
      </c>
      <c r="AA142">
        <v>0</v>
      </c>
      <c r="AB142">
        <v>1</v>
      </c>
      <c r="AC142">
        <v>0</v>
      </c>
      <c r="AD142">
        <v>1</v>
      </c>
      <c r="AE142">
        <v>-1</v>
      </c>
      <c r="AF142">
        <v>0</v>
      </c>
      <c r="AG142">
        <v>0</v>
      </c>
      <c r="AH142">
        <v>2</v>
      </c>
      <c r="AI142">
        <v>0</v>
      </c>
      <c r="AJ142">
        <v>2</v>
      </c>
      <c r="AK142" s="62">
        <v>0</v>
      </c>
      <c r="AL142">
        <v>0</v>
      </c>
      <c r="AM142">
        <v>0</v>
      </c>
      <c r="AN142">
        <v>0</v>
      </c>
      <c r="AO142">
        <v>2</v>
      </c>
      <c r="AP142">
        <v>0</v>
      </c>
      <c r="AQ142">
        <v>0</v>
      </c>
      <c r="AR142">
        <v>0</v>
      </c>
      <c r="AS142">
        <v>1</v>
      </c>
      <c r="AT142">
        <v>2</v>
      </c>
      <c r="AU142">
        <v>1</v>
      </c>
      <c r="AV142">
        <v>0</v>
      </c>
      <c r="AW142">
        <v>0</v>
      </c>
      <c r="AX142">
        <v>0</v>
      </c>
      <c r="AY142">
        <v>0</v>
      </c>
      <c r="AZ142" s="62">
        <f t="shared" si="8"/>
        <v>28</v>
      </c>
      <c r="BA142">
        <f t="shared" si="9"/>
        <v>11</v>
      </c>
      <c r="BB142">
        <f t="shared" si="9"/>
        <v>9</v>
      </c>
      <c r="BC142">
        <f t="shared" si="9"/>
        <v>2</v>
      </c>
      <c r="BD142">
        <f t="shared" si="9"/>
        <v>2</v>
      </c>
      <c r="BE142">
        <f t="shared" si="9"/>
        <v>4</v>
      </c>
      <c r="BF142">
        <f t="shared" si="9"/>
        <v>0</v>
      </c>
    </row>
    <row r="143" spans="1:58" x14ac:dyDescent="0.3">
      <c r="B143">
        <v>109</v>
      </c>
      <c r="C143" s="61" t="s">
        <v>466</v>
      </c>
      <c r="D143" s="46">
        <v>587</v>
      </c>
      <c r="E143">
        <v>0</v>
      </c>
      <c r="F143">
        <v>0</v>
      </c>
      <c r="G143">
        <v>0</v>
      </c>
      <c r="H143">
        <v>0</v>
      </c>
      <c r="I143">
        <v>0</v>
      </c>
      <c r="J143">
        <v>0</v>
      </c>
      <c r="K143">
        <v>0</v>
      </c>
      <c r="L143">
        <v>0</v>
      </c>
      <c r="M143">
        <v>0</v>
      </c>
      <c r="N143">
        <v>0</v>
      </c>
      <c r="O143">
        <v>0</v>
      </c>
      <c r="P143">
        <v>2</v>
      </c>
      <c r="Q143">
        <v>0</v>
      </c>
      <c r="R143">
        <v>0</v>
      </c>
      <c r="S143">
        <v>0</v>
      </c>
      <c r="T143">
        <v>5</v>
      </c>
      <c r="U143">
        <v>5</v>
      </c>
      <c r="V143">
        <v>2</v>
      </c>
      <c r="W143">
        <v>2</v>
      </c>
      <c r="X143">
        <v>0</v>
      </c>
      <c r="Y143">
        <v>0</v>
      </c>
      <c r="Z143">
        <v>0</v>
      </c>
      <c r="AA143">
        <v>0</v>
      </c>
      <c r="AB143">
        <v>0</v>
      </c>
      <c r="AC143">
        <v>0</v>
      </c>
      <c r="AD143">
        <v>0</v>
      </c>
      <c r="AE143">
        <v>0</v>
      </c>
      <c r="AF143">
        <v>0</v>
      </c>
      <c r="AG143">
        <v>0</v>
      </c>
      <c r="AH143">
        <v>1</v>
      </c>
      <c r="AI143">
        <v>1</v>
      </c>
      <c r="AJ143">
        <v>0</v>
      </c>
      <c r="AK143" s="62">
        <v>0</v>
      </c>
      <c r="AL143">
        <v>0</v>
      </c>
      <c r="AM143">
        <v>0</v>
      </c>
      <c r="AN143">
        <v>0</v>
      </c>
      <c r="AO143">
        <v>0</v>
      </c>
      <c r="AP143">
        <v>0</v>
      </c>
      <c r="AQ143">
        <v>0</v>
      </c>
      <c r="AR143">
        <v>0</v>
      </c>
      <c r="AS143">
        <v>0</v>
      </c>
      <c r="AT143">
        <v>4</v>
      </c>
      <c r="AU143">
        <v>0</v>
      </c>
      <c r="AV143">
        <v>0</v>
      </c>
      <c r="AW143">
        <v>1</v>
      </c>
      <c r="AX143">
        <v>0</v>
      </c>
      <c r="AY143">
        <v>0</v>
      </c>
      <c r="AZ143" s="62">
        <f t="shared" si="8"/>
        <v>23</v>
      </c>
      <c r="BA143">
        <f t="shared" si="9"/>
        <v>0</v>
      </c>
      <c r="BB143">
        <f t="shared" si="9"/>
        <v>18</v>
      </c>
      <c r="BC143">
        <f t="shared" si="9"/>
        <v>0</v>
      </c>
      <c r="BD143">
        <f t="shared" si="9"/>
        <v>0</v>
      </c>
      <c r="BE143">
        <f t="shared" si="9"/>
        <v>5</v>
      </c>
      <c r="BF143">
        <f t="shared" si="9"/>
        <v>0</v>
      </c>
    </row>
    <row r="144" spans="1:58" x14ac:dyDescent="0.3">
      <c r="B144">
        <v>110</v>
      </c>
      <c r="C144" s="61" t="s">
        <v>467</v>
      </c>
      <c r="D144" s="46">
        <v>649</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s="62">
        <v>0</v>
      </c>
      <c r="AL144">
        <v>0</v>
      </c>
      <c r="AM144">
        <v>0</v>
      </c>
      <c r="AN144">
        <v>0</v>
      </c>
      <c r="AO144">
        <v>0</v>
      </c>
      <c r="AP144">
        <v>0</v>
      </c>
      <c r="AQ144">
        <v>0</v>
      </c>
      <c r="AR144">
        <v>0</v>
      </c>
      <c r="AS144">
        <v>4</v>
      </c>
      <c r="AT144">
        <v>3</v>
      </c>
      <c r="AU144">
        <v>0</v>
      </c>
      <c r="AV144">
        <v>0</v>
      </c>
      <c r="AW144">
        <v>0</v>
      </c>
      <c r="AX144">
        <v>0</v>
      </c>
      <c r="AY144">
        <v>0</v>
      </c>
      <c r="AZ144" s="62">
        <f t="shared" si="8"/>
        <v>7</v>
      </c>
      <c r="BA144">
        <f t="shared" si="9"/>
        <v>0</v>
      </c>
      <c r="BB144">
        <f t="shared" si="9"/>
        <v>0</v>
      </c>
      <c r="BC144">
        <f t="shared" si="9"/>
        <v>0</v>
      </c>
      <c r="BD144">
        <f t="shared" si="9"/>
        <v>0</v>
      </c>
      <c r="BE144">
        <f t="shared" si="9"/>
        <v>7</v>
      </c>
      <c r="BF144">
        <f t="shared" si="9"/>
        <v>0</v>
      </c>
    </row>
    <row r="145" spans="1:58" x14ac:dyDescent="0.3">
      <c r="A145" t="s">
        <v>335</v>
      </c>
      <c r="B145">
        <v>111</v>
      </c>
      <c r="C145" s="61" t="s">
        <v>468</v>
      </c>
      <c r="D145" s="46">
        <v>606</v>
      </c>
      <c r="E145">
        <v>4</v>
      </c>
      <c r="F145">
        <v>-1</v>
      </c>
      <c r="G145">
        <v>4</v>
      </c>
      <c r="H145">
        <v>1</v>
      </c>
      <c r="I145">
        <v>1</v>
      </c>
      <c r="J145">
        <v>-2</v>
      </c>
      <c r="K145">
        <v>2</v>
      </c>
      <c r="L145">
        <v>-2</v>
      </c>
      <c r="M145">
        <v>2</v>
      </c>
      <c r="N145">
        <v>0</v>
      </c>
      <c r="O145">
        <v>0</v>
      </c>
      <c r="P145">
        <v>4</v>
      </c>
      <c r="Q145">
        <v>4</v>
      </c>
      <c r="R145">
        <v>4</v>
      </c>
      <c r="S145">
        <v>0</v>
      </c>
      <c r="T145">
        <v>0</v>
      </c>
      <c r="U145">
        <v>0</v>
      </c>
      <c r="V145">
        <v>1</v>
      </c>
      <c r="W145">
        <v>2</v>
      </c>
      <c r="X145">
        <v>-2</v>
      </c>
      <c r="Y145">
        <v>1</v>
      </c>
      <c r="Z145">
        <v>2</v>
      </c>
      <c r="AA145">
        <v>2</v>
      </c>
      <c r="AB145">
        <v>0</v>
      </c>
      <c r="AC145">
        <v>1</v>
      </c>
      <c r="AD145">
        <v>-2</v>
      </c>
      <c r="AE145">
        <v>2</v>
      </c>
      <c r="AF145">
        <v>0</v>
      </c>
      <c r="AG145">
        <v>1</v>
      </c>
      <c r="AH145">
        <v>2</v>
      </c>
      <c r="AI145">
        <v>0</v>
      </c>
      <c r="AJ145">
        <v>0</v>
      </c>
      <c r="AK145" s="62">
        <v>0</v>
      </c>
      <c r="AL145">
        <v>0</v>
      </c>
      <c r="AM145">
        <v>0</v>
      </c>
      <c r="AN145">
        <v>0</v>
      </c>
      <c r="AO145">
        <v>2</v>
      </c>
      <c r="AP145">
        <v>0</v>
      </c>
      <c r="AQ145">
        <v>0</v>
      </c>
      <c r="AR145">
        <v>0</v>
      </c>
      <c r="AS145">
        <v>0</v>
      </c>
      <c r="AT145">
        <v>0</v>
      </c>
      <c r="AU145">
        <v>4</v>
      </c>
      <c r="AV145">
        <v>0</v>
      </c>
      <c r="AW145">
        <v>0</v>
      </c>
      <c r="AX145">
        <v>0</v>
      </c>
      <c r="AY145">
        <v>0</v>
      </c>
      <c r="AZ145" s="62">
        <f t="shared" si="8"/>
        <v>37</v>
      </c>
      <c r="BA145">
        <f t="shared" si="9"/>
        <v>9</v>
      </c>
      <c r="BB145">
        <f t="shared" si="9"/>
        <v>22</v>
      </c>
      <c r="BC145">
        <f t="shared" si="9"/>
        <v>0</v>
      </c>
      <c r="BD145">
        <f t="shared" si="9"/>
        <v>2</v>
      </c>
      <c r="BE145">
        <f t="shared" si="9"/>
        <v>4</v>
      </c>
      <c r="BF145">
        <f t="shared" si="9"/>
        <v>0</v>
      </c>
    </row>
    <row r="146" spans="1:58" x14ac:dyDescent="0.3">
      <c r="A146" t="s">
        <v>335</v>
      </c>
      <c r="B146">
        <v>112</v>
      </c>
      <c r="C146" s="61" t="s">
        <v>469</v>
      </c>
      <c r="D146" s="46">
        <v>607</v>
      </c>
      <c r="E146">
        <v>1</v>
      </c>
      <c r="F146">
        <v>-1</v>
      </c>
      <c r="G146">
        <v>2</v>
      </c>
      <c r="H146">
        <v>0</v>
      </c>
      <c r="I146">
        <v>0</v>
      </c>
      <c r="J146">
        <v>-1</v>
      </c>
      <c r="K146">
        <v>1</v>
      </c>
      <c r="L146">
        <v>-2</v>
      </c>
      <c r="M146">
        <v>2</v>
      </c>
      <c r="N146">
        <v>0</v>
      </c>
      <c r="O146">
        <v>0</v>
      </c>
      <c r="P146">
        <v>2</v>
      </c>
      <c r="Q146">
        <v>2</v>
      </c>
      <c r="R146">
        <v>0</v>
      </c>
      <c r="S146">
        <v>0</v>
      </c>
      <c r="T146">
        <v>0</v>
      </c>
      <c r="U146">
        <v>0</v>
      </c>
      <c r="V146">
        <v>2</v>
      </c>
      <c r="W146">
        <v>2</v>
      </c>
      <c r="X146">
        <v>-2</v>
      </c>
      <c r="Y146">
        <v>1</v>
      </c>
      <c r="Z146">
        <v>0</v>
      </c>
      <c r="AA146">
        <v>1</v>
      </c>
      <c r="AB146">
        <v>-2</v>
      </c>
      <c r="AC146">
        <v>1</v>
      </c>
      <c r="AD146">
        <v>-2</v>
      </c>
      <c r="AE146">
        <v>1</v>
      </c>
      <c r="AF146">
        <v>-2</v>
      </c>
      <c r="AG146">
        <v>1</v>
      </c>
      <c r="AH146">
        <v>1</v>
      </c>
      <c r="AI146">
        <v>0</v>
      </c>
      <c r="AJ146">
        <v>0</v>
      </c>
      <c r="AK146" s="62">
        <v>0</v>
      </c>
      <c r="AL146">
        <v>0</v>
      </c>
      <c r="AM146">
        <v>0</v>
      </c>
      <c r="AN146">
        <v>0</v>
      </c>
      <c r="AO146">
        <v>2</v>
      </c>
      <c r="AP146">
        <v>0</v>
      </c>
      <c r="AQ146">
        <v>0</v>
      </c>
      <c r="AR146">
        <v>0</v>
      </c>
      <c r="AS146">
        <v>0</v>
      </c>
      <c r="AT146">
        <v>0</v>
      </c>
      <c r="AU146">
        <v>4</v>
      </c>
      <c r="AV146">
        <v>0</v>
      </c>
      <c r="AW146">
        <v>0</v>
      </c>
      <c r="AX146">
        <v>0</v>
      </c>
      <c r="AY146">
        <v>0</v>
      </c>
      <c r="AZ146" s="62">
        <f t="shared" si="8"/>
        <v>14</v>
      </c>
      <c r="BA146">
        <f t="shared" si="9"/>
        <v>2</v>
      </c>
      <c r="BB146">
        <f t="shared" si="9"/>
        <v>6</v>
      </c>
      <c r="BC146">
        <f t="shared" si="9"/>
        <v>0</v>
      </c>
      <c r="BD146">
        <f t="shared" si="9"/>
        <v>2</v>
      </c>
      <c r="BE146">
        <f t="shared" si="9"/>
        <v>4</v>
      </c>
      <c r="BF146">
        <f t="shared" si="9"/>
        <v>0</v>
      </c>
    </row>
    <row r="147" spans="1:58" x14ac:dyDescent="0.3">
      <c r="B147">
        <v>113</v>
      </c>
      <c r="C147" s="61" t="s">
        <v>470</v>
      </c>
      <c r="D147" s="46">
        <v>608</v>
      </c>
      <c r="E147">
        <v>0</v>
      </c>
      <c r="F147">
        <v>-1</v>
      </c>
      <c r="G147">
        <v>2</v>
      </c>
      <c r="H147">
        <v>0</v>
      </c>
      <c r="I147">
        <v>0</v>
      </c>
      <c r="J147">
        <v>0</v>
      </c>
      <c r="K147">
        <v>0</v>
      </c>
      <c r="L147">
        <v>0</v>
      </c>
      <c r="M147">
        <v>0</v>
      </c>
      <c r="N147">
        <v>0</v>
      </c>
      <c r="O147">
        <v>0</v>
      </c>
      <c r="P147">
        <v>2</v>
      </c>
      <c r="Q147">
        <v>2</v>
      </c>
      <c r="R147">
        <v>0</v>
      </c>
      <c r="S147">
        <v>0</v>
      </c>
      <c r="T147">
        <v>0</v>
      </c>
      <c r="U147">
        <v>0</v>
      </c>
      <c r="V147">
        <v>2</v>
      </c>
      <c r="W147">
        <v>2</v>
      </c>
      <c r="X147">
        <v>-2</v>
      </c>
      <c r="Y147">
        <v>1</v>
      </c>
      <c r="Z147">
        <v>0</v>
      </c>
      <c r="AA147">
        <v>0</v>
      </c>
      <c r="AB147">
        <v>-2</v>
      </c>
      <c r="AC147">
        <v>2</v>
      </c>
      <c r="AD147">
        <v>-2</v>
      </c>
      <c r="AE147">
        <v>2</v>
      </c>
      <c r="AF147">
        <v>-2</v>
      </c>
      <c r="AG147">
        <v>2</v>
      </c>
      <c r="AH147">
        <v>-1</v>
      </c>
      <c r="AI147">
        <v>0</v>
      </c>
      <c r="AJ147">
        <v>0</v>
      </c>
      <c r="AK147" s="62">
        <v>0</v>
      </c>
      <c r="AL147">
        <v>0</v>
      </c>
      <c r="AM147">
        <v>0</v>
      </c>
      <c r="AN147">
        <v>0</v>
      </c>
      <c r="AO147">
        <v>2</v>
      </c>
      <c r="AP147">
        <v>0</v>
      </c>
      <c r="AQ147">
        <v>0</v>
      </c>
      <c r="AR147">
        <v>0</v>
      </c>
      <c r="AS147">
        <v>0</v>
      </c>
      <c r="AT147">
        <v>0</v>
      </c>
      <c r="AU147">
        <v>4</v>
      </c>
      <c r="AV147">
        <v>0</v>
      </c>
      <c r="AW147">
        <v>0</v>
      </c>
      <c r="AX147">
        <v>0</v>
      </c>
      <c r="AY147">
        <v>0</v>
      </c>
      <c r="AZ147" s="62">
        <f t="shared" si="8"/>
        <v>13</v>
      </c>
      <c r="BA147">
        <f t="shared" si="9"/>
        <v>1</v>
      </c>
      <c r="BB147">
        <f t="shared" si="9"/>
        <v>6</v>
      </c>
      <c r="BC147">
        <f t="shared" si="9"/>
        <v>0</v>
      </c>
      <c r="BD147">
        <f t="shared" si="9"/>
        <v>2</v>
      </c>
      <c r="BE147">
        <f t="shared" si="9"/>
        <v>4</v>
      </c>
      <c r="BF147">
        <f t="shared" si="9"/>
        <v>0</v>
      </c>
    </row>
    <row r="148" spans="1:58" x14ac:dyDescent="0.3">
      <c r="B148">
        <v>114</v>
      </c>
      <c r="C148" s="61" t="s">
        <v>471</v>
      </c>
      <c r="D148" s="46">
        <v>600</v>
      </c>
      <c r="E148">
        <v>5</v>
      </c>
      <c r="F148">
        <v>1</v>
      </c>
      <c r="G148">
        <v>4</v>
      </c>
      <c r="H148">
        <v>2</v>
      </c>
      <c r="I148">
        <v>1</v>
      </c>
      <c r="J148">
        <v>0</v>
      </c>
      <c r="K148">
        <v>-1</v>
      </c>
      <c r="L148">
        <v>2</v>
      </c>
      <c r="M148">
        <v>0</v>
      </c>
      <c r="N148">
        <v>-1</v>
      </c>
      <c r="O148">
        <v>1</v>
      </c>
      <c r="P148">
        <v>4</v>
      </c>
      <c r="Q148">
        <v>-1</v>
      </c>
      <c r="R148">
        <v>-1</v>
      </c>
      <c r="S148">
        <v>-1</v>
      </c>
      <c r="T148">
        <v>-1</v>
      </c>
      <c r="U148">
        <v>2</v>
      </c>
      <c r="V148">
        <v>3</v>
      </c>
      <c r="W148">
        <v>0</v>
      </c>
      <c r="X148">
        <v>2</v>
      </c>
      <c r="Y148">
        <v>-2</v>
      </c>
      <c r="Z148">
        <v>2</v>
      </c>
      <c r="AA148">
        <v>-2</v>
      </c>
      <c r="AB148">
        <v>2</v>
      </c>
      <c r="AC148">
        <v>-1</v>
      </c>
      <c r="AD148">
        <v>2</v>
      </c>
      <c r="AE148">
        <v>-2</v>
      </c>
      <c r="AF148">
        <v>2</v>
      </c>
      <c r="AG148">
        <v>-1</v>
      </c>
      <c r="AH148">
        <v>2</v>
      </c>
      <c r="AI148">
        <v>0</v>
      </c>
      <c r="AJ148">
        <v>0</v>
      </c>
      <c r="AK148" s="62">
        <v>0</v>
      </c>
      <c r="AL148">
        <v>0</v>
      </c>
      <c r="AM148">
        <v>0</v>
      </c>
      <c r="AN148">
        <v>0</v>
      </c>
      <c r="AO148">
        <v>2</v>
      </c>
      <c r="AP148">
        <v>0</v>
      </c>
      <c r="AQ148">
        <v>0</v>
      </c>
      <c r="AR148">
        <v>0</v>
      </c>
      <c r="AS148">
        <v>0</v>
      </c>
      <c r="AT148">
        <v>0</v>
      </c>
      <c r="AU148">
        <v>0</v>
      </c>
      <c r="AV148">
        <v>0</v>
      </c>
      <c r="AW148">
        <v>0</v>
      </c>
      <c r="AX148">
        <v>0</v>
      </c>
      <c r="AY148">
        <v>1</v>
      </c>
      <c r="AZ148" s="62">
        <f t="shared" si="8"/>
        <v>26</v>
      </c>
      <c r="BA148">
        <f t="shared" si="9"/>
        <v>14</v>
      </c>
      <c r="BB148">
        <f t="shared" si="9"/>
        <v>9</v>
      </c>
      <c r="BC148">
        <f t="shared" si="9"/>
        <v>0</v>
      </c>
      <c r="BD148">
        <f t="shared" si="9"/>
        <v>2</v>
      </c>
      <c r="BE148">
        <f t="shared" si="9"/>
        <v>0</v>
      </c>
      <c r="BF148">
        <f t="shared" si="9"/>
        <v>1</v>
      </c>
    </row>
    <row r="149" spans="1:58" x14ac:dyDescent="0.3">
      <c r="A149" t="s">
        <v>354</v>
      </c>
      <c r="B149">
        <v>115</v>
      </c>
      <c r="C149" s="61" t="s">
        <v>472</v>
      </c>
      <c r="D149" s="46">
        <v>575</v>
      </c>
      <c r="E149">
        <v>1</v>
      </c>
      <c r="F149">
        <v>1</v>
      </c>
      <c r="G149">
        <v>1</v>
      </c>
      <c r="H149">
        <v>4</v>
      </c>
      <c r="I149">
        <v>2</v>
      </c>
      <c r="J149">
        <v>0</v>
      </c>
      <c r="K149">
        <v>2</v>
      </c>
      <c r="L149">
        <v>0</v>
      </c>
      <c r="M149">
        <v>0</v>
      </c>
      <c r="N149">
        <v>0</v>
      </c>
      <c r="O149">
        <v>-1</v>
      </c>
      <c r="P149">
        <v>2</v>
      </c>
      <c r="Q149">
        <v>0</v>
      </c>
      <c r="R149">
        <v>0</v>
      </c>
      <c r="S149">
        <v>0</v>
      </c>
      <c r="T149">
        <v>0</v>
      </c>
      <c r="U149">
        <v>0</v>
      </c>
      <c r="V149">
        <v>0</v>
      </c>
      <c r="W149">
        <v>0</v>
      </c>
      <c r="X149">
        <v>0</v>
      </c>
      <c r="Y149">
        <v>0</v>
      </c>
      <c r="Z149">
        <v>0</v>
      </c>
      <c r="AA149">
        <v>0</v>
      </c>
      <c r="AB149">
        <v>1</v>
      </c>
      <c r="AC149">
        <v>0</v>
      </c>
      <c r="AD149">
        <v>0</v>
      </c>
      <c r="AE149">
        <v>0</v>
      </c>
      <c r="AF149">
        <v>0</v>
      </c>
      <c r="AG149">
        <v>0</v>
      </c>
      <c r="AH149">
        <v>2</v>
      </c>
      <c r="AI149">
        <v>0</v>
      </c>
      <c r="AJ149">
        <v>1</v>
      </c>
      <c r="AK149" s="62">
        <v>0</v>
      </c>
      <c r="AL149">
        <v>0</v>
      </c>
      <c r="AM149">
        <v>0</v>
      </c>
      <c r="AN149">
        <v>0</v>
      </c>
      <c r="AO149">
        <v>0</v>
      </c>
      <c r="AP149">
        <v>0</v>
      </c>
      <c r="AQ149">
        <v>0</v>
      </c>
      <c r="AR149">
        <v>2</v>
      </c>
      <c r="AS149">
        <v>0</v>
      </c>
      <c r="AT149">
        <v>4</v>
      </c>
      <c r="AU149">
        <v>1</v>
      </c>
      <c r="AV149">
        <v>0</v>
      </c>
      <c r="AW149">
        <v>1</v>
      </c>
      <c r="AX149">
        <v>0</v>
      </c>
      <c r="AY149">
        <v>0</v>
      </c>
      <c r="AZ149" s="62">
        <f t="shared" si="8"/>
        <v>24</v>
      </c>
      <c r="BA149">
        <f t="shared" si="9"/>
        <v>10</v>
      </c>
      <c r="BB149">
        <f t="shared" si="9"/>
        <v>5</v>
      </c>
      <c r="BC149">
        <f t="shared" si="9"/>
        <v>1</v>
      </c>
      <c r="BD149">
        <f t="shared" si="9"/>
        <v>2</v>
      </c>
      <c r="BE149">
        <f t="shared" si="9"/>
        <v>6</v>
      </c>
      <c r="BF149">
        <f t="shared" si="9"/>
        <v>0</v>
      </c>
    </row>
    <row r="150" spans="1:58" x14ac:dyDescent="0.3">
      <c r="B150">
        <v>116</v>
      </c>
      <c r="C150" s="61" t="s">
        <v>473</v>
      </c>
      <c r="D150" s="46">
        <v>490</v>
      </c>
      <c r="E150">
        <v>-1</v>
      </c>
      <c r="F150">
        <v>-1</v>
      </c>
      <c r="G150">
        <v>-2</v>
      </c>
      <c r="H150">
        <v>-1</v>
      </c>
      <c r="I150">
        <v>0</v>
      </c>
      <c r="J150">
        <v>0</v>
      </c>
      <c r="K150">
        <v>-1</v>
      </c>
      <c r="L150">
        <v>-2</v>
      </c>
      <c r="M150">
        <v>0</v>
      </c>
      <c r="N150">
        <v>-1</v>
      </c>
      <c r="O150">
        <v>-1</v>
      </c>
      <c r="P150">
        <v>0</v>
      </c>
      <c r="Q150">
        <v>0</v>
      </c>
      <c r="R150">
        <v>0</v>
      </c>
      <c r="S150">
        <v>0</v>
      </c>
      <c r="T150">
        <v>0</v>
      </c>
      <c r="U150">
        <v>0</v>
      </c>
      <c r="V150">
        <v>2</v>
      </c>
      <c r="W150">
        <v>0</v>
      </c>
      <c r="X150">
        <v>0</v>
      </c>
      <c r="Y150">
        <v>0</v>
      </c>
      <c r="Z150">
        <v>-1</v>
      </c>
      <c r="AA150">
        <v>-1</v>
      </c>
      <c r="AB150">
        <v>0</v>
      </c>
      <c r="AC150">
        <v>0</v>
      </c>
      <c r="AD150">
        <v>0</v>
      </c>
      <c r="AE150">
        <v>0</v>
      </c>
      <c r="AF150">
        <v>0</v>
      </c>
      <c r="AG150">
        <v>0</v>
      </c>
      <c r="AH150">
        <v>-1</v>
      </c>
      <c r="AI150">
        <v>0</v>
      </c>
      <c r="AJ150">
        <v>0</v>
      </c>
      <c r="AK150" s="62">
        <v>0</v>
      </c>
      <c r="AL150">
        <v>0</v>
      </c>
      <c r="AM150">
        <v>0</v>
      </c>
      <c r="AN150">
        <v>0</v>
      </c>
      <c r="AO150">
        <v>5</v>
      </c>
      <c r="AP150">
        <v>5</v>
      </c>
      <c r="AQ150">
        <v>5</v>
      </c>
      <c r="AR150">
        <v>3</v>
      </c>
      <c r="AS150">
        <v>0</v>
      </c>
      <c r="AT150">
        <v>0</v>
      </c>
      <c r="AU150">
        <v>0</v>
      </c>
      <c r="AV150">
        <v>0</v>
      </c>
      <c r="AW150">
        <v>0</v>
      </c>
      <c r="AX150">
        <v>0</v>
      </c>
      <c r="AY150">
        <v>0</v>
      </c>
      <c r="AZ150" s="62">
        <f t="shared" si="8"/>
        <v>7</v>
      </c>
      <c r="BA150">
        <f t="shared" si="9"/>
        <v>-10</v>
      </c>
      <c r="BB150">
        <f t="shared" si="9"/>
        <v>-1</v>
      </c>
      <c r="BC150">
        <f t="shared" si="9"/>
        <v>0</v>
      </c>
      <c r="BD150">
        <f t="shared" si="9"/>
        <v>18</v>
      </c>
      <c r="BE150">
        <f t="shared" si="9"/>
        <v>0</v>
      </c>
      <c r="BF150">
        <f t="shared" si="9"/>
        <v>0</v>
      </c>
    </row>
    <row r="151" spans="1:58" x14ac:dyDescent="0.3">
      <c r="B151">
        <v>117</v>
      </c>
      <c r="C151" s="61" t="s">
        <v>474</v>
      </c>
      <c r="D151" s="46">
        <v>660</v>
      </c>
      <c r="E151">
        <v>1</v>
      </c>
      <c r="F151">
        <v>0</v>
      </c>
      <c r="G151">
        <v>0</v>
      </c>
      <c r="H151">
        <v>0</v>
      </c>
      <c r="I151">
        <v>0</v>
      </c>
      <c r="J151">
        <v>0</v>
      </c>
      <c r="K151">
        <v>0</v>
      </c>
      <c r="L151">
        <v>1</v>
      </c>
      <c r="M151">
        <v>0</v>
      </c>
      <c r="N151">
        <v>2</v>
      </c>
      <c r="O151">
        <v>1</v>
      </c>
      <c r="P151">
        <v>0</v>
      </c>
      <c r="Q151">
        <v>0</v>
      </c>
      <c r="R151">
        <v>0</v>
      </c>
      <c r="S151">
        <v>0</v>
      </c>
      <c r="T151">
        <v>0</v>
      </c>
      <c r="U151">
        <v>0</v>
      </c>
      <c r="V151">
        <v>0</v>
      </c>
      <c r="W151">
        <v>0</v>
      </c>
      <c r="X151">
        <v>1</v>
      </c>
      <c r="Y151">
        <v>1</v>
      </c>
      <c r="Z151">
        <v>1</v>
      </c>
      <c r="AA151">
        <v>1</v>
      </c>
      <c r="AB151">
        <v>0</v>
      </c>
      <c r="AC151">
        <v>0</v>
      </c>
      <c r="AD151">
        <v>0</v>
      </c>
      <c r="AE151">
        <v>0</v>
      </c>
      <c r="AF151">
        <v>0</v>
      </c>
      <c r="AG151">
        <v>0</v>
      </c>
      <c r="AH151">
        <v>0</v>
      </c>
      <c r="AI151">
        <v>0</v>
      </c>
      <c r="AJ151">
        <v>0</v>
      </c>
      <c r="AK151" s="62">
        <v>0</v>
      </c>
      <c r="AL151">
        <v>0</v>
      </c>
      <c r="AM151">
        <v>0</v>
      </c>
      <c r="AN151">
        <v>0</v>
      </c>
      <c r="AO151">
        <v>5</v>
      </c>
      <c r="AP151">
        <v>4</v>
      </c>
      <c r="AQ151">
        <v>0</v>
      </c>
      <c r="AR151">
        <v>3</v>
      </c>
      <c r="AS151">
        <v>2</v>
      </c>
      <c r="AT151">
        <v>1</v>
      </c>
      <c r="AU151">
        <v>0</v>
      </c>
      <c r="AV151">
        <v>0</v>
      </c>
      <c r="AW151">
        <v>0</v>
      </c>
      <c r="AX151">
        <v>0</v>
      </c>
      <c r="AY151">
        <v>0</v>
      </c>
      <c r="AZ151" s="62">
        <f t="shared" si="8"/>
        <v>24</v>
      </c>
      <c r="BA151">
        <f t="shared" si="9"/>
        <v>5</v>
      </c>
      <c r="BB151">
        <f t="shared" si="9"/>
        <v>4</v>
      </c>
      <c r="BC151">
        <f t="shared" si="9"/>
        <v>0</v>
      </c>
      <c r="BD151">
        <f t="shared" si="9"/>
        <v>12</v>
      </c>
      <c r="BE151">
        <f t="shared" si="9"/>
        <v>3</v>
      </c>
      <c r="BF151">
        <f t="shared" si="9"/>
        <v>0</v>
      </c>
    </row>
    <row r="152" spans="1:58" x14ac:dyDescent="0.3">
      <c r="B152">
        <v>118</v>
      </c>
      <c r="C152" s="61" t="s">
        <v>475</v>
      </c>
      <c r="D152" s="46">
        <v>620</v>
      </c>
      <c r="E152">
        <v>0</v>
      </c>
      <c r="F152">
        <v>0</v>
      </c>
      <c r="G152">
        <v>5</v>
      </c>
      <c r="H152">
        <v>4</v>
      </c>
      <c r="I152">
        <v>-1</v>
      </c>
      <c r="J152">
        <v>0</v>
      </c>
      <c r="K152">
        <v>0</v>
      </c>
      <c r="L152">
        <v>0</v>
      </c>
      <c r="M152">
        <v>0</v>
      </c>
      <c r="N152">
        <v>0</v>
      </c>
      <c r="O152">
        <v>0</v>
      </c>
      <c r="P152">
        <v>4</v>
      </c>
      <c r="Q152">
        <v>0</v>
      </c>
      <c r="R152">
        <v>0</v>
      </c>
      <c r="S152">
        <v>0</v>
      </c>
      <c r="T152">
        <v>-1</v>
      </c>
      <c r="U152">
        <v>0</v>
      </c>
      <c r="V152">
        <v>0</v>
      </c>
      <c r="W152">
        <v>0</v>
      </c>
      <c r="X152">
        <v>-1</v>
      </c>
      <c r="Y152">
        <v>0</v>
      </c>
      <c r="Z152">
        <v>-1</v>
      </c>
      <c r="AA152">
        <v>0</v>
      </c>
      <c r="AB152">
        <v>-1</v>
      </c>
      <c r="AC152">
        <v>0</v>
      </c>
      <c r="AD152">
        <v>0</v>
      </c>
      <c r="AE152">
        <v>0</v>
      </c>
      <c r="AF152">
        <v>1</v>
      </c>
      <c r="AG152">
        <v>0</v>
      </c>
      <c r="AH152">
        <v>0</v>
      </c>
      <c r="AI152">
        <v>0</v>
      </c>
      <c r="AJ152">
        <v>0</v>
      </c>
      <c r="AK152" s="62">
        <v>0</v>
      </c>
      <c r="AL152">
        <v>0</v>
      </c>
      <c r="AM152">
        <v>0</v>
      </c>
      <c r="AN152">
        <v>0</v>
      </c>
      <c r="AO152">
        <v>2</v>
      </c>
      <c r="AP152">
        <v>0</v>
      </c>
      <c r="AQ152">
        <v>0</v>
      </c>
      <c r="AR152">
        <v>0</v>
      </c>
      <c r="AS152">
        <v>0</v>
      </c>
      <c r="AT152">
        <v>0</v>
      </c>
      <c r="AU152">
        <v>0</v>
      </c>
      <c r="AV152">
        <v>0</v>
      </c>
      <c r="AW152">
        <v>0</v>
      </c>
      <c r="AX152">
        <v>0</v>
      </c>
      <c r="AY152">
        <v>1</v>
      </c>
      <c r="AZ152" s="62">
        <f t="shared" si="8"/>
        <v>12</v>
      </c>
      <c r="BA152">
        <f t="shared" si="9"/>
        <v>8</v>
      </c>
      <c r="BB152">
        <f t="shared" si="9"/>
        <v>1</v>
      </c>
      <c r="BC152">
        <f t="shared" si="9"/>
        <v>0</v>
      </c>
      <c r="BD152">
        <f t="shared" si="9"/>
        <v>2</v>
      </c>
      <c r="BE152">
        <f t="shared" si="9"/>
        <v>0</v>
      </c>
      <c r="BF152">
        <f t="shared" si="9"/>
        <v>1</v>
      </c>
    </row>
    <row r="153" spans="1:58" x14ac:dyDescent="0.3">
      <c r="B153">
        <v>119</v>
      </c>
      <c r="C153" s="61" t="s">
        <v>476</v>
      </c>
      <c r="D153" s="46">
        <v>630</v>
      </c>
      <c r="E153">
        <v>0</v>
      </c>
      <c r="F153">
        <v>0</v>
      </c>
      <c r="G153">
        <v>0</v>
      </c>
      <c r="H153">
        <v>1</v>
      </c>
      <c r="I153">
        <v>0</v>
      </c>
      <c r="J153">
        <v>0</v>
      </c>
      <c r="K153">
        <v>0</v>
      </c>
      <c r="L153">
        <v>0</v>
      </c>
      <c r="M153">
        <v>0</v>
      </c>
      <c r="N153">
        <v>0</v>
      </c>
      <c r="O153">
        <v>0</v>
      </c>
      <c r="P153">
        <v>4</v>
      </c>
      <c r="Q153">
        <v>-2</v>
      </c>
      <c r="R153">
        <v>0</v>
      </c>
      <c r="S153">
        <v>0</v>
      </c>
      <c r="T153">
        <v>-2</v>
      </c>
      <c r="U153">
        <v>0</v>
      </c>
      <c r="V153">
        <v>0</v>
      </c>
      <c r="W153">
        <v>0</v>
      </c>
      <c r="X153">
        <v>1</v>
      </c>
      <c r="Y153">
        <v>-2</v>
      </c>
      <c r="Z153">
        <v>0</v>
      </c>
      <c r="AA153">
        <v>-2</v>
      </c>
      <c r="AB153">
        <v>1</v>
      </c>
      <c r="AC153">
        <v>-1</v>
      </c>
      <c r="AD153">
        <v>1</v>
      </c>
      <c r="AE153">
        <v>-1</v>
      </c>
      <c r="AF153">
        <v>1</v>
      </c>
      <c r="AG153">
        <v>-1</v>
      </c>
      <c r="AH153">
        <v>1</v>
      </c>
      <c r="AI153">
        <v>0</v>
      </c>
      <c r="AJ153">
        <v>0</v>
      </c>
      <c r="AK153" s="62">
        <v>0</v>
      </c>
      <c r="AL153">
        <v>0</v>
      </c>
      <c r="AM153">
        <v>0</v>
      </c>
      <c r="AN153">
        <v>0</v>
      </c>
      <c r="AO153">
        <v>0</v>
      </c>
      <c r="AP153">
        <v>0</v>
      </c>
      <c r="AQ153">
        <v>0</v>
      </c>
      <c r="AR153">
        <v>0</v>
      </c>
      <c r="AS153">
        <v>0</v>
      </c>
      <c r="AT153">
        <v>0</v>
      </c>
      <c r="AU153">
        <v>0</v>
      </c>
      <c r="AV153">
        <v>0</v>
      </c>
      <c r="AW153">
        <v>0</v>
      </c>
      <c r="AX153">
        <v>0</v>
      </c>
      <c r="AY153">
        <v>0</v>
      </c>
      <c r="AZ153" s="62">
        <f t="shared" si="8"/>
        <v>-1</v>
      </c>
      <c r="BA153">
        <f t="shared" si="9"/>
        <v>1</v>
      </c>
      <c r="BB153">
        <f t="shared" si="9"/>
        <v>-2</v>
      </c>
      <c r="BC153">
        <f t="shared" si="9"/>
        <v>0</v>
      </c>
      <c r="BD153">
        <f t="shared" si="9"/>
        <v>0</v>
      </c>
      <c r="BE153">
        <f t="shared" si="9"/>
        <v>0</v>
      </c>
      <c r="BF153">
        <f t="shared" si="9"/>
        <v>0</v>
      </c>
    </row>
    <row r="154" spans="1:58" x14ac:dyDescent="0.3">
      <c r="B154">
        <v>120</v>
      </c>
      <c r="C154" s="61" t="s">
        <v>477</v>
      </c>
      <c r="D154" s="46">
        <v>634</v>
      </c>
      <c r="E154">
        <v>-1</v>
      </c>
      <c r="F154">
        <v>-1</v>
      </c>
      <c r="G154">
        <v>-1</v>
      </c>
      <c r="H154">
        <v>0</v>
      </c>
      <c r="I154">
        <v>0</v>
      </c>
      <c r="J154">
        <v>0</v>
      </c>
      <c r="K154">
        <v>-1</v>
      </c>
      <c r="L154">
        <v>0</v>
      </c>
      <c r="M154">
        <v>0</v>
      </c>
      <c r="N154">
        <v>0</v>
      </c>
      <c r="O154">
        <v>0</v>
      </c>
      <c r="P154">
        <v>0</v>
      </c>
      <c r="Q154">
        <v>0</v>
      </c>
      <c r="R154">
        <v>0</v>
      </c>
      <c r="S154">
        <v>0</v>
      </c>
      <c r="T154">
        <v>0</v>
      </c>
      <c r="U154">
        <v>0</v>
      </c>
      <c r="V154">
        <v>1</v>
      </c>
      <c r="W154">
        <v>0</v>
      </c>
      <c r="X154">
        <v>2</v>
      </c>
      <c r="Y154">
        <v>2</v>
      </c>
      <c r="Z154">
        <v>0</v>
      </c>
      <c r="AA154">
        <v>0</v>
      </c>
      <c r="AB154">
        <v>2</v>
      </c>
      <c r="AC154">
        <v>2</v>
      </c>
      <c r="AD154">
        <v>2</v>
      </c>
      <c r="AE154">
        <v>2</v>
      </c>
      <c r="AF154">
        <v>0</v>
      </c>
      <c r="AG154">
        <v>0</v>
      </c>
      <c r="AH154">
        <v>0</v>
      </c>
      <c r="AI154">
        <v>0</v>
      </c>
      <c r="AJ154">
        <v>-1</v>
      </c>
      <c r="AK154" s="62">
        <v>0</v>
      </c>
      <c r="AL154">
        <v>-1</v>
      </c>
      <c r="AM154">
        <v>-1</v>
      </c>
      <c r="AN154">
        <v>-1</v>
      </c>
      <c r="AO154">
        <v>0</v>
      </c>
      <c r="AP154">
        <v>0</v>
      </c>
      <c r="AQ154">
        <v>-1</v>
      </c>
      <c r="AR154">
        <v>0</v>
      </c>
      <c r="AS154">
        <v>0</v>
      </c>
      <c r="AT154">
        <v>0</v>
      </c>
      <c r="AU154">
        <v>0</v>
      </c>
      <c r="AV154">
        <v>0</v>
      </c>
      <c r="AW154">
        <v>0</v>
      </c>
      <c r="AX154">
        <v>0</v>
      </c>
      <c r="AY154">
        <v>0</v>
      </c>
      <c r="AZ154" s="62">
        <f t="shared" si="8"/>
        <v>4</v>
      </c>
      <c r="BA154">
        <f t="shared" si="9"/>
        <v>-4</v>
      </c>
      <c r="BB154">
        <f t="shared" si="9"/>
        <v>13</v>
      </c>
      <c r="BC154">
        <f t="shared" si="9"/>
        <v>-4</v>
      </c>
      <c r="BD154">
        <f t="shared" si="9"/>
        <v>-1</v>
      </c>
      <c r="BE154">
        <f t="shared" si="9"/>
        <v>0</v>
      </c>
      <c r="BF154">
        <f t="shared" si="9"/>
        <v>0</v>
      </c>
    </row>
    <row r="155" spans="1:58" x14ac:dyDescent="0.3">
      <c r="B155">
        <v>121</v>
      </c>
      <c r="C155" s="61" t="s">
        <v>478</v>
      </c>
      <c r="D155" s="46">
        <v>638</v>
      </c>
      <c r="E155">
        <v>0</v>
      </c>
      <c r="F155">
        <v>0</v>
      </c>
      <c r="G155">
        <v>2</v>
      </c>
      <c r="H155">
        <v>2</v>
      </c>
      <c r="I155">
        <v>0</v>
      </c>
      <c r="J155">
        <v>0</v>
      </c>
      <c r="K155">
        <v>0</v>
      </c>
      <c r="L155">
        <v>0</v>
      </c>
      <c r="M155">
        <v>0</v>
      </c>
      <c r="N155">
        <v>0</v>
      </c>
      <c r="O155">
        <v>0</v>
      </c>
      <c r="P155">
        <v>2</v>
      </c>
      <c r="Q155">
        <v>-2</v>
      </c>
      <c r="R155">
        <v>-2</v>
      </c>
      <c r="S155">
        <v>0</v>
      </c>
      <c r="T155">
        <v>0</v>
      </c>
      <c r="U155">
        <v>1</v>
      </c>
      <c r="V155">
        <v>0</v>
      </c>
      <c r="W155">
        <v>0</v>
      </c>
      <c r="X155">
        <v>0</v>
      </c>
      <c r="Y155">
        <v>-1</v>
      </c>
      <c r="Z155">
        <v>0</v>
      </c>
      <c r="AA155">
        <v>-1</v>
      </c>
      <c r="AB155">
        <v>0</v>
      </c>
      <c r="AC155">
        <v>-1</v>
      </c>
      <c r="AD155">
        <v>0</v>
      </c>
      <c r="AE155">
        <v>-1</v>
      </c>
      <c r="AF155">
        <v>0</v>
      </c>
      <c r="AG155">
        <v>-1</v>
      </c>
      <c r="AH155">
        <v>4</v>
      </c>
      <c r="AI155">
        <v>-2</v>
      </c>
      <c r="AJ155">
        <v>0</v>
      </c>
      <c r="AK155" s="62">
        <v>0</v>
      </c>
      <c r="AL155">
        <v>0</v>
      </c>
      <c r="AM155">
        <v>0</v>
      </c>
      <c r="AN155">
        <v>0</v>
      </c>
      <c r="AO155">
        <v>2</v>
      </c>
      <c r="AP155">
        <v>0</v>
      </c>
      <c r="AQ155">
        <v>0</v>
      </c>
      <c r="AR155">
        <v>0</v>
      </c>
      <c r="AS155">
        <v>2</v>
      </c>
      <c r="AT155">
        <v>0</v>
      </c>
      <c r="AU155">
        <v>0</v>
      </c>
      <c r="AV155">
        <v>0</v>
      </c>
      <c r="AW155">
        <v>0</v>
      </c>
      <c r="AX155">
        <v>0</v>
      </c>
      <c r="AY155">
        <v>1</v>
      </c>
      <c r="AZ155" s="62">
        <f t="shared" si="8"/>
        <v>5</v>
      </c>
      <c r="BA155">
        <f t="shared" si="9"/>
        <v>4</v>
      </c>
      <c r="BB155">
        <f t="shared" si="9"/>
        <v>-4</v>
      </c>
      <c r="BC155">
        <f t="shared" si="9"/>
        <v>0</v>
      </c>
      <c r="BD155">
        <f t="shared" si="9"/>
        <v>2</v>
      </c>
      <c r="BE155">
        <f t="shared" si="9"/>
        <v>2</v>
      </c>
      <c r="BF155">
        <f t="shared" si="9"/>
        <v>1</v>
      </c>
    </row>
    <row r="156" spans="1:58" x14ac:dyDescent="0.3">
      <c r="B156">
        <v>122</v>
      </c>
      <c r="C156" s="61" t="s">
        <v>479</v>
      </c>
      <c r="D156" s="46">
        <v>636</v>
      </c>
      <c r="E156">
        <v>0</v>
      </c>
      <c r="F156">
        <v>0</v>
      </c>
      <c r="G156">
        <v>0</v>
      </c>
      <c r="H156">
        <v>0</v>
      </c>
      <c r="I156">
        <v>0</v>
      </c>
      <c r="J156">
        <v>0</v>
      </c>
      <c r="K156">
        <v>0</v>
      </c>
      <c r="L156">
        <v>0</v>
      </c>
      <c r="M156">
        <v>0</v>
      </c>
      <c r="N156">
        <v>0</v>
      </c>
      <c r="O156">
        <v>0</v>
      </c>
      <c r="P156">
        <v>0</v>
      </c>
      <c r="Q156">
        <v>0</v>
      </c>
      <c r="R156">
        <v>1</v>
      </c>
      <c r="S156">
        <v>0</v>
      </c>
      <c r="T156">
        <v>0</v>
      </c>
      <c r="U156">
        <v>0</v>
      </c>
      <c r="V156">
        <v>0</v>
      </c>
      <c r="W156">
        <v>0</v>
      </c>
      <c r="X156">
        <v>0</v>
      </c>
      <c r="Y156">
        <v>0</v>
      </c>
      <c r="Z156">
        <v>0</v>
      </c>
      <c r="AA156">
        <v>0</v>
      </c>
      <c r="AB156">
        <v>0</v>
      </c>
      <c r="AC156">
        <v>0</v>
      </c>
      <c r="AD156">
        <v>0</v>
      </c>
      <c r="AE156">
        <v>0</v>
      </c>
      <c r="AF156">
        <v>0</v>
      </c>
      <c r="AG156">
        <v>0</v>
      </c>
      <c r="AH156">
        <v>0</v>
      </c>
      <c r="AI156">
        <v>0</v>
      </c>
      <c r="AJ156">
        <v>0</v>
      </c>
      <c r="AK156" s="62">
        <v>0</v>
      </c>
      <c r="AL156">
        <v>0</v>
      </c>
      <c r="AM156">
        <v>0</v>
      </c>
      <c r="AN156">
        <v>0</v>
      </c>
      <c r="AO156">
        <v>0</v>
      </c>
      <c r="AP156">
        <v>0</v>
      </c>
      <c r="AQ156">
        <v>0</v>
      </c>
      <c r="AR156">
        <v>0</v>
      </c>
      <c r="AS156">
        <v>0</v>
      </c>
      <c r="AT156">
        <v>0</v>
      </c>
      <c r="AU156">
        <v>0</v>
      </c>
      <c r="AV156">
        <v>0</v>
      </c>
      <c r="AW156">
        <v>5</v>
      </c>
      <c r="AX156">
        <v>0</v>
      </c>
      <c r="AY156">
        <v>0</v>
      </c>
      <c r="AZ156" s="62">
        <f t="shared" si="8"/>
        <v>6</v>
      </c>
      <c r="BA156">
        <f t="shared" si="9"/>
        <v>0</v>
      </c>
      <c r="BB156">
        <f t="shared" si="9"/>
        <v>1</v>
      </c>
      <c r="BC156">
        <f t="shared" si="9"/>
        <v>0</v>
      </c>
      <c r="BD156">
        <f t="shared" si="9"/>
        <v>0</v>
      </c>
      <c r="BE156">
        <f t="shared" si="9"/>
        <v>5</v>
      </c>
      <c r="BF156">
        <f t="shared" si="9"/>
        <v>0</v>
      </c>
    </row>
    <row r="157" spans="1:58" x14ac:dyDescent="0.3">
      <c r="A157" t="s">
        <v>354</v>
      </c>
      <c r="B157">
        <v>123</v>
      </c>
      <c r="C157" s="61" t="s">
        <v>480</v>
      </c>
      <c r="D157" s="46">
        <v>614</v>
      </c>
      <c r="E157">
        <v>2</v>
      </c>
      <c r="F157">
        <v>2</v>
      </c>
      <c r="G157">
        <v>2</v>
      </c>
      <c r="H157">
        <v>1</v>
      </c>
      <c r="I157">
        <v>4</v>
      </c>
      <c r="J157">
        <v>0</v>
      </c>
      <c r="K157">
        <v>0</v>
      </c>
      <c r="L157">
        <v>0</v>
      </c>
      <c r="M157">
        <v>0</v>
      </c>
      <c r="N157">
        <v>0</v>
      </c>
      <c r="O157">
        <v>0</v>
      </c>
      <c r="P157">
        <v>0</v>
      </c>
      <c r="Q157">
        <v>0</v>
      </c>
      <c r="R157">
        <v>0</v>
      </c>
      <c r="S157">
        <v>0</v>
      </c>
      <c r="T157">
        <v>0</v>
      </c>
      <c r="U157">
        <v>0</v>
      </c>
      <c r="V157">
        <v>0</v>
      </c>
      <c r="W157">
        <v>0</v>
      </c>
      <c r="X157">
        <v>4</v>
      </c>
      <c r="Y157">
        <v>0</v>
      </c>
      <c r="Z157">
        <v>0</v>
      </c>
      <c r="AA157">
        <v>0</v>
      </c>
      <c r="AB157">
        <v>2</v>
      </c>
      <c r="AC157">
        <v>1</v>
      </c>
      <c r="AD157">
        <v>1</v>
      </c>
      <c r="AE157">
        <v>0</v>
      </c>
      <c r="AF157">
        <v>1</v>
      </c>
      <c r="AG157">
        <v>0</v>
      </c>
      <c r="AH157">
        <v>2</v>
      </c>
      <c r="AI157">
        <v>1</v>
      </c>
      <c r="AJ157">
        <v>0</v>
      </c>
      <c r="AK157" s="62">
        <v>0</v>
      </c>
      <c r="AL157">
        <v>0</v>
      </c>
      <c r="AM157">
        <v>0</v>
      </c>
      <c r="AN157">
        <v>0</v>
      </c>
      <c r="AO157">
        <v>2</v>
      </c>
      <c r="AP157">
        <v>0</v>
      </c>
      <c r="AQ157">
        <v>0</v>
      </c>
      <c r="AR157">
        <v>0</v>
      </c>
      <c r="AS157">
        <v>2</v>
      </c>
      <c r="AT157">
        <v>0</v>
      </c>
      <c r="AU157">
        <v>2</v>
      </c>
      <c r="AV157">
        <v>0</v>
      </c>
      <c r="AW157">
        <v>5</v>
      </c>
      <c r="AX157">
        <v>0</v>
      </c>
      <c r="AY157">
        <v>0</v>
      </c>
      <c r="AZ157" s="62">
        <f t="shared" si="8"/>
        <v>34</v>
      </c>
      <c r="BA157">
        <f t="shared" si="9"/>
        <v>11</v>
      </c>
      <c r="BB157">
        <f t="shared" si="9"/>
        <v>12</v>
      </c>
      <c r="BC157">
        <f t="shared" si="9"/>
        <v>0</v>
      </c>
      <c r="BD157">
        <f t="shared" si="9"/>
        <v>2</v>
      </c>
      <c r="BE157">
        <f t="shared" si="9"/>
        <v>9</v>
      </c>
      <c r="BF157">
        <f t="shared" si="9"/>
        <v>0</v>
      </c>
    </row>
    <row r="158" spans="1:58" x14ac:dyDescent="0.3">
      <c r="A158" t="s">
        <v>354</v>
      </c>
      <c r="B158">
        <v>124</v>
      </c>
      <c r="C158" s="61" t="s">
        <v>481</v>
      </c>
      <c r="D158" s="46">
        <v>642</v>
      </c>
      <c r="E158">
        <v>2</v>
      </c>
      <c r="F158">
        <v>2</v>
      </c>
      <c r="G158">
        <v>2</v>
      </c>
      <c r="H158">
        <v>0</v>
      </c>
      <c r="I158">
        <v>0</v>
      </c>
      <c r="J158">
        <v>0</v>
      </c>
      <c r="K158">
        <v>0</v>
      </c>
      <c r="L158">
        <v>0</v>
      </c>
      <c r="M158">
        <v>1</v>
      </c>
      <c r="N158">
        <v>0</v>
      </c>
      <c r="O158">
        <v>0</v>
      </c>
      <c r="P158">
        <v>0</v>
      </c>
      <c r="Q158">
        <v>2</v>
      </c>
      <c r="R158">
        <v>0</v>
      </c>
      <c r="S158">
        <v>0</v>
      </c>
      <c r="T158">
        <v>0</v>
      </c>
      <c r="U158">
        <v>-2</v>
      </c>
      <c r="V158">
        <v>0</v>
      </c>
      <c r="W158">
        <v>2</v>
      </c>
      <c r="X158">
        <v>0</v>
      </c>
      <c r="Y158">
        <v>0</v>
      </c>
      <c r="Z158">
        <v>0</v>
      </c>
      <c r="AA158">
        <v>0</v>
      </c>
      <c r="AB158">
        <v>-1</v>
      </c>
      <c r="AC158">
        <v>0</v>
      </c>
      <c r="AD158">
        <v>0</v>
      </c>
      <c r="AE158">
        <v>0</v>
      </c>
      <c r="AF158">
        <v>0</v>
      </c>
      <c r="AG158">
        <v>0</v>
      </c>
      <c r="AH158">
        <v>0</v>
      </c>
      <c r="AI158">
        <v>0</v>
      </c>
      <c r="AJ158">
        <v>0</v>
      </c>
      <c r="AK158" s="62">
        <v>0</v>
      </c>
      <c r="AL158">
        <v>0</v>
      </c>
      <c r="AM158">
        <v>0</v>
      </c>
      <c r="AN158">
        <v>0</v>
      </c>
      <c r="AO158">
        <v>1</v>
      </c>
      <c r="AP158">
        <v>0</v>
      </c>
      <c r="AQ158">
        <v>0</v>
      </c>
      <c r="AR158">
        <v>0</v>
      </c>
      <c r="AS158">
        <v>0</v>
      </c>
      <c r="AT158">
        <v>0</v>
      </c>
      <c r="AU158">
        <v>2</v>
      </c>
      <c r="AV158">
        <v>0</v>
      </c>
      <c r="AW158">
        <v>5</v>
      </c>
      <c r="AX158">
        <v>-1</v>
      </c>
      <c r="AY158">
        <v>0</v>
      </c>
      <c r="AZ158" s="62">
        <f t="shared" si="8"/>
        <v>15</v>
      </c>
      <c r="BA158">
        <f t="shared" si="9"/>
        <v>7</v>
      </c>
      <c r="BB158">
        <f t="shared" si="9"/>
        <v>1</v>
      </c>
      <c r="BC158">
        <f t="shared" si="9"/>
        <v>0</v>
      </c>
      <c r="BD158">
        <f t="shared" si="9"/>
        <v>1</v>
      </c>
      <c r="BE158">
        <f t="shared" si="9"/>
        <v>7</v>
      </c>
      <c r="BF158">
        <f t="shared" si="9"/>
        <v>-1</v>
      </c>
    </row>
    <row r="159" spans="1:58" x14ac:dyDescent="0.3">
      <c r="B159">
        <v>125</v>
      </c>
      <c r="C159" s="61" t="s">
        <v>482</v>
      </c>
      <c r="D159" s="46">
        <v>640</v>
      </c>
      <c r="E159">
        <v>0</v>
      </c>
      <c r="F159">
        <v>0</v>
      </c>
      <c r="G159">
        <v>0</v>
      </c>
      <c r="H159">
        <v>-1</v>
      </c>
      <c r="I159">
        <v>0</v>
      </c>
      <c r="J159">
        <v>0</v>
      </c>
      <c r="K159">
        <v>0</v>
      </c>
      <c r="L159">
        <v>1</v>
      </c>
      <c r="M159">
        <v>1</v>
      </c>
      <c r="N159">
        <v>0</v>
      </c>
      <c r="O159">
        <v>0</v>
      </c>
      <c r="P159">
        <v>1</v>
      </c>
      <c r="Q159">
        <v>-1</v>
      </c>
      <c r="R159">
        <v>0</v>
      </c>
      <c r="S159">
        <v>0</v>
      </c>
      <c r="T159">
        <v>0</v>
      </c>
      <c r="U159">
        <v>0</v>
      </c>
      <c r="V159">
        <v>2</v>
      </c>
      <c r="W159">
        <v>1</v>
      </c>
      <c r="X159">
        <v>2</v>
      </c>
      <c r="Y159">
        <v>-1</v>
      </c>
      <c r="Z159">
        <v>1</v>
      </c>
      <c r="AA159">
        <v>-1</v>
      </c>
      <c r="AB159">
        <v>0</v>
      </c>
      <c r="AC159">
        <v>-1</v>
      </c>
      <c r="AD159">
        <v>1</v>
      </c>
      <c r="AE159">
        <v>-1</v>
      </c>
      <c r="AF159">
        <v>1</v>
      </c>
      <c r="AG159">
        <v>-1</v>
      </c>
      <c r="AH159">
        <v>0</v>
      </c>
      <c r="AI159">
        <v>0</v>
      </c>
      <c r="AJ159">
        <v>0</v>
      </c>
      <c r="AK159" s="62">
        <v>0</v>
      </c>
      <c r="AL159">
        <v>0</v>
      </c>
      <c r="AM159">
        <v>0</v>
      </c>
      <c r="AN159">
        <v>0</v>
      </c>
      <c r="AO159">
        <v>2</v>
      </c>
      <c r="AP159">
        <v>0</v>
      </c>
      <c r="AQ159">
        <v>1</v>
      </c>
      <c r="AR159">
        <v>0</v>
      </c>
      <c r="AS159">
        <v>0</v>
      </c>
      <c r="AT159">
        <v>0</v>
      </c>
      <c r="AU159">
        <v>4</v>
      </c>
      <c r="AV159">
        <v>0</v>
      </c>
      <c r="AW159">
        <v>0</v>
      </c>
      <c r="AX159">
        <v>0</v>
      </c>
      <c r="AY159">
        <v>0</v>
      </c>
      <c r="AZ159" s="62">
        <f t="shared" si="8"/>
        <v>11</v>
      </c>
      <c r="BA159">
        <f t="shared" si="9"/>
        <v>1</v>
      </c>
      <c r="BB159">
        <f t="shared" si="9"/>
        <v>3</v>
      </c>
      <c r="BC159">
        <f t="shared" si="9"/>
        <v>0</v>
      </c>
      <c r="BD159">
        <f t="shared" si="9"/>
        <v>3</v>
      </c>
      <c r="BE159">
        <f t="shared" si="9"/>
        <v>4</v>
      </c>
      <c r="BF159">
        <f t="shared" si="9"/>
        <v>0</v>
      </c>
    </row>
    <row r="160" spans="1:58" x14ac:dyDescent="0.3">
      <c r="B160">
        <v>126</v>
      </c>
      <c r="C160" s="61" t="s">
        <v>483</v>
      </c>
      <c r="D160" s="46">
        <v>351</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2</v>
      </c>
      <c r="Z160">
        <v>0</v>
      </c>
      <c r="AA160">
        <v>2</v>
      </c>
      <c r="AB160">
        <v>0</v>
      </c>
      <c r="AC160">
        <v>2</v>
      </c>
      <c r="AD160">
        <v>0</v>
      </c>
      <c r="AE160">
        <v>2</v>
      </c>
      <c r="AF160">
        <v>0</v>
      </c>
      <c r="AG160">
        <v>2</v>
      </c>
      <c r="AH160">
        <v>0</v>
      </c>
      <c r="AI160">
        <v>0</v>
      </c>
      <c r="AJ160">
        <v>0</v>
      </c>
      <c r="AK160" s="62">
        <v>0</v>
      </c>
      <c r="AL160">
        <v>0</v>
      </c>
      <c r="AM160">
        <v>0</v>
      </c>
      <c r="AN160">
        <v>0</v>
      </c>
      <c r="AO160">
        <v>0</v>
      </c>
      <c r="AP160">
        <v>0</v>
      </c>
      <c r="AQ160">
        <v>0</v>
      </c>
      <c r="AR160">
        <v>0</v>
      </c>
      <c r="AS160">
        <v>0</v>
      </c>
      <c r="AT160">
        <v>0</v>
      </c>
      <c r="AU160">
        <v>0</v>
      </c>
      <c r="AV160">
        <v>0</v>
      </c>
      <c r="AW160">
        <v>0</v>
      </c>
      <c r="AX160">
        <v>0</v>
      </c>
      <c r="AY160">
        <v>0</v>
      </c>
      <c r="AZ160" s="62">
        <f t="shared" si="8"/>
        <v>10</v>
      </c>
      <c r="BA160">
        <f t="shared" si="9"/>
        <v>0</v>
      </c>
      <c r="BB160">
        <f t="shared" si="9"/>
        <v>10</v>
      </c>
      <c r="BC160">
        <f t="shared" si="9"/>
        <v>0</v>
      </c>
      <c r="BD160">
        <f t="shared" si="9"/>
        <v>0</v>
      </c>
      <c r="BE160">
        <f t="shared" si="9"/>
        <v>0</v>
      </c>
      <c r="BF160">
        <f t="shared" si="9"/>
        <v>0</v>
      </c>
    </row>
    <row r="161" spans="1:58" x14ac:dyDescent="0.3">
      <c r="A161" t="s">
        <v>343</v>
      </c>
      <c r="B161">
        <v>127</v>
      </c>
      <c r="C161" s="61" t="s">
        <v>242</v>
      </c>
      <c r="D161" s="46">
        <v>420</v>
      </c>
      <c r="E161">
        <v>2</v>
      </c>
      <c r="F161">
        <v>0</v>
      </c>
      <c r="G161">
        <v>0</v>
      </c>
      <c r="H161">
        <v>0</v>
      </c>
      <c r="I161">
        <v>0</v>
      </c>
      <c r="J161">
        <v>0</v>
      </c>
      <c r="K161">
        <v>0</v>
      </c>
      <c r="L161">
        <v>0</v>
      </c>
      <c r="M161">
        <v>0</v>
      </c>
      <c r="N161">
        <v>1</v>
      </c>
      <c r="O161">
        <v>1</v>
      </c>
      <c r="P161">
        <v>0</v>
      </c>
      <c r="Q161">
        <v>0</v>
      </c>
      <c r="R161">
        <v>0</v>
      </c>
      <c r="S161">
        <v>0</v>
      </c>
      <c r="T161">
        <v>0</v>
      </c>
      <c r="U161">
        <v>0</v>
      </c>
      <c r="V161">
        <v>0</v>
      </c>
      <c r="W161">
        <v>0</v>
      </c>
      <c r="X161">
        <v>1</v>
      </c>
      <c r="Y161">
        <v>1</v>
      </c>
      <c r="Z161">
        <v>0</v>
      </c>
      <c r="AA161">
        <v>0</v>
      </c>
      <c r="AB161">
        <v>1</v>
      </c>
      <c r="AC161">
        <v>0</v>
      </c>
      <c r="AD161">
        <v>0</v>
      </c>
      <c r="AE161">
        <v>0</v>
      </c>
      <c r="AF161">
        <v>0</v>
      </c>
      <c r="AG161">
        <v>0</v>
      </c>
      <c r="AH161">
        <v>1</v>
      </c>
      <c r="AI161">
        <v>4</v>
      </c>
      <c r="AJ161">
        <v>0</v>
      </c>
      <c r="AK161" s="62">
        <v>0</v>
      </c>
      <c r="AL161">
        <v>0</v>
      </c>
      <c r="AM161">
        <v>0</v>
      </c>
      <c r="AN161">
        <v>0</v>
      </c>
      <c r="AO161">
        <v>1</v>
      </c>
      <c r="AP161">
        <v>2</v>
      </c>
      <c r="AQ161">
        <v>0</v>
      </c>
      <c r="AR161">
        <v>0</v>
      </c>
      <c r="AS161">
        <v>5</v>
      </c>
      <c r="AT161">
        <v>2</v>
      </c>
      <c r="AU161">
        <v>0</v>
      </c>
      <c r="AV161">
        <v>0</v>
      </c>
      <c r="AW161">
        <v>0</v>
      </c>
      <c r="AX161">
        <v>0</v>
      </c>
      <c r="AY161">
        <v>0</v>
      </c>
      <c r="AZ161" s="62">
        <f t="shared" si="8"/>
        <v>22</v>
      </c>
      <c r="BA161">
        <f t="shared" si="9"/>
        <v>4</v>
      </c>
      <c r="BB161">
        <f t="shared" si="9"/>
        <v>8</v>
      </c>
      <c r="BC161">
        <f t="shared" si="9"/>
        <v>0</v>
      </c>
      <c r="BD161">
        <f t="shared" si="9"/>
        <v>3</v>
      </c>
      <c r="BE161">
        <f t="shared" si="9"/>
        <v>7</v>
      </c>
      <c r="BF161">
        <f t="shared" si="9"/>
        <v>0</v>
      </c>
    </row>
    <row r="162" spans="1:58" x14ac:dyDescent="0.3">
      <c r="B162">
        <v>128</v>
      </c>
      <c r="C162" s="61" t="s">
        <v>405</v>
      </c>
      <c r="D162" s="46">
        <v>310</v>
      </c>
      <c r="E162">
        <v>2</v>
      </c>
      <c r="F162">
        <v>0</v>
      </c>
      <c r="G162">
        <v>0</v>
      </c>
      <c r="H162">
        <v>0</v>
      </c>
      <c r="I162">
        <v>0</v>
      </c>
      <c r="J162">
        <v>0</v>
      </c>
      <c r="K162">
        <v>-1</v>
      </c>
      <c r="L162">
        <v>-1</v>
      </c>
      <c r="M162">
        <v>1</v>
      </c>
      <c r="N162">
        <v>0</v>
      </c>
      <c r="O162">
        <v>0</v>
      </c>
      <c r="P162">
        <v>5</v>
      </c>
      <c r="Q162">
        <v>0</v>
      </c>
      <c r="R162">
        <v>0</v>
      </c>
      <c r="S162">
        <v>0</v>
      </c>
      <c r="T162">
        <v>0</v>
      </c>
      <c r="U162">
        <v>0</v>
      </c>
      <c r="V162">
        <v>-1</v>
      </c>
      <c r="W162">
        <v>0</v>
      </c>
      <c r="X162">
        <v>-2</v>
      </c>
      <c r="Y162">
        <v>1</v>
      </c>
      <c r="Z162">
        <v>-2</v>
      </c>
      <c r="AA162">
        <v>1</v>
      </c>
      <c r="AB162">
        <v>-2</v>
      </c>
      <c r="AC162">
        <v>1</v>
      </c>
      <c r="AD162">
        <v>-2</v>
      </c>
      <c r="AE162">
        <v>1</v>
      </c>
      <c r="AF162">
        <v>-2</v>
      </c>
      <c r="AG162">
        <v>1</v>
      </c>
      <c r="AH162">
        <v>-1</v>
      </c>
      <c r="AI162">
        <v>0</v>
      </c>
      <c r="AJ162">
        <v>-1</v>
      </c>
      <c r="AK162" s="62">
        <v>-1</v>
      </c>
      <c r="AL162">
        <v>-1</v>
      </c>
      <c r="AM162">
        <v>0</v>
      </c>
      <c r="AN162">
        <v>-1</v>
      </c>
      <c r="AO162">
        <v>2</v>
      </c>
      <c r="AP162">
        <v>0</v>
      </c>
      <c r="AQ162">
        <v>-1</v>
      </c>
      <c r="AR162">
        <v>0</v>
      </c>
      <c r="AS162">
        <v>0</v>
      </c>
      <c r="AT162">
        <v>0</v>
      </c>
      <c r="AU162">
        <v>0</v>
      </c>
      <c r="AV162">
        <v>0</v>
      </c>
      <c r="AW162">
        <v>0</v>
      </c>
      <c r="AX162">
        <v>0</v>
      </c>
      <c r="AY162">
        <v>0</v>
      </c>
      <c r="AZ162" s="62">
        <f t="shared" si="8"/>
        <v>-4</v>
      </c>
      <c r="BA162">
        <f t="shared" si="9"/>
        <v>1</v>
      </c>
      <c r="BB162">
        <f t="shared" si="9"/>
        <v>-2</v>
      </c>
      <c r="BC162">
        <f t="shared" si="9"/>
        <v>-4</v>
      </c>
      <c r="BD162">
        <f t="shared" si="9"/>
        <v>1</v>
      </c>
      <c r="BE162">
        <f t="shared" si="9"/>
        <v>0</v>
      </c>
      <c r="BF162">
        <f t="shared" si="9"/>
        <v>0</v>
      </c>
    </row>
    <row r="163" spans="1:58" x14ac:dyDescent="0.3">
      <c r="A163" t="s">
        <v>335</v>
      </c>
      <c r="B163">
        <v>129</v>
      </c>
      <c r="C163" s="61" t="s">
        <v>484</v>
      </c>
      <c r="D163" s="46">
        <v>324</v>
      </c>
      <c r="E163">
        <v>1</v>
      </c>
      <c r="F163">
        <v>0</v>
      </c>
      <c r="G163">
        <v>0</v>
      </c>
      <c r="H163">
        <v>0</v>
      </c>
      <c r="I163">
        <v>0</v>
      </c>
      <c r="J163">
        <v>-1</v>
      </c>
      <c r="K163">
        <v>5</v>
      </c>
      <c r="L163">
        <v>-4</v>
      </c>
      <c r="M163">
        <v>2</v>
      </c>
      <c r="N163">
        <v>1</v>
      </c>
      <c r="O163">
        <v>1</v>
      </c>
      <c r="P163">
        <v>0</v>
      </c>
      <c r="Q163">
        <v>2</v>
      </c>
      <c r="R163">
        <v>-2</v>
      </c>
      <c r="S163">
        <v>0</v>
      </c>
      <c r="T163">
        <v>0</v>
      </c>
      <c r="U163">
        <v>0</v>
      </c>
      <c r="V163">
        <v>2</v>
      </c>
      <c r="W163">
        <v>2</v>
      </c>
      <c r="X163">
        <v>1</v>
      </c>
      <c r="Y163">
        <v>-2</v>
      </c>
      <c r="Z163">
        <v>0</v>
      </c>
      <c r="AA163">
        <v>0</v>
      </c>
      <c r="AB163">
        <v>0</v>
      </c>
      <c r="AC163">
        <v>0</v>
      </c>
      <c r="AD163">
        <v>1</v>
      </c>
      <c r="AE163">
        <v>0</v>
      </c>
      <c r="AF163">
        <v>0</v>
      </c>
      <c r="AG163">
        <v>0</v>
      </c>
      <c r="AH163">
        <v>0</v>
      </c>
      <c r="AI163">
        <v>0</v>
      </c>
      <c r="AJ163">
        <v>-2</v>
      </c>
      <c r="AK163" s="62">
        <v>-1</v>
      </c>
      <c r="AL163">
        <v>-1</v>
      </c>
      <c r="AM163">
        <v>0</v>
      </c>
      <c r="AN163">
        <v>-1</v>
      </c>
      <c r="AO163">
        <v>2</v>
      </c>
      <c r="AP163">
        <v>0</v>
      </c>
      <c r="AQ163">
        <v>0</v>
      </c>
      <c r="AR163">
        <v>0</v>
      </c>
      <c r="AS163">
        <v>0</v>
      </c>
      <c r="AT163">
        <v>0</v>
      </c>
      <c r="AU163">
        <v>2</v>
      </c>
      <c r="AV163">
        <v>0</v>
      </c>
      <c r="AW163">
        <v>0</v>
      </c>
      <c r="AX163">
        <v>0</v>
      </c>
      <c r="AY163">
        <v>0</v>
      </c>
      <c r="AZ163" s="62">
        <f t="shared" si="8"/>
        <v>8</v>
      </c>
      <c r="BA163">
        <f t="shared" si="9"/>
        <v>5</v>
      </c>
      <c r="BB163">
        <f t="shared" si="9"/>
        <v>4</v>
      </c>
      <c r="BC163">
        <f t="shared" si="9"/>
        <v>-5</v>
      </c>
      <c r="BD163">
        <f t="shared" si="9"/>
        <v>2</v>
      </c>
      <c r="BE163">
        <f t="shared" si="9"/>
        <v>2</v>
      </c>
      <c r="BF163">
        <f t="shared" si="9"/>
        <v>0</v>
      </c>
    </row>
    <row r="164" spans="1:58" x14ac:dyDescent="0.3">
      <c r="A164" t="s">
        <v>333</v>
      </c>
      <c r="B164">
        <v>130</v>
      </c>
      <c r="C164" s="61" t="s">
        <v>485</v>
      </c>
      <c r="D164" s="46">
        <v>605</v>
      </c>
      <c r="E164">
        <v>0</v>
      </c>
      <c r="F164">
        <v>0</v>
      </c>
      <c r="G164">
        <v>0</v>
      </c>
      <c r="H164">
        <v>0</v>
      </c>
      <c r="I164">
        <v>0</v>
      </c>
      <c r="J164">
        <v>0</v>
      </c>
      <c r="K164">
        <v>0</v>
      </c>
      <c r="L164">
        <v>0</v>
      </c>
      <c r="M164">
        <v>0</v>
      </c>
      <c r="N164">
        <v>0</v>
      </c>
      <c r="O164">
        <v>0</v>
      </c>
      <c r="P164">
        <v>0</v>
      </c>
      <c r="Q164">
        <v>0</v>
      </c>
      <c r="R164">
        <v>0</v>
      </c>
      <c r="S164">
        <v>0</v>
      </c>
      <c r="T164">
        <v>0</v>
      </c>
      <c r="U164">
        <v>0</v>
      </c>
      <c r="V164">
        <v>0</v>
      </c>
      <c r="W164">
        <v>0</v>
      </c>
      <c r="X164">
        <v>3</v>
      </c>
      <c r="Y164">
        <v>1</v>
      </c>
      <c r="Z164">
        <v>0</v>
      </c>
      <c r="AA164">
        <v>0</v>
      </c>
      <c r="AB164">
        <v>0</v>
      </c>
      <c r="AC164">
        <v>0</v>
      </c>
      <c r="AD164">
        <v>0</v>
      </c>
      <c r="AE164">
        <v>0</v>
      </c>
      <c r="AF164">
        <v>0</v>
      </c>
      <c r="AG164">
        <v>0</v>
      </c>
      <c r="AH164">
        <v>0</v>
      </c>
      <c r="AI164">
        <v>0</v>
      </c>
      <c r="AJ164">
        <v>0</v>
      </c>
      <c r="AK164" s="62">
        <v>-1</v>
      </c>
      <c r="AL164">
        <v>0</v>
      </c>
      <c r="AM164">
        <v>0</v>
      </c>
      <c r="AN164">
        <v>0</v>
      </c>
      <c r="AO164">
        <v>0</v>
      </c>
      <c r="AP164">
        <v>0</v>
      </c>
      <c r="AQ164">
        <v>0</v>
      </c>
      <c r="AR164">
        <v>0</v>
      </c>
      <c r="AS164">
        <v>0</v>
      </c>
      <c r="AT164">
        <v>0</v>
      </c>
      <c r="AU164">
        <v>0</v>
      </c>
      <c r="AV164">
        <v>0</v>
      </c>
      <c r="AW164">
        <v>0</v>
      </c>
      <c r="AX164">
        <v>0</v>
      </c>
      <c r="AY164">
        <v>0</v>
      </c>
      <c r="AZ164" s="62">
        <f t="shared" si="8"/>
        <v>3</v>
      </c>
      <c r="BA164">
        <f t="shared" si="9"/>
        <v>0</v>
      </c>
      <c r="BB164">
        <f t="shared" si="9"/>
        <v>4</v>
      </c>
      <c r="BC164">
        <f t="shared" si="9"/>
        <v>-1</v>
      </c>
      <c r="BD164">
        <f t="shared" si="9"/>
        <v>0</v>
      </c>
      <c r="BE164">
        <f t="shared" si="9"/>
        <v>0</v>
      </c>
      <c r="BF164">
        <f t="shared" si="9"/>
        <v>0</v>
      </c>
    </row>
    <row r="165" spans="1:58" x14ac:dyDescent="0.3">
      <c r="A165" t="s">
        <v>352</v>
      </c>
      <c r="B165">
        <v>131</v>
      </c>
      <c r="C165" s="61" t="s">
        <v>486</v>
      </c>
      <c r="D165" s="46">
        <v>460</v>
      </c>
      <c r="E165">
        <v>0</v>
      </c>
      <c r="F165">
        <v>0</v>
      </c>
      <c r="G165">
        <v>0</v>
      </c>
      <c r="H165">
        <v>0</v>
      </c>
      <c r="I165">
        <v>0</v>
      </c>
      <c r="J165">
        <v>0</v>
      </c>
      <c r="K165">
        <v>-1</v>
      </c>
      <c r="L165">
        <v>-3</v>
      </c>
      <c r="M165">
        <v>0</v>
      </c>
      <c r="N165">
        <v>-3</v>
      </c>
      <c r="O165">
        <v>-4</v>
      </c>
      <c r="P165">
        <v>-1</v>
      </c>
      <c r="Q165">
        <v>0</v>
      </c>
      <c r="R165">
        <v>0</v>
      </c>
      <c r="S165">
        <v>0</v>
      </c>
      <c r="T165">
        <v>1</v>
      </c>
      <c r="U165">
        <v>-2</v>
      </c>
      <c r="V165">
        <v>0</v>
      </c>
      <c r="W165">
        <v>0</v>
      </c>
      <c r="X165">
        <v>-1</v>
      </c>
      <c r="Y165">
        <v>0</v>
      </c>
      <c r="Z165">
        <v>-1</v>
      </c>
      <c r="AA165">
        <v>0</v>
      </c>
      <c r="AB165">
        <v>-1</v>
      </c>
      <c r="AC165">
        <v>0</v>
      </c>
      <c r="AD165">
        <v>0</v>
      </c>
      <c r="AE165">
        <v>0</v>
      </c>
      <c r="AF165">
        <v>-1</v>
      </c>
      <c r="AG165">
        <v>0</v>
      </c>
      <c r="AH165">
        <v>-1</v>
      </c>
      <c r="AI165">
        <v>-2</v>
      </c>
      <c r="AJ165">
        <v>-1</v>
      </c>
      <c r="AK165" s="62">
        <v>-1</v>
      </c>
      <c r="AL165">
        <v>0</v>
      </c>
      <c r="AM165">
        <v>0</v>
      </c>
      <c r="AN165">
        <v>0</v>
      </c>
      <c r="AO165">
        <v>2</v>
      </c>
      <c r="AP165">
        <v>0</v>
      </c>
      <c r="AQ165">
        <v>-2</v>
      </c>
      <c r="AR165">
        <v>4</v>
      </c>
      <c r="AS165">
        <v>-2</v>
      </c>
      <c r="AT165">
        <v>-1</v>
      </c>
      <c r="AU165">
        <v>0</v>
      </c>
      <c r="AV165">
        <v>-2</v>
      </c>
      <c r="AW165">
        <v>0</v>
      </c>
      <c r="AX165">
        <v>0</v>
      </c>
      <c r="AY165">
        <v>1</v>
      </c>
      <c r="AZ165" s="62">
        <f t="shared" si="8"/>
        <v>-22</v>
      </c>
      <c r="BA165">
        <f t="shared" si="9"/>
        <v>-11</v>
      </c>
      <c r="BB165">
        <f t="shared" si="9"/>
        <v>-9</v>
      </c>
      <c r="BC165">
        <f t="shared" si="9"/>
        <v>-2</v>
      </c>
      <c r="BD165">
        <f t="shared" si="9"/>
        <v>4</v>
      </c>
      <c r="BE165">
        <f t="shared" si="9"/>
        <v>-5</v>
      </c>
      <c r="BF165">
        <f t="shared" si="9"/>
        <v>1</v>
      </c>
    </row>
    <row r="166" spans="1:58" x14ac:dyDescent="0.3">
      <c r="B166">
        <v>132</v>
      </c>
      <c r="C166" s="61" t="s">
        <v>487</v>
      </c>
      <c r="D166" s="46">
        <v>466</v>
      </c>
      <c r="E166">
        <v>0</v>
      </c>
      <c r="F166">
        <v>0</v>
      </c>
      <c r="G166">
        <v>1</v>
      </c>
      <c r="H166">
        <v>0</v>
      </c>
      <c r="I166">
        <v>0</v>
      </c>
      <c r="J166">
        <v>0</v>
      </c>
      <c r="K166">
        <v>-2</v>
      </c>
      <c r="L166">
        <v>-2</v>
      </c>
      <c r="M166">
        <v>-1</v>
      </c>
      <c r="N166">
        <v>-3</v>
      </c>
      <c r="O166">
        <v>-4</v>
      </c>
      <c r="P166">
        <v>2</v>
      </c>
      <c r="Q166">
        <v>2</v>
      </c>
      <c r="R166">
        <v>2</v>
      </c>
      <c r="S166">
        <v>0</v>
      </c>
      <c r="T166">
        <v>0</v>
      </c>
      <c r="U166">
        <v>0</v>
      </c>
      <c r="V166">
        <v>2</v>
      </c>
      <c r="W166">
        <v>2</v>
      </c>
      <c r="X166">
        <v>1</v>
      </c>
      <c r="Y166">
        <v>2</v>
      </c>
      <c r="Z166">
        <v>1</v>
      </c>
      <c r="AA166">
        <v>1</v>
      </c>
      <c r="AB166">
        <v>0</v>
      </c>
      <c r="AC166">
        <v>0</v>
      </c>
      <c r="AD166">
        <v>0</v>
      </c>
      <c r="AE166">
        <v>0</v>
      </c>
      <c r="AF166">
        <v>0</v>
      </c>
      <c r="AG166">
        <v>0</v>
      </c>
      <c r="AH166">
        <v>1</v>
      </c>
      <c r="AI166">
        <v>0</v>
      </c>
      <c r="AJ166">
        <v>0</v>
      </c>
      <c r="AK166" s="62">
        <v>-1</v>
      </c>
      <c r="AL166">
        <v>0</v>
      </c>
      <c r="AM166">
        <v>0</v>
      </c>
      <c r="AN166">
        <v>0</v>
      </c>
      <c r="AO166">
        <v>2</v>
      </c>
      <c r="AP166">
        <v>0</v>
      </c>
      <c r="AQ166">
        <v>2</v>
      </c>
      <c r="AR166">
        <v>0</v>
      </c>
      <c r="AS166">
        <v>0</v>
      </c>
      <c r="AT166">
        <v>0</v>
      </c>
      <c r="AU166">
        <v>0</v>
      </c>
      <c r="AV166">
        <v>0</v>
      </c>
      <c r="AW166">
        <v>0</v>
      </c>
      <c r="AX166">
        <v>0</v>
      </c>
      <c r="AY166">
        <v>0</v>
      </c>
      <c r="AZ166" s="62">
        <f t="shared" si="8"/>
        <v>8</v>
      </c>
      <c r="BA166">
        <f t="shared" si="9"/>
        <v>-11</v>
      </c>
      <c r="BB166">
        <f t="shared" si="9"/>
        <v>16</v>
      </c>
      <c r="BC166">
        <f t="shared" si="9"/>
        <v>-1</v>
      </c>
      <c r="BD166">
        <f t="shared" si="9"/>
        <v>4</v>
      </c>
      <c r="BE166">
        <f t="shared" si="9"/>
        <v>0</v>
      </c>
      <c r="BF166">
        <f t="shared" si="9"/>
        <v>0</v>
      </c>
    </row>
    <row r="167" spans="1:58" x14ac:dyDescent="0.3">
      <c r="B167">
        <v>133</v>
      </c>
      <c r="C167" s="61" t="s">
        <v>488</v>
      </c>
      <c r="D167" s="46">
        <v>462</v>
      </c>
      <c r="E167">
        <v>0</v>
      </c>
      <c r="F167">
        <v>0</v>
      </c>
      <c r="G167">
        <v>2</v>
      </c>
      <c r="H167">
        <v>4</v>
      </c>
      <c r="I167">
        <v>0</v>
      </c>
      <c r="J167">
        <v>0</v>
      </c>
      <c r="K167">
        <v>-1</v>
      </c>
      <c r="L167">
        <v>-2</v>
      </c>
      <c r="M167">
        <v>1</v>
      </c>
      <c r="N167">
        <v>-3</v>
      </c>
      <c r="O167">
        <v>-3</v>
      </c>
      <c r="P167">
        <v>2</v>
      </c>
      <c r="Q167">
        <v>2</v>
      </c>
      <c r="R167">
        <v>2</v>
      </c>
      <c r="S167">
        <v>0</v>
      </c>
      <c r="T167">
        <v>0</v>
      </c>
      <c r="U167">
        <v>0</v>
      </c>
      <c r="V167">
        <v>2</v>
      </c>
      <c r="W167">
        <v>0</v>
      </c>
      <c r="X167">
        <v>1</v>
      </c>
      <c r="Y167">
        <v>2</v>
      </c>
      <c r="Z167">
        <v>1</v>
      </c>
      <c r="AA167">
        <v>1</v>
      </c>
      <c r="AB167">
        <v>0</v>
      </c>
      <c r="AC167">
        <v>1</v>
      </c>
      <c r="AD167">
        <v>0</v>
      </c>
      <c r="AE167">
        <v>1</v>
      </c>
      <c r="AF167">
        <v>1</v>
      </c>
      <c r="AG167">
        <v>1</v>
      </c>
      <c r="AH167">
        <v>1</v>
      </c>
      <c r="AI167">
        <v>0</v>
      </c>
      <c r="AJ167">
        <v>0</v>
      </c>
      <c r="AK167" s="62">
        <v>-1</v>
      </c>
      <c r="AL167">
        <v>0</v>
      </c>
      <c r="AM167">
        <v>0</v>
      </c>
      <c r="AN167">
        <v>0</v>
      </c>
      <c r="AO167">
        <v>4</v>
      </c>
      <c r="AP167">
        <v>0</v>
      </c>
      <c r="AQ167">
        <v>0</v>
      </c>
      <c r="AR167">
        <v>0</v>
      </c>
      <c r="AS167">
        <v>0</v>
      </c>
      <c r="AT167">
        <v>0</v>
      </c>
      <c r="AU167">
        <v>0</v>
      </c>
      <c r="AV167">
        <v>0</v>
      </c>
      <c r="AW167">
        <v>0</v>
      </c>
      <c r="AX167">
        <v>0</v>
      </c>
      <c r="AY167">
        <v>1</v>
      </c>
      <c r="AZ167" s="62">
        <f t="shared" si="8"/>
        <v>20</v>
      </c>
      <c r="BA167">
        <f t="shared" si="9"/>
        <v>-2</v>
      </c>
      <c r="BB167">
        <f t="shared" si="9"/>
        <v>18</v>
      </c>
      <c r="BC167">
        <f t="shared" si="9"/>
        <v>-1</v>
      </c>
      <c r="BD167">
        <f t="shared" si="9"/>
        <v>4</v>
      </c>
      <c r="BE167">
        <f t="shared" si="9"/>
        <v>0</v>
      </c>
      <c r="BF167">
        <f t="shared" si="9"/>
        <v>1</v>
      </c>
    </row>
    <row r="168" spans="1:58" x14ac:dyDescent="0.3">
      <c r="B168">
        <v>134</v>
      </c>
      <c r="C168" s="61" t="s">
        <v>489</v>
      </c>
      <c r="D168" s="46">
        <v>566</v>
      </c>
      <c r="E168">
        <v>0</v>
      </c>
      <c r="F168">
        <v>0</v>
      </c>
      <c r="G168">
        <v>0</v>
      </c>
      <c r="H168">
        <v>4</v>
      </c>
      <c r="I168">
        <v>2</v>
      </c>
      <c r="J168">
        <v>0</v>
      </c>
      <c r="K168">
        <v>0</v>
      </c>
      <c r="L168">
        <v>1</v>
      </c>
      <c r="M168">
        <v>0</v>
      </c>
      <c r="N168">
        <v>-3</v>
      </c>
      <c r="O168">
        <v>-3</v>
      </c>
      <c r="P168">
        <v>2</v>
      </c>
      <c r="Q168">
        <v>0</v>
      </c>
      <c r="R168">
        <v>0</v>
      </c>
      <c r="S168">
        <v>0</v>
      </c>
      <c r="T168">
        <v>0</v>
      </c>
      <c r="U168">
        <v>0</v>
      </c>
      <c r="V168">
        <v>0</v>
      </c>
      <c r="W168">
        <v>0</v>
      </c>
      <c r="X168">
        <v>0</v>
      </c>
      <c r="Y168">
        <v>0</v>
      </c>
      <c r="Z168">
        <v>0</v>
      </c>
      <c r="AA168">
        <v>0</v>
      </c>
      <c r="AB168">
        <v>0</v>
      </c>
      <c r="AC168">
        <v>0</v>
      </c>
      <c r="AD168">
        <v>0</v>
      </c>
      <c r="AE168">
        <v>0</v>
      </c>
      <c r="AF168">
        <v>0</v>
      </c>
      <c r="AG168">
        <v>0</v>
      </c>
      <c r="AH168">
        <v>2</v>
      </c>
      <c r="AI168">
        <v>0</v>
      </c>
      <c r="AJ168">
        <v>0</v>
      </c>
      <c r="AK168" s="62">
        <v>-1</v>
      </c>
      <c r="AL168">
        <v>0</v>
      </c>
      <c r="AM168">
        <v>0</v>
      </c>
      <c r="AN168">
        <v>0</v>
      </c>
      <c r="AO168">
        <v>3</v>
      </c>
      <c r="AP168">
        <v>0</v>
      </c>
      <c r="AQ168">
        <v>4</v>
      </c>
      <c r="AR168">
        <v>0</v>
      </c>
      <c r="AS168">
        <v>-2</v>
      </c>
      <c r="AT168">
        <v>0</v>
      </c>
      <c r="AU168">
        <v>0</v>
      </c>
      <c r="AV168">
        <v>0</v>
      </c>
      <c r="AW168">
        <v>0</v>
      </c>
      <c r="AX168">
        <v>0</v>
      </c>
      <c r="AY168">
        <v>0</v>
      </c>
      <c r="AZ168" s="62">
        <f t="shared" si="8"/>
        <v>9</v>
      </c>
      <c r="BA168">
        <f t="shared" si="9"/>
        <v>1</v>
      </c>
      <c r="BB168">
        <f t="shared" si="9"/>
        <v>4</v>
      </c>
      <c r="BC168">
        <f t="shared" si="9"/>
        <v>-1</v>
      </c>
      <c r="BD168">
        <f t="shared" si="9"/>
        <v>7</v>
      </c>
      <c r="BE168">
        <f t="shared" si="9"/>
        <v>-2</v>
      </c>
      <c r="BF168">
        <f t="shared" si="9"/>
        <v>0</v>
      </c>
    </row>
    <row r="169" spans="1:58" x14ac:dyDescent="0.3">
      <c r="B169">
        <v>135</v>
      </c>
      <c r="C169" s="61" t="s">
        <v>263</v>
      </c>
      <c r="D169" s="46">
        <v>318</v>
      </c>
      <c r="E169">
        <v>0</v>
      </c>
      <c r="F169">
        <v>0</v>
      </c>
      <c r="G169">
        <v>0</v>
      </c>
      <c r="H169">
        <v>0</v>
      </c>
      <c r="I169">
        <v>0</v>
      </c>
      <c r="J169">
        <v>0</v>
      </c>
      <c r="K169">
        <v>1</v>
      </c>
      <c r="L169">
        <v>1</v>
      </c>
      <c r="M169">
        <v>0</v>
      </c>
      <c r="N169">
        <v>0</v>
      </c>
      <c r="O169">
        <v>0</v>
      </c>
      <c r="P169">
        <v>0</v>
      </c>
      <c r="Q169">
        <v>0</v>
      </c>
      <c r="R169">
        <v>0</v>
      </c>
      <c r="S169">
        <v>0</v>
      </c>
      <c r="T169">
        <v>0</v>
      </c>
      <c r="U169">
        <v>0</v>
      </c>
      <c r="V169">
        <v>0</v>
      </c>
      <c r="W169">
        <v>0</v>
      </c>
      <c r="X169">
        <v>4</v>
      </c>
      <c r="Y169">
        <v>2</v>
      </c>
      <c r="Z169">
        <v>0</v>
      </c>
      <c r="AA169">
        <v>0</v>
      </c>
      <c r="AB169">
        <v>2</v>
      </c>
      <c r="AC169">
        <v>2</v>
      </c>
      <c r="AD169">
        <v>2</v>
      </c>
      <c r="AE169">
        <v>1</v>
      </c>
      <c r="AF169">
        <v>0</v>
      </c>
      <c r="AG169">
        <v>1</v>
      </c>
      <c r="AH169">
        <v>0</v>
      </c>
      <c r="AI169">
        <v>0</v>
      </c>
      <c r="AJ169">
        <v>-1</v>
      </c>
      <c r="AK169" s="62">
        <v>-1</v>
      </c>
      <c r="AL169">
        <v>-1</v>
      </c>
      <c r="AM169">
        <v>-2</v>
      </c>
      <c r="AN169">
        <v>-1</v>
      </c>
      <c r="AO169">
        <v>2</v>
      </c>
      <c r="AP169">
        <v>0</v>
      </c>
      <c r="AQ169">
        <v>0</v>
      </c>
      <c r="AR169">
        <v>0</v>
      </c>
      <c r="AS169">
        <v>0</v>
      </c>
      <c r="AT169">
        <v>0</v>
      </c>
      <c r="AU169">
        <v>0</v>
      </c>
      <c r="AV169">
        <v>0</v>
      </c>
      <c r="AW169">
        <v>0</v>
      </c>
      <c r="AX169">
        <v>0</v>
      </c>
      <c r="AY169">
        <v>0</v>
      </c>
      <c r="AZ169" s="62">
        <f t="shared" si="8"/>
        <v>12</v>
      </c>
      <c r="BA169">
        <f t="shared" si="9"/>
        <v>2</v>
      </c>
      <c r="BB169">
        <f t="shared" si="9"/>
        <v>14</v>
      </c>
      <c r="BC169">
        <f t="shared" si="9"/>
        <v>-6</v>
      </c>
      <c r="BD169">
        <f t="shared" si="9"/>
        <v>2</v>
      </c>
      <c r="BE169">
        <f t="shared" si="9"/>
        <v>0</v>
      </c>
      <c r="BF169">
        <f t="shared" si="9"/>
        <v>0</v>
      </c>
    </row>
    <row r="170" spans="1:58" x14ac:dyDescent="0.3">
      <c r="B170">
        <v>136</v>
      </c>
      <c r="C170" s="61" t="s">
        <v>490</v>
      </c>
      <c r="D170" s="46">
        <v>609</v>
      </c>
      <c r="E170">
        <v>0</v>
      </c>
      <c r="F170">
        <v>3</v>
      </c>
      <c r="G170">
        <v>0</v>
      </c>
      <c r="H170">
        <v>0</v>
      </c>
      <c r="I170">
        <v>0</v>
      </c>
      <c r="J170">
        <v>-1</v>
      </c>
      <c r="K170">
        <v>0</v>
      </c>
      <c r="L170">
        <v>0</v>
      </c>
      <c r="M170">
        <v>0</v>
      </c>
      <c r="N170">
        <v>0</v>
      </c>
      <c r="O170">
        <v>0</v>
      </c>
      <c r="P170">
        <v>0</v>
      </c>
      <c r="Q170">
        <v>0</v>
      </c>
      <c r="R170">
        <v>0</v>
      </c>
      <c r="S170">
        <v>0</v>
      </c>
      <c r="T170">
        <v>0</v>
      </c>
      <c r="U170">
        <v>0</v>
      </c>
      <c r="V170">
        <v>0</v>
      </c>
      <c r="W170">
        <v>0</v>
      </c>
      <c r="X170">
        <v>0</v>
      </c>
      <c r="Y170">
        <v>0</v>
      </c>
      <c r="Z170">
        <v>0</v>
      </c>
      <c r="AA170">
        <v>0</v>
      </c>
      <c r="AB170">
        <v>0</v>
      </c>
      <c r="AC170">
        <v>-1</v>
      </c>
      <c r="AD170">
        <v>0</v>
      </c>
      <c r="AE170">
        <v>0</v>
      </c>
      <c r="AF170">
        <v>0</v>
      </c>
      <c r="AG170">
        <v>0</v>
      </c>
      <c r="AH170">
        <v>1</v>
      </c>
      <c r="AI170">
        <v>0</v>
      </c>
      <c r="AJ170">
        <v>2</v>
      </c>
      <c r="AK170" s="62">
        <v>-1</v>
      </c>
      <c r="AL170">
        <v>0</v>
      </c>
      <c r="AM170">
        <v>0</v>
      </c>
      <c r="AN170">
        <v>0</v>
      </c>
      <c r="AO170">
        <v>0</v>
      </c>
      <c r="AP170">
        <v>0</v>
      </c>
      <c r="AQ170">
        <v>0</v>
      </c>
      <c r="AR170">
        <v>0</v>
      </c>
      <c r="AS170">
        <v>0</v>
      </c>
      <c r="AT170">
        <v>0</v>
      </c>
      <c r="AU170">
        <v>0</v>
      </c>
      <c r="AV170">
        <v>0</v>
      </c>
      <c r="AW170">
        <v>0</v>
      </c>
      <c r="AX170">
        <v>0</v>
      </c>
      <c r="AY170">
        <v>-1</v>
      </c>
      <c r="AZ170" s="62">
        <f t="shared" si="8"/>
        <v>2</v>
      </c>
      <c r="BA170">
        <f t="shared" si="9"/>
        <v>2</v>
      </c>
      <c r="BB170">
        <f t="shared" si="9"/>
        <v>0</v>
      </c>
      <c r="BC170">
        <f t="shared" si="9"/>
        <v>1</v>
      </c>
      <c r="BD170">
        <f t="shared" si="9"/>
        <v>0</v>
      </c>
      <c r="BE170">
        <f t="shared" si="9"/>
        <v>0</v>
      </c>
      <c r="BF170">
        <f t="shared" si="9"/>
        <v>-1</v>
      </c>
    </row>
    <row r="171" spans="1:58" x14ac:dyDescent="0.3">
      <c r="A171" t="s">
        <v>333</v>
      </c>
      <c r="B171">
        <v>137</v>
      </c>
      <c r="C171" s="61" t="s">
        <v>491</v>
      </c>
      <c r="D171" s="46">
        <v>633</v>
      </c>
      <c r="E171">
        <v>0</v>
      </c>
      <c r="F171">
        <v>0</v>
      </c>
      <c r="G171">
        <v>0</v>
      </c>
      <c r="H171">
        <v>0</v>
      </c>
      <c r="I171">
        <v>0</v>
      </c>
      <c r="J171">
        <v>0</v>
      </c>
      <c r="K171">
        <v>0</v>
      </c>
      <c r="L171">
        <v>1</v>
      </c>
      <c r="M171">
        <v>0</v>
      </c>
      <c r="N171">
        <v>0</v>
      </c>
      <c r="O171">
        <v>0</v>
      </c>
      <c r="P171">
        <v>0</v>
      </c>
      <c r="Q171">
        <v>0</v>
      </c>
      <c r="R171">
        <v>0</v>
      </c>
      <c r="S171">
        <v>0</v>
      </c>
      <c r="T171">
        <v>0</v>
      </c>
      <c r="U171">
        <v>0</v>
      </c>
      <c r="V171">
        <v>1</v>
      </c>
      <c r="W171">
        <v>1</v>
      </c>
      <c r="X171">
        <v>2</v>
      </c>
      <c r="Y171">
        <v>2</v>
      </c>
      <c r="Z171">
        <v>0</v>
      </c>
      <c r="AA171">
        <v>0</v>
      </c>
      <c r="AB171">
        <v>0</v>
      </c>
      <c r="AC171">
        <v>2</v>
      </c>
      <c r="AD171">
        <v>2</v>
      </c>
      <c r="AE171">
        <v>2</v>
      </c>
      <c r="AF171">
        <v>0</v>
      </c>
      <c r="AG171">
        <v>0</v>
      </c>
      <c r="AH171">
        <v>0</v>
      </c>
      <c r="AI171">
        <v>0</v>
      </c>
      <c r="AJ171">
        <v>-1</v>
      </c>
      <c r="AK171" s="62">
        <v>-1</v>
      </c>
      <c r="AL171">
        <v>-1</v>
      </c>
      <c r="AM171">
        <v>-1</v>
      </c>
      <c r="AN171">
        <v>-1</v>
      </c>
      <c r="AO171">
        <v>2</v>
      </c>
      <c r="AP171">
        <v>2</v>
      </c>
      <c r="AQ171">
        <v>0</v>
      </c>
      <c r="AR171">
        <v>0</v>
      </c>
      <c r="AS171">
        <v>0</v>
      </c>
      <c r="AT171">
        <v>0</v>
      </c>
      <c r="AU171">
        <v>1</v>
      </c>
      <c r="AV171">
        <v>0</v>
      </c>
      <c r="AW171">
        <v>0</v>
      </c>
      <c r="AX171">
        <v>0</v>
      </c>
      <c r="AY171">
        <v>0</v>
      </c>
      <c r="AZ171" s="62">
        <f t="shared" si="8"/>
        <v>13</v>
      </c>
      <c r="BA171">
        <f t="shared" si="9"/>
        <v>1</v>
      </c>
      <c r="BB171">
        <f t="shared" si="9"/>
        <v>12</v>
      </c>
      <c r="BC171">
        <f t="shared" si="9"/>
        <v>-5</v>
      </c>
      <c r="BD171">
        <f t="shared" si="9"/>
        <v>4</v>
      </c>
      <c r="BE171">
        <f t="shared" si="9"/>
        <v>1</v>
      </c>
      <c r="BF171">
        <f t="shared" si="9"/>
        <v>0</v>
      </c>
    </row>
    <row r="172" spans="1:58" x14ac:dyDescent="0.3">
      <c r="A172" t="s">
        <v>333</v>
      </c>
      <c r="B172">
        <v>138</v>
      </c>
      <c r="C172" s="61" t="s">
        <v>492</v>
      </c>
      <c r="D172" s="46">
        <v>313</v>
      </c>
      <c r="E172">
        <v>0</v>
      </c>
      <c r="F172">
        <v>0</v>
      </c>
      <c r="G172">
        <v>0</v>
      </c>
      <c r="H172">
        <v>0</v>
      </c>
      <c r="I172">
        <v>0</v>
      </c>
      <c r="J172">
        <v>0</v>
      </c>
      <c r="K172">
        <v>1</v>
      </c>
      <c r="L172">
        <v>1</v>
      </c>
      <c r="M172">
        <v>1</v>
      </c>
      <c r="N172">
        <v>0</v>
      </c>
      <c r="O172">
        <v>0</v>
      </c>
      <c r="P172">
        <v>0</v>
      </c>
      <c r="Q172">
        <v>0</v>
      </c>
      <c r="R172">
        <v>0</v>
      </c>
      <c r="S172">
        <v>0</v>
      </c>
      <c r="T172">
        <v>0</v>
      </c>
      <c r="U172">
        <v>0</v>
      </c>
      <c r="V172">
        <v>0</v>
      </c>
      <c r="W172">
        <v>1</v>
      </c>
      <c r="X172">
        <v>4</v>
      </c>
      <c r="Y172">
        <v>2</v>
      </c>
      <c r="Z172">
        <v>0</v>
      </c>
      <c r="AA172">
        <v>0</v>
      </c>
      <c r="AB172">
        <v>2</v>
      </c>
      <c r="AC172">
        <v>2</v>
      </c>
      <c r="AD172">
        <v>2</v>
      </c>
      <c r="AE172">
        <v>1</v>
      </c>
      <c r="AF172">
        <v>0</v>
      </c>
      <c r="AG172">
        <v>1</v>
      </c>
      <c r="AH172">
        <v>0</v>
      </c>
      <c r="AI172">
        <v>0</v>
      </c>
      <c r="AJ172">
        <v>-1</v>
      </c>
      <c r="AK172" s="62">
        <v>-1</v>
      </c>
      <c r="AL172">
        <v>-1</v>
      </c>
      <c r="AM172">
        <v>-2</v>
      </c>
      <c r="AN172">
        <v>-1</v>
      </c>
      <c r="AO172">
        <v>2</v>
      </c>
      <c r="AP172">
        <v>0</v>
      </c>
      <c r="AQ172">
        <v>0</v>
      </c>
      <c r="AR172">
        <v>0</v>
      </c>
      <c r="AS172">
        <v>0</v>
      </c>
      <c r="AT172">
        <v>0</v>
      </c>
      <c r="AU172">
        <v>0</v>
      </c>
      <c r="AV172">
        <v>0</v>
      </c>
      <c r="AW172">
        <v>0</v>
      </c>
      <c r="AX172">
        <v>0</v>
      </c>
      <c r="AY172">
        <v>0</v>
      </c>
      <c r="AZ172" s="62">
        <f t="shared" si="8"/>
        <v>14</v>
      </c>
      <c r="BA172">
        <f t="shared" si="9"/>
        <v>3</v>
      </c>
      <c r="BB172">
        <f t="shared" si="9"/>
        <v>15</v>
      </c>
      <c r="BC172">
        <f t="shared" si="9"/>
        <v>-6</v>
      </c>
      <c r="BD172">
        <f t="shared" si="9"/>
        <v>2</v>
      </c>
      <c r="BE172">
        <f t="shared" si="9"/>
        <v>0</v>
      </c>
      <c r="BF172">
        <f t="shared" si="9"/>
        <v>0</v>
      </c>
    </row>
    <row r="173" spans="1:58" x14ac:dyDescent="0.3">
      <c r="A173" t="s">
        <v>333</v>
      </c>
      <c r="B173">
        <v>139</v>
      </c>
      <c r="C173" s="61" t="s">
        <v>493</v>
      </c>
      <c r="D173" s="46">
        <v>359</v>
      </c>
      <c r="E173">
        <v>0</v>
      </c>
      <c r="F173">
        <v>0</v>
      </c>
      <c r="G173">
        <v>0</v>
      </c>
      <c r="H173">
        <v>0</v>
      </c>
      <c r="I173">
        <v>0</v>
      </c>
      <c r="J173">
        <v>0</v>
      </c>
      <c r="K173">
        <v>1</v>
      </c>
      <c r="L173">
        <v>1</v>
      </c>
      <c r="M173">
        <v>0</v>
      </c>
      <c r="N173">
        <v>0</v>
      </c>
      <c r="O173">
        <v>0</v>
      </c>
      <c r="P173">
        <v>0</v>
      </c>
      <c r="Q173">
        <v>0</v>
      </c>
      <c r="R173">
        <v>0</v>
      </c>
      <c r="S173">
        <v>0</v>
      </c>
      <c r="T173">
        <v>0</v>
      </c>
      <c r="U173">
        <v>0</v>
      </c>
      <c r="V173">
        <v>0</v>
      </c>
      <c r="W173">
        <v>1</v>
      </c>
      <c r="X173">
        <v>4</v>
      </c>
      <c r="Y173">
        <v>2</v>
      </c>
      <c r="Z173">
        <v>0</v>
      </c>
      <c r="AA173">
        <v>0</v>
      </c>
      <c r="AB173">
        <v>4</v>
      </c>
      <c r="AC173">
        <v>2</v>
      </c>
      <c r="AD173">
        <v>2</v>
      </c>
      <c r="AE173">
        <v>1</v>
      </c>
      <c r="AF173">
        <v>0</v>
      </c>
      <c r="AG173">
        <v>1</v>
      </c>
      <c r="AH173">
        <v>0</v>
      </c>
      <c r="AI173">
        <v>0</v>
      </c>
      <c r="AJ173">
        <v>-1</v>
      </c>
      <c r="AK173" s="62">
        <v>-3</v>
      </c>
      <c r="AL173">
        <v>1</v>
      </c>
      <c r="AM173">
        <v>-1</v>
      </c>
      <c r="AN173">
        <v>-1</v>
      </c>
      <c r="AO173">
        <v>2</v>
      </c>
      <c r="AP173">
        <v>0</v>
      </c>
      <c r="AQ173">
        <v>0</v>
      </c>
      <c r="AR173">
        <v>0</v>
      </c>
      <c r="AS173">
        <v>0</v>
      </c>
      <c r="AT173">
        <v>0</v>
      </c>
      <c r="AU173">
        <v>0</v>
      </c>
      <c r="AV173">
        <v>0</v>
      </c>
      <c r="AW173">
        <v>0</v>
      </c>
      <c r="AX173">
        <v>0</v>
      </c>
      <c r="AY173">
        <v>0</v>
      </c>
      <c r="AZ173" s="62">
        <f>SUM(E173:AY173)</f>
        <v>16</v>
      </c>
      <c r="BA173">
        <f t="shared" si="9"/>
        <v>2</v>
      </c>
      <c r="BB173">
        <f t="shared" si="9"/>
        <v>17</v>
      </c>
      <c r="BC173">
        <f t="shared" si="9"/>
        <v>-5</v>
      </c>
      <c r="BD173">
        <f t="shared" si="9"/>
        <v>2</v>
      </c>
      <c r="BE173">
        <f t="shared" si="9"/>
        <v>0</v>
      </c>
      <c r="BF173">
        <f t="shared" si="9"/>
        <v>0</v>
      </c>
    </row>
    <row r="175" spans="1:58" x14ac:dyDescent="0.3">
      <c r="A175" s="63"/>
      <c r="B175" s="63"/>
      <c r="C175" s="64" t="s">
        <v>494</v>
      </c>
      <c r="D175" s="65"/>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row>
    <row r="176" spans="1:58" x14ac:dyDescent="0.3">
      <c r="C176" s="45" t="s">
        <v>495</v>
      </c>
      <c r="E176">
        <f>SUMIF($A$4:$A$173,$C176,E$4:E$173)</f>
        <v>11</v>
      </c>
      <c r="F176">
        <f t="shared" ref="F176:AY181" si="10">SUMIF($A$4:$A$173,$C176,F$4:F$173)</f>
        <v>7</v>
      </c>
      <c r="G176">
        <f t="shared" si="10"/>
        <v>11</v>
      </c>
      <c r="H176">
        <f t="shared" si="10"/>
        <v>8</v>
      </c>
      <c r="I176">
        <f t="shared" si="10"/>
        <v>9</v>
      </c>
      <c r="J176">
        <f t="shared" si="10"/>
        <v>2</v>
      </c>
      <c r="K176">
        <f t="shared" si="10"/>
        <v>14</v>
      </c>
      <c r="L176">
        <f t="shared" si="10"/>
        <v>10</v>
      </c>
      <c r="M176">
        <f t="shared" si="10"/>
        <v>1</v>
      </c>
      <c r="N176">
        <f t="shared" si="10"/>
        <v>0</v>
      </c>
      <c r="O176">
        <f t="shared" si="10"/>
        <v>2</v>
      </c>
      <c r="P176">
        <f t="shared" si="10"/>
        <v>2</v>
      </c>
      <c r="Q176">
        <f t="shared" si="10"/>
        <v>2</v>
      </c>
      <c r="R176">
        <f t="shared" si="10"/>
        <v>2</v>
      </c>
      <c r="S176">
        <f t="shared" si="10"/>
        <v>0</v>
      </c>
      <c r="T176">
        <f t="shared" si="10"/>
        <v>0</v>
      </c>
      <c r="U176">
        <f t="shared" si="10"/>
        <v>1</v>
      </c>
      <c r="V176">
        <f t="shared" si="10"/>
        <v>8</v>
      </c>
      <c r="W176">
        <f t="shared" si="10"/>
        <v>10</v>
      </c>
      <c r="X176">
        <f t="shared" si="10"/>
        <v>37</v>
      </c>
      <c r="Y176">
        <f t="shared" si="10"/>
        <v>20</v>
      </c>
      <c r="Z176">
        <f t="shared" si="10"/>
        <v>1</v>
      </c>
      <c r="AA176">
        <f t="shared" si="10"/>
        <v>0</v>
      </c>
      <c r="AB176">
        <f t="shared" si="10"/>
        <v>29</v>
      </c>
      <c r="AC176">
        <f t="shared" si="10"/>
        <v>21</v>
      </c>
      <c r="AD176">
        <f t="shared" si="10"/>
        <v>17</v>
      </c>
      <c r="AE176">
        <f t="shared" si="10"/>
        <v>9</v>
      </c>
      <c r="AF176">
        <f t="shared" si="10"/>
        <v>10</v>
      </c>
      <c r="AG176">
        <f t="shared" si="10"/>
        <v>10</v>
      </c>
      <c r="AH176">
        <f t="shared" si="10"/>
        <v>14</v>
      </c>
      <c r="AI176">
        <f t="shared" si="10"/>
        <v>1</v>
      </c>
      <c r="AJ176">
        <f t="shared" si="10"/>
        <v>31</v>
      </c>
      <c r="AK176" s="62">
        <f t="shared" si="10"/>
        <v>24</v>
      </c>
      <c r="AL176">
        <f t="shared" si="10"/>
        <v>21</v>
      </c>
      <c r="AM176">
        <f t="shared" si="10"/>
        <v>34</v>
      </c>
      <c r="AN176">
        <f t="shared" si="10"/>
        <v>26</v>
      </c>
      <c r="AO176">
        <f t="shared" si="10"/>
        <v>20</v>
      </c>
      <c r="AP176">
        <f t="shared" si="10"/>
        <v>11</v>
      </c>
      <c r="AQ176">
        <f t="shared" si="10"/>
        <v>10</v>
      </c>
      <c r="AR176">
        <f t="shared" si="10"/>
        <v>7</v>
      </c>
      <c r="AS176">
        <f t="shared" si="10"/>
        <v>4</v>
      </c>
      <c r="AT176">
        <f t="shared" si="10"/>
        <v>1</v>
      </c>
      <c r="AU176">
        <f t="shared" si="10"/>
        <v>10</v>
      </c>
      <c r="AV176">
        <f t="shared" si="10"/>
        <v>1</v>
      </c>
      <c r="AW176">
        <f t="shared" si="10"/>
        <v>10</v>
      </c>
      <c r="AX176">
        <f t="shared" si="10"/>
        <v>24</v>
      </c>
      <c r="AY176">
        <f t="shared" si="10"/>
        <v>9</v>
      </c>
      <c r="AZ176" s="62">
        <f>SUM(E176:AY176)</f>
        <v>512</v>
      </c>
      <c r="BA176">
        <f t="shared" ref="BA176:BF182" si="11">SUMIF($E$2:$AY$2,BA$3,$E176:$AY176)</f>
        <v>75</v>
      </c>
      <c r="BB176">
        <f t="shared" si="11"/>
        <v>194</v>
      </c>
      <c r="BC176">
        <f t="shared" si="11"/>
        <v>136</v>
      </c>
      <c r="BD176">
        <f t="shared" si="11"/>
        <v>48</v>
      </c>
      <c r="BE176">
        <f t="shared" si="11"/>
        <v>26</v>
      </c>
      <c r="BF176">
        <f t="shared" si="11"/>
        <v>33</v>
      </c>
    </row>
    <row r="177" spans="3:58" x14ac:dyDescent="0.3">
      <c r="C177" s="45" t="s">
        <v>496</v>
      </c>
      <c r="E177">
        <f t="shared" ref="E177:T179" si="12">SUMIF($A$4:$A$173,$C177,E$4:E$173)</f>
        <v>71</v>
      </c>
      <c r="F177">
        <f t="shared" si="12"/>
        <v>59</v>
      </c>
      <c r="G177">
        <f t="shared" si="12"/>
        <v>33</v>
      </c>
      <c r="H177">
        <f t="shared" si="12"/>
        <v>16</v>
      </c>
      <c r="I177">
        <f t="shared" si="12"/>
        <v>11</v>
      </c>
      <c r="J177">
        <f t="shared" si="12"/>
        <v>-3</v>
      </c>
      <c r="K177">
        <f t="shared" si="12"/>
        <v>32</v>
      </c>
      <c r="L177">
        <f t="shared" si="12"/>
        <v>45</v>
      </c>
      <c r="M177">
        <f t="shared" si="12"/>
        <v>24</v>
      </c>
      <c r="N177">
        <f t="shared" si="12"/>
        <v>37</v>
      </c>
      <c r="O177">
        <f t="shared" si="12"/>
        <v>30</v>
      </c>
      <c r="P177">
        <f t="shared" si="12"/>
        <v>33</v>
      </c>
      <c r="Q177">
        <f t="shared" si="12"/>
        <v>16</v>
      </c>
      <c r="R177">
        <f t="shared" si="12"/>
        <v>2</v>
      </c>
      <c r="S177">
        <f t="shared" si="12"/>
        <v>5</v>
      </c>
      <c r="T177">
        <f t="shared" si="12"/>
        <v>13</v>
      </c>
      <c r="U177">
        <f t="shared" si="10"/>
        <v>7</v>
      </c>
      <c r="V177">
        <f t="shared" si="10"/>
        <v>25</v>
      </c>
      <c r="W177">
        <f t="shared" si="10"/>
        <v>47</v>
      </c>
      <c r="X177">
        <f t="shared" si="10"/>
        <v>46</v>
      </c>
      <c r="Y177">
        <f t="shared" si="10"/>
        <v>25</v>
      </c>
      <c r="Z177">
        <f t="shared" si="10"/>
        <v>55</v>
      </c>
      <c r="AA177">
        <f t="shared" si="10"/>
        <v>21</v>
      </c>
      <c r="AB177">
        <f t="shared" si="10"/>
        <v>28</v>
      </c>
      <c r="AC177">
        <f t="shared" si="10"/>
        <v>15</v>
      </c>
      <c r="AD177">
        <f t="shared" si="10"/>
        <v>17</v>
      </c>
      <c r="AE177">
        <f t="shared" si="10"/>
        <v>13</v>
      </c>
      <c r="AF177">
        <f t="shared" si="10"/>
        <v>15</v>
      </c>
      <c r="AG177">
        <f t="shared" si="10"/>
        <v>11</v>
      </c>
      <c r="AH177">
        <f t="shared" si="10"/>
        <v>57</v>
      </c>
      <c r="AI177">
        <f t="shared" si="10"/>
        <v>6</v>
      </c>
      <c r="AJ177">
        <f t="shared" si="10"/>
        <v>44</v>
      </c>
      <c r="AK177" s="62">
        <f t="shared" si="10"/>
        <v>42</v>
      </c>
      <c r="AL177">
        <f t="shared" si="10"/>
        <v>8</v>
      </c>
      <c r="AM177">
        <f t="shared" si="10"/>
        <v>3</v>
      </c>
      <c r="AN177">
        <f t="shared" si="10"/>
        <v>10</v>
      </c>
      <c r="AO177">
        <f t="shared" si="10"/>
        <v>75</v>
      </c>
      <c r="AP177">
        <f t="shared" si="10"/>
        <v>46</v>
      </c>
      <c r="AQ177">
        <f t="shared" si="10"/>
        <v>43</v>
      </c>
      <c r="AR177">
        <f t="shared" si="10"/>
        <v>2</v>
      </c>
      <c r="AS177">
        <f t="shared" si="10"/>
        <v>30</v>
      </c>
      <c r="AT177">
        <f t="shared" si="10"/>
        <v>20</v>
      </c>
      <c r="AU177">
        <f t="shared" si="10"/>
        <v>53</v>
      </c>
      <c r="AV177">
        <f t="shared" si="10"/>
        <v>2</v>
      </c>
      <c r="AW177">
        <f t="shared" si="10"/>
        <v>2</v>
      </c>
      <c r="AX177">
        <f t="shared" si="10"/>
        <v>14</v>
      </c>
      <c r="AY177">
        <f t="shared" si="10"/>
        <v>22</v>
      </c>
      <c r="AZ177" s="62">
        <f t="shared" ref="AZ177:AZ182" si="13">SUM(E177:AY177)</f>
        <v>1228</v>
      </c>
      <c r="BA177">
        <f t="shared" si="11"/>
        <v>355</v>
      </c>
      <c r="BB177">
        <f t="shared" si="11"/>
        <v>457</v>
      </c>
      <c r="BC177">
        <f t="shared" si="11"/>
        <v>107</v>
      </c>
      <c r="BD177">
        <f t="shared" si="11"/>
        <v>166</v>
      </c>
      <c r="BE177">
        <f t="shared" si="11"/>
        <v>107</v>
      </c>
      <c r="BF177">
        <f t="shared" si="11"/>
        <v>36</v>
      </c>
    </row>
    <row r="178" spans="3:58" x14ac:dyDescent="0.3">
      <c r="C178" s="45" t="s">
        <v>497</v>
      </c>
      <c r="E178">
        <f t="shared" si="12"/>
        <v>19</v>
      </c>
      <c r="F178">
        <f t="shared" si="10"/>
        <v>17</v>
      </c>
      <c r="G178">
        <f t="shared" si="10"/>
        <v>15</v>
      </c>
      <c r="H178">
        <f t="shared" si="10"/>
        <v>10</v>
      </c>
      <c r="I178">
        <f t="shared" si="10"/>
        <v>18</v>
      </c>
      <c r="J178">
        <f t="shared" si="10"/>
        <v>0</v>
      </c>
      <c r="K178">
        <f t="shared" si="10"/>
        <v>9</v>
      </c>
      <c r="L178">
        <f t="shared" si="10"/>
        <v>12</v>
      </c>
      <c r="M178">
        <f t="shared" si="10"/>
        <v>4</v>
      </c>
      <c r="N178">
        <f t="shared" si="10"/>
        <v>9</v>
      </c>
      <c r="O178">
        <f t="shared" si="10"/>
        <v>7</v>
      </c>
      <c r="P178">
        <f t="shared" si="10"/>
        <v>7</v>
      </c>
      <c r="Q178">
        <f t="shared" si="10"/>
        <v>3</v>
      </c>
      <c r="R178">
        <f t="shared" si="10"/>
        <v>1</v>
      </c>
      <c r="S178">
        <f t="shared" si="10"/>
        <v>3</v>
      </c>
      <c r="T178">
        <f t="shared" si="10"/>
        <v>5</v>
      </c>
      <c r="U178">
        <f t="shared" si="10"/>
        <v>-1</v>
      </c>
      <c r="V178">
        <f t="shared" si="10"/>
        <v>8</v>
      </c>
      <c r="W178">
        <f t="shared" si="10"/>
        <v>2</v>
      </c>
      <c r="X178">
        <f t="shared" si="10"/>
        <v>14</v>
      </c>
      <c r="Y178">
        <f t="shared" si="10"/>
        <v>4</v>
      </c>
      <c r="Z178">
        <f t="shared" si="10"/>
        <v>6</v>
      </c>
      <c r="AA178">
        <f t="shared" si="10"/>
        <v>4</v>
      </c>
      <c r="AB178">
        <f t="shared" si="10"/>
        <v>7</v>
      </c>
      <c r="AC178">
        <f t="shared" si="10"/>
        <v>6</v>
      </c>
      <c r="AD178">
        <f t="shared" si="10"/>
        <v>5</v>
      </c>
      <c r="AE178">
        <f t="shared" si="10"/>
        <v>3</v>
      </c>
      <c r="AF178">
        <f t="shared" si="10"/>
        <v>4</v>
      </c>
      <c r="AG178">
        <f t="shared" si="10"/>
        <v>2</v>
      </c>
      <c r="AH178">
        <f t="shared" si="10"/>
        <v>20</v>
      </c>
      <c r="AI178">
        <f t="shared" si="10"/>
        <v>4</v>
      </c>
      <c r="AJ178">
        <f t="shared" si="10"/>
        <v>6</v>
      </c>
      <c r="AK178" s="62">
        <f t="shared" si="10"/>
        <v>9</v>
      </c>
      <c r="AL178">
        <f t="shared" si="10"/>
        <v>0</v>
      </c>
      <c r="AM178">
        <f t="shared" si="10"/>
        <v>1</v>
      </c>
      <c r="AN178">
        <f t="shared" si="10"/>
        <v>0</v>
      </c>
      <c r="AO178">
        <f t="shared" si="10"/>
        <v>26</v>
      </c>
      <c r="AP178">
        <f t="shared" si="10"/>
        <v>10</v>
      </c>
      <c r="AQ178">
        <f t="shared" si="10"/>
        <v>4</v>
      </c>
      <c r="AR178">
        <f t="shared" si="10"/>
        <v>5</v>
      </c>
      <c r="AS178">
        <f t="shared" si="10"/>
        <v>7</v>
      </c>
      <c r="AT178">
        <f t="shared" si="10"/>
        <v>8</v>
      </c>
      <c r="AU178">
        <f t="shared" si="10"/>
        <v>27</v>
      </c>
      <c r="AV178">
        <f t="shared" si="10"/>
        <v>11</v>
      </c>
      <c r="AW178">
        <f t="shared" si="10"/>
        <v>18</v>
      </c>
      <c r="AX178">
        <f t="shared" si="10"/>
        <v>2</v>
      </c>
      <c r="AY178">
        <f t="shared" si="10"/>
        <v>5</v>
      </c>
      <c r="AZ178" s="62">
        <f t="shared" si="13"/>
        <v>366</v>
      </c>
      <c r="BA178">
        <f t="shared" si="11"/>
        <v>120</v>
      </c>
      <c r="BB178">
        <f t="shared" si="11"/>
        <v>107</v>
      </c>
      <c r="BC178">
        <f t="shared" si="11"/>
        <v>16</v>
      </c>
      <c r="BD178">
        <f t="shared" si="11"/>
        <v>45</v>
      </c>
      <c r="BE178">
        <f t="shared" si="11"/>
        <v>71</v>
      </c>
      <c r="BF178">
        <f t="shared" si="11"/>
        <v>7</v>
      </c>
    </row>
    <row r="179" spans="3:58" x14ac:dyDescent="0.3">
      <c r="C179" s="45" t="s">
        <v>498</v>
      </c>
      <c r="E179">
        <f t="shared" si="12"/>
        <v>25</v>
      </c>
      <c r="F179">
        <f t="shared" si="10"/>
        <v>33</v>
      </c>
      <c r="G179">
        <f t="shared" si="10"/>
        <v>17</v>
      </c>
      <c r="H179">
        <f t="shared" si="10"/>
        <v>7</v>
      </c>
      <c r="I179">
        <f t="shared" si="10"/>
        <v>15</v>
      </c>
      <c r="J179">
        <f t="shared" si="10"/>
        <v>0</v>
      </c>
      <c r="K179">
        <f t="shared" si="10"/>
        <v>15</v>
      </c>
      <c r="L179">
        <f t="shared" si="10"/>
        <v>29</v>
      </c>
      <c r="M179">
        <f t="shared" si="10"/>
        <v>4</v>
      </c>
      <c r="N179">
        <f t="shared" si="10"/>
        <v>19</v>
      </c>
      <c r="O179">
        <f t="shared" si="10"/>
        <v>18</v>
      </c>
      <c r="P179">
        <f t="shared" si="10"/>
        <v>-1</v>
      </c>
      <c r="Q179">
        <f t="shared" si="10"/>
        <v>8</v>
      </c>
      <c r="R179">
        <f t="shared" si="10"/>
        <v>8</v>
      </c>
      <c r="S179">
        <f t="shared" si="10"/>
        <v>15</v>
      </c>
      <c r="T179">
        <f t="shared" si="10"/>
        <v>10</v>
      </c>
      <c r="U179">
        <f t="shared" si="10"/>
        <v>0</v>
      </c>
      <c r="V179">
        <f t="shared" si="10"/>
        <v>9</v>
      </c>
      <c r="W179">
        <f t="shared" si="10"/>
        <v>2</v>
      </c>
      <c r="X179">
        <f t="shared" si="10"/>
        <v>27</v>
      </c>
      <c r="Y179">
        <f t="shared" si="10"/>
        <v>13</v>
      </c>
      <c r="Z179">
        <f t="shared" si="10"/>
        <v>14</v>
      </c>
      <c r="AA179">
        <f t="shared" si="10"/>
        <v>4</v>
      </c>
      <c r="AB179">
        <f t="shared" si="10"/>
        <v>10</v>
      </c>
      <c r="AC179">
        <f t="shared" si="10"/>
        <v>4</v>
      </c>
      <c r="AD179">
        <f t="shared" si="10"/>
        <v>4</v>
      </c>
      <c r="AE179">
        <f t="shared" si="10"/>
        <v>3</v>
      </c>
      <c r="AF179">
        <f t="shared" si="10"/>
        <v>9</v>
      </c>
      <c r="AG179">
        <f t="shared" si="10"/>
        <v>3</v>
      </c>
      <c r="AH179">
        <f t="shared" si="10"/>
        <v>26</v>
      </c>
      <c r="AI179">
        <f t="shared" si="10"/>
        <v>9</v>
      </c>
      <c r="AJ179">
        <f t="shared" si="10"/>
        <v>17</v>
      </c>
      <c r="AK179" s="62">
        <f t="shared" si="10"/>
        <v>19</v>
      </c>
      <c r="AL179">
        <f t="shared" si="10"/>
        <v>1</v>
      </c>
      <c r="AM179">
        <f t="shared" si="10"/>
        <v>11</v>
      </c>
      <c r="AN179">
        <f t="shared" si="10"/>
        <v>9</v>
      </c>
      <c r="AO179">
        <f t="shared" si="10"/>
        <v>39</v>
      </c>
      <c r="AP179">
        <f t="shared" si="10"/>
        <v>38</v>
      </c>
      <c r="AQ179">
        <f t="shared" si="10"/>
        <v>30</v>
      </c>
      <c r="AR179">
        <f t="shared" si="10"/>
        <v>4</v>
      </c>
      <c r="AS179">
        <f t="shared" si="10"/>
        <v>27</v>
      </c>
      <c r="AT179">
        <f t="shared" si="10"/>
        <v>24</v>
      </c>
      <c r="AU179">
        <f t="shared" si="10"/>
        <v>11</v>
      </c>
      <c r="AV179">
        <f t="shared" si="10"/>
        <v>12</v>
      </c>
      <c r="AW179">
        <f t="shared" si="10"/>
        <v>0</v>
      </c>
      <c r="AX179">
        <f t="shared" si="10"/>
        <v>9</v>
      </c>
      <c r="AY179">
        <f t="shared" si="10"/>
        <v>9</v>
      </c>
      <c r="AZ179" s="62">
        <f t="shared" si="13"/>
        <v>619</v>
      </c>
      <c r="BA179">
        <f t="shared" si="11"/>
        <v>182</v>
      </c>
      <c r="BB179">
        <f t="shared" si="11"/>
        <v>177</v>
      </c>
      <c r="BC179">
        <f t="shared" si="11"/>
        <v>57</v>
      </c>
      <c r="BD179">
        <f t="shared" si="11"/>
        <v>111</v>
      </c>
      <c r="BE179">
        <f t="shared" si="11"/>
        <v>74</v>
      </c>
      <c r="BF179">
        <f t="shared" si="11"/>
        <v>18</v>
      </c>
    </row>
    <row r="180" spans="3:58" x14ac:dyDescent="0.3">
      <c r="C180" s="45" t="s">
        <v>499</v>
      </c>
      <c r="E180">
        <f>SUMIF($A$4:$A$173,$C180,E$4:E$173)</f>
        <v>1</v>
      </c>
      <c r="F180">
        <f t="shared" si="10"/>
        <v>1</v>
      </c>
      <c r="G180">
        <f t="shared" si="10"/>
        <v>1</v>
      </c>
      <c r="H180">
        <f t="shared" si="10"/>
        <v>1</v>
      </c>
      <c r="I180">
        <f t="shared" si="10"/>
        <v>2</v>
      </c>
      <c r="J180">
        <f t="shared" si="10"/>
        <v>0</v>
      </c>
      <c r="K180">
        <f t="shared" si="10"/>
        <v>-3</v>
      </c>
      <c r="L180">
        <f t="shared" si="10"/>
        <v>-4</v>
      </c>
      <c r="M180">
        <f t="shared" si="10"/>
        <v>0</v>
      </c>
      <c r="N180">
        <f t="shared" si="10"/>
        <v>-2</v>
      </c>
      <c r="O180">
        <f t="shared" si="10"/>
        <v>-3</v>
      </c>
      <c r="P180">
        <f t="shared" si="10"/>
        <v>1</v>
      </c>
      <c r="Q180">
        <f t="shared" si="10"/>
        <v>0</v>
      </c>
      <c r="R180">
        <f t="shared" si="10"/>
        <v>0</v>
      </c>
      <c r="S180">
        <f t="shared" si="10"/>
        <v>0</v>
      </c>
      <c r="T180">
        <f t="shared" si="10"/>
        <v>3</v>
      </c>
      <c r="U180">
        <f t="shared" si="10"/>
        <v>-2</v>
      </c>
      <c r="V180">
        <f t="shared" si="10"/>
        <v>4</v>
      </c>
      <c r="W180">
        <f t="shared" si="10"/>
        <v>0</v>
      </c>
      <c r="X180">
        <f t="shared" si="10"/>
        <v>1</v>
      </c>
      <c r="Y180">
        <f t="shared" si="10"/>
        <v>2</v>
      </c>
      <c r="Z180">
        <f t="shared" si="10"/>
        <v>-1</v>
      </c>
      <c r="AA180">
        <f t="shared" si="10"/>
        <v>0</v>
      </c>
      <c r="AB180">
        <f t="shared" si="10"/>
        <v>0</v>
      </c>
      <c r="AC180">
        <f t="shared" si="10"/>
        <v>1</v>
      </c>
      <c r="AD180">
        <f t="shared" si="10"/>
        <v>1</v>
      </c>
      <c r="AE180">
        <f t="shared" si="10"/>
        <v>0</v>
      </c>
      <c r="AF180">
        <f t="shared" si="10"/>
        <v>0</v>
      </c>
      <c r="AG180">
        <f t="shared" si="10"/>
        <v>1</v>
      </c>
      <c r="AH180">
        <f t="shared" si="10"/>
        <v>-2</v>
      </c>
      <c r="AI180">
        <f t="shared" si="10"/>
        <v>-2</v>
      </c>
      <c r="AJ180">
        <f t="shared" si="10"/>
        <v>1</v>
      </c>
      <c r="AK180" s="62">
        <f t="shared" si="10"/>
        <v>3</v>
      </c>
      <c r="AL180">
        <f t="shared" si="10"/>
        <v>2</v>
      </c>
      <c r="AM180">
        <f t="shared" si="10"/>
        <v>0</v>
      </c>
      <c r="AN180">
        <f t="shared" si="10"/>
        <v>1</v>
      </c>
      <c r="AO180">
        <f t="shared" si="10"/>
        <v>13</v>
      </c>
      <c r="AP180">
        <f t="shared" si="10"/>
        <v>6</v>
      </c>
      <c r="AQ180">
        <f t="shared" si="10"/>
        <v>6</v>
      </c>
      <c r="AR180">
        <f t="shared" si="10"/>
        <v>15</v>
      </c>
      <c r="AS180">
        <f t="shared" si="10"/>
        <v>0</v>
      </c>
      <c r="AT180">
        <f t="shared" si="10"/>
        <v>1</v>
      </c>
      <c r="AU180">
        <f t="shared" si="10"/>
        <v>6</v>
      </c>
      <c r="AV180">
        <f t="shared" si="10"/>
        <v>-1</v>
      </c>
      <c r="AW180">
        <f t="shared" si="10"/>
        <v>0</v>
      </c>
      <c r="AX180">
        <f t="shared" si="10"/>
        <v>0</v>
      </c>
      <c r="AY180">
        <f t="shared" si="10"/>
        <v>3</v>
      </c>
      <c r="AZ180" s="62">
        <f t="shared" si="13"/>
        <v>57</v>
      </c>
      <c r="BA180">
        <f t="shared" si="11"/>
        <v>-6</v>
      </c>
      <c r="BB180">
        <f t="shared" si="11"/>
        <v>7</v>
      </c>
      <c r="BC180">
        <f t="shared" si="11"/>
        <v>7</v>
      </c>
      <c r="BD180">
        <f t="shared" si="11"/>
        <v>40</v>
      </c>
      <c r="BE180">
        <f t="shared" si="11"/>
        <v>6</v>
      </c>
      <c r="BF180">
        <f t="shared" si="11"/>
        <v>3</v>
      </c>
    </row>
    <row r="181" spans="3:58" x14ac:dyDescent="0.3">
      <c r="C181" s="45" t="s">
        <v>500</v>
      </c>
      <c r="E181">
        <f>SUMIF($A$4:$A$173,$C181,E$4:E$173)</f>
        <v>0</v>
      </c>
      <c r="F181">
        <f t="shared" si="10"/>
        <v>0</v>
      </c>
      <c r="G181">
        <f t="shared" si="10"/>
        <v>0</v>
      </c>
      <c r="H181">
        <f t="shared" si="10"/>
        <v>0</v>
      </c>
      <c r="I181">
        <f t="shared" si="10"/>
        <v>0</v>
      </c>
      <c r="J181">
        <f t="shared" si="10"/>
        <v>0</v>
      </c>
      <c r="K181">
        <f t="shared" si="10"/>
        <v>0</v>
      </c>
      <c r="L181">
        <f t="shared" si="10"/>
        <v>4</v>
      </c>
      <c r="M181">
        <f t="shared" si="10"/>
        <v>0</v>
      </c>
      <c r="N181">
        <f t="shared" si="10"/>
        <v>0</v>
      </c>
      <c r="O181">
        <f t="shared" si="10"/>
        <v>0</v>
      </c>
      <c r="P181">
        <f t="shared" si="10"/>
        <v>10</v>
      </c>
      <c r="Q181">
        <f t="shared" si="10"/>
        <v>-1</v>
      </c>
      <c r="R181">
        <f t="shared" si="10"/>
        <v>0</v>
      </c>
      <c r="S181">
        <f t="shared" si="10"/>
        <v>0</v>
      </c>
      <c r="T181">
        <f t="shared" si="10"/>
        <v>3</v>
      </c>
      <c r="U181">
        <f t="shared" si="10"/>
        <v>0</v>
      </c>
      <c r="V181">
        <f t="shared" si="10"/>
        <v>0</v>
      </c>
      <c r="W181">
        <f t="shared" si="10"/>
        <v>0</v>
      </c>
      <c r="X181">
        <f t="shared" si="10"/>
        <v>13</v>
      </c>
      <c r="Y181">
        <f t="shared" si="10"/>
        <v>4</v>
      </c>
      <c r="Z181">
        <f t="shared" si="10"/>
        <v>5</v>
      </c>
      <c r="AA181">
        <f t="shared" si="10"/>
        <v>4</v>
      </c>
      <c r="AB181">
        <f t="shared" si="10"/>
        <v>8</v>
      </c>
      <c r="AC181">
        <f t="shared" si="10"/>
        <v>3</v>
      </c>
      <c r="AD181">
        <f t="shared" si="10"/>
        <v>4</v>
      </c>
      <c r="AE181">
        <f t="shared" si="10"/>
        <v>1</v>
      </c>
      <c r="AF181">
        <f t="shared" si="10"/>
        <v>10</v>
      </c>
      <c r="AG181">
        <f t="shared" si="10"/>
        <v>1</v>
      </c>
      <c r="AH181">
        <f t="shared" si="10"/>
        <v>14</v>
      </c>
      <c r="AI181">
        <f t="shared" si="10"/>
        <v>0</v>
      </c>
      <c r="AJ181">
        <f t="shared" si="10"/>
        <v>0</v>
      </c>
      <c r="AK181" s="62">
        <f t="shared" si="10"/>
        <v>5</v>
      </c>
      <c r="AL181">
        <f t="shared" si="10"/>
        <v>0</v>
      </c>
      <c r="AM181">
        <f t="shared" si="10"/>
        <v>-5</v>
      </c>
      <c r="AN181">
        <f t="shared" si="10"/>
        <v>0</v>
      </c>
      <c r="AO181">
        <f t="shared" si="10"/>
        <v>16</v>
      </c>
      <c r="AP181">
        <f t="shared" si="10"/>
        <v>20</v>
      </c>
      <c r="AQ181">
        <f t="shared" si="10"/>
        <v>14</v>
      </c>
      <c r="AR181">
        <f t="shared" si="10"/>
        <v>0</v>
      </c>
      <c r="AS181">
        <f t="shared" si="10"/>
        <v>11</v>
      </c>
      <c r="AT181">
        <f t="shared" ref="AT181:AY182" si="14">SUMIF($A$4:$A$173,$C181,AT$4:AT$173)</f>
        <v>0</v>
      </c>
      <c r="AU181">
        <f t="shared" si="14"/>
        <v>8</v>
      </c>
      <c r="AV181">
        <f t="shared" si="14"/>
        <v>0</v>
      </c>
      <c r="AW181">
        <f t="shared" si="14"/>
        <v>0</v>
      </c>
      <c r="AX181">
        <f t="shared" si="14"/>
        <v>0</v>
      </c>
      <c r="AY181">
        <f t="shared" si="14"/>
        <v>0</v>
      </c>
      <c r="AZ181" s="62">
        <f t="shared" si="13"/>
        <v>152</v>
      </c>
      <c r="BA181">
        <f t="shared" si="11"/>
        <v>4</v>
      </c>
      <c r="BB181">
        <f t="shared" si="11"/>
        <v>79</v>
      </c>
      <c r="BC181">
        <f t="shared" si="11"/>
        <v>0</v>
      </c>
      <c r="BD181">
        <f t="shared" si="11"/>
        <v>50</v>
      </c>
      <c r="BE181">
        <f t="shared" si="11"/>
        <v>19</v>
      </c>
      <c r="BF181">
        <f t="shared" si="11"/>
        <v>0</v>
      </c>
    </row>
    <row r="182" spans="3:58" x14ac:dyDescent="0.3">
      <c r="C182" s="45" t="s">
        <v>328</v>
      </c>
      <c r="E182">
        <f>SUMIF($A$4:$A$173,$C182,E$4:E$173)</f>
        <v>0</v>
      </c>
      <c r="F182">
        <f t="shared" ref="F182:AS182" si="15">SUMIF($A$4:$A$173,$C182,F$4:F$173)</f>
        <v>0</v>
      </c>
      <c r="G182">
        <f t="shared" si="15"/>
        <v>0</v>
      </c>
      <c r="H182">
        <f t="shared" si="15"/>
        <v>6</v>
      </c>
      <c r="I182">
        <f t="shared" si="15"/>
        <v>8</v>
      </c>
      <c r="J182">
        <f t="shared" si="15"/>
        <v>0</v>
      </c>
      <c r="K182">
        <f t="shared" si="15"/>
        <v>0</v>
      </c>
      <c r="L182">
        <f t="shared" si="15"/>
        <v>0</v>
      </c>
      <c r="M182">
        <f t="shared" si="15"/>
        <v>-2</v>
      </c>
      <c r="N182">
        <f t="shared" si="15"/>
        <v>2</v>
      </c>
      <c r="O182">
        <f t="shared" si="15"/>
        <v>3</v>
      </c>
      <c r="P182">
        <f t="shared" si="15"/>
        <v>8</v>
      </c>
      <c r="Q182">
        <f t="shared" si="15"/>
        <v>-2</v>
      </c>
      <c r="R182">
        <f t="shared" si="15"/>
        <v>-2</v>
      </c>
      <c r="S182">
        <f t="shared" si="15"/>
        <v>0</v>
      </c>
      <c r="T182">
        <f t="shared" si="15"/>
        <v>9</v>
      </c>
      <c r="U182">
        <f t="shared" si="15"/>
        <v>4</v>
      </c>
      <c r="V182">
        <f t="shared" si="15"/>
        <v>4</v>
      </c>
      <c r="W182">
        <f t="shared" si="15"/>
        <v>6</v>
      </c>
      <c r="X182">
        <f t="shared" si="15"/>
        <v>-1</v>
      </c>
      <c r="Y182">
        <f t="shared" si="15"/>
        <v>-7</v>
      </c>
      <c r="Z182">
        <f t="shared" si="15"/>
        <v>0</v>
      </c>
      <c r="AA182">
        <f t="shared" si="15"/>
        <v>0</v>
      </c>
      <c r="AB182">
        <f t="shared" si="15"/>
        <v>-7</v>
      </c>
      <c r="AC182">
        <f t="shared" si="15"/>
        <v>-1</v>
      </c>
      <c r="AD182">
        <f t="shared" si="15"/>
        <v>-1</v>
      </c>
      <c r="AE182">
        <f t="shared" si="15"/>
        <v>0</v>
      </c>
      <c r="AF182">
        <f t="shared" si="15"/>
        <v>0</v>
      </c>
      <c r="AG182">
        <f t="shared" si="15"/>
        <v>0</v>
      </c>
      <c r="AH182">
        <f t="shared" si="15"/>
        <v>7</v>
      </c>
      <c r="AI182">
        <f t="shared" si="15"/>
        <v>0</v>
      </c>
      <c r="AJ182">
        <f t="shared" si="15"/>
        <v>0</v>
      </c>
      <c r="AK182" s="62">
        <f t="shared" si="15"/>
        <v>1</v>
      </c>
      <c r="AL182">
        <f t="shared" si="15"/>
        <v>0</v>
      </c>
      <c r="AM182">
        <f t="shared" si="15"/>
        <v>0</v>
      </c>
      <c r="AN182">
        <f t="shared" si="15"/>
        <v>0</v>
      </c>
      <c r="AO182">
        <f t="shared" si="15"/>
        <v>12</v>
      </c>
      <c r="AP182">
        <f t="shared" si="15"/>
        <v>12</v>
      </c>
      <c r="AQ182">
        <f t="shared" si="15"/>
        <v>13</v>
      </c>
      <c r="AR182">
        <f t="shared" si="15"/>
        <v>0</v>
      </c>
      <c r="AS182">
        <f t="shared" si="15"/>
        <v>3</v>
      </c>
      <c r="AT182">
        <f t="shared" si="14"/>
        <v>18</v>
      </c>
      <c r="AU182">
        <f t="shared" si="14"/>
        <v>0</v>
      </c>
      <c r="AV182">
        <f t="shared" si="14"/>
        <v>0</v>
      </c>
      <c r="AW182">
        <f t="shared" si="14"/>
        <v>13</v>
      </c>
      <c r="AX182">
        <f t="shared" si="14"/>
        <v>0</v>
      </c>
      <c r="AY182">
        <f t="shared" si="14"/>
        <v>0</v>
      </c>
      <c r="AZ182" s="62">
        <f t="shared" si="13"/>
        <v>106</v>
      </c>
      <c r="BA182">
        <f t="shared" si="11"/>
        <v>17</v>
      </c>
      <c r="BB182">
        <f t="shared" si="11"/>
        <v>17</v>
      </c>
      <c r="BC182">
        <f t="shared" si="11"/>
        <v>1</v>
      </c>
      <c r="BD182">
        <f t="shared" si="11"/>
        <v>37</v>
      </c>
      <c r="BE182">
        <f t="shared" si="11"/>
        <v>34</v>
      </c>
      <c r="BF182">
        <f t="shared" si="11"/>
        <v>0</v>
      </c>
    </row>
  </sheetData>
  <sheetProtection sheet="1" objects="1" scenarios="1"/>
  <conditionalFormatting sqref="AK4:AK173">
    <cfRule type="colorScale" priority="1">
      <colorScale>
        <cfvo type="min"/>
        <cfvo type="max"/>
        <color rgb="FFFFEF9C"/>
        <color rgb="FF63BE7B"/>
      </colorScale>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9523-971F-4D60-8DB3-86DE55C2702F}">
  <dimension ref="A1:DE202"/>
  <sheetViews>
    <sheetView workbookViewId="0">
      <pane xSplit="5" ySplit="3" topLeftCell="F83" activePane="bottomRight" state="frozen"/>
      <selection pane="topRight" activeCell="F1" sqref="F1"/>
      <selection pane="bottomLeft" activeCell="A4" sqref="A4"/>
      <selection pane="bottomRight" activeCell="E151" sqref="E151"/>
    </sheetView>
  </sheetViews>
  <sheetFormatPr defaultColWidth="9.44140625" defaultRowHeight="14.4" x14ac:dyDescent="0.3"/>
  <cols>
    <col min="1" max="1" width="3" style="212" customWidth="1"/>
    <col min="2" max="2" width="3.44140625" style="31" customWidth="1"/>
    <col min="3" max="3" width="26.5546875" style="213" customWidth="1"/>
    <col min="4" max="4" width="13.5546875" style="4" customWidth="1"/>
    <col min="5" max="5" width="11.44140625" style="214" customWidth="1"/>
    <col min="6" max="6" width="7.5546875" style="214" customWidth="1"/>
    <col min="7" max="96" width="16.5546875" style="214" customWidth="1"/>
    <col min="97" max="100" width="24.5546875" style="214" customWidth="1"/>
    <col min="101" max="101" width="16.5546875" style="214" customWidth="1"/>
    <col min="102" max="106" width="7.5546875" style="214" customWidth="1"/>
    <col min="107" max="107" width="23.44140625" style="257" customWidth="1"/>
    <col min="110" max="16384" width="9.44140625" style="212"/>
  </cols>
  <sheetData>
    <row r="1" spans="1:109" ht="15" customHeight="1" thickBot="1" x14ac:dyDescent="0.35">
      <c r="E1" s="214">
        <v>1</v>
      </c>
      <c r="F1" s="214">
        <v>2</v>
      </c>
      <c r="G1" s="214">
        <v>3</v>
      </c>
      <c r="H1" s="214">
        <v>4</v>
      </c>
      <c r="I1" s="214">
        <v>5</v>
      </c>
      <c r="J1" s="214">
        <v>6</v>
      </c>
      <c r="K1" s="214">
        <v>7</v>
      </c>
      <c r="L1" s="214">
        <v>8</v>
      </c>
      <c r="M1" s="214">
        <v>9</v>
      </c>
      <c r="N1" s="214">
        <v>10</v>
      </c>
      <c r="O1" s="214">
        <v>11</v>
      </c>
      <c r="P1" s="214">
        <v>12</v>
      </c>
      <c r="Q1" s="214">
        <v>13</v>
      </c>
      <c r="R1" s="214">
        <v>14</v>
      </c>
      <c r="S1" s="214">
        <v>15</v>
      </c>
      <c r="T1" s="214">
        <v>16</v>
      </c>
      <c r="U1" s="214">
        <v>17</v>
      </c>
      <c r="V1" s="262">
        <v>18</v>
      </c>
      <c r="W1" s="214">
        <v>19</v>
      </c>
      <c r="X1" s="214">
        <v>20</v>
      </c>
      <c r="Y1" s="214">
        <v>21</v>
      </c>
      <c r="Z1" s="214">
        <v>22</v>
      </c>
      <c r="AA1" s="214">
        <v>23</v>
      </c>
      <c r="AB1" s="214">
        <v>24</v>
      </c>
      <c r="AC1" s="214">
        <v>25</v>
      </c>
      <c r="AD1" s="214">
        <v>26</v>
      </c>
      <c r="AE1" s="214">
        <v>27</v>
      </c>
      <c r="AF1" s="214">
        <v>28</v>
      </c>
      <c r="AG1" s="214">
        <v>29</v>
      </c>
      <c r="AH1" s="214">
        <v>30</v>
      </c>
      <c r="AI1" s="214">
        <v>31</v>
      </c>
      <c r="AJ1" s="214">
        <v>32</v>
      </c>
      <c r="AK1" s="214">
        <v>33</v>
      </c>
      <c r="AL1" s="214">
        <v>34</v>
      </c>
      <c r="AM1" s="214">
        <v>35</v>
      </c>
      <c r="AN1" s="214">
        <v>36</v>
      </c>
      <c r="AO1" s="214">
        <v>37</v>
      </c>
      <c r="AP1" s="214">
        <v>38</v>
      </c>
      <c r="AQ1" s="214">
        <v>39</v>
      </c>
      <c r="AR1" s="214">
        <v>40</v>
      </c>
      <c r="AS1" s="214">
        <v>41</v>
      </c>
      <c r="AT1" s="214">
        <v>42</v>
      </c>
      <c r="AU1" s="214">
        <v>43</v>
      </c>
      <c r="AV1" s="214">
        <v>44</v>
      </c>
      <c r="AW1" s="214">
        <v>45</v>
      </c>
      <c r="AX1" s="214">
        <v>46</v>
      </c>
      <c r="AY1" s="214">
        <v>47</v>
      </c>
      <c r="AZ1" s="214">
        <v>48</v>
      </c>
      <c r="BA1" s="214">
        <v>49</v>
      </c>
      <c r="BB1" s="214">
        <v>50</v>
      </c>
      <c r="BC1" s="214">
        <v>51</v>
      </c>
      <c r="BD1" s="214">
        <v>52</v>
      </c>
      <c r="BE1" s="214">
        <v>53</v>
      </c>
      <c r="BF1" s="214">
        <v>54</v>
      </c>
      <c r="BG1" s="214">
        <v>55</v>
      </c>
      <c r="BH1" s="214">
        <v>56</v>
      </c>
      <c r="BI1" s="214">
        <v>57</v>
      </c>
      <c r="BJ1" s="214">
        <v>58</v>
      </c>
      <c r="BK1" s="214">
        <v>59</v>
      </c>
      <c r="BL1" s="214">
        <v>60</v>
      </c>
      <c r="BM1" s="214">
        <v>61</v>
      </c>
      <c r="BN1" s="214">
        <v>62</v>
      </c>
      <c r="BO1" s="214">
        <v>63</v>
      </c>
      <c r="BP1" s="214">
        <v>64</v>
      </c>
      <c r="BQ1" s="214">
        <v>65</v>
      </c>
      <c r="BR1" s="214">
        <v>66</v>
      </c>
      <c r="BS1" s="214">
        <v>67</v>
      </c>
      <c r="BT1" s="262">
        <v>68</v>
      </c>
      <c r="BU1" s="214">
        <v>69</v>
      </c>
      <c r="BV1" s="214">
        <v>70</v>
      </c>
      <c r="BW1" s="214">
        <v>71</v>
      </c>
      <c r="BX1" s="214">
        <v>72</v>
      </c>
      <c r="BY1" s="214">
        <v>73</v>
      </c>
      <c r="BZ1" s="214">
        <v>74</v>
      </c>
      <c r="CA1" s="214">
        <v>75</v>
      </c>
      <c r="CB1" s="214">
        <v>76</v>
      </c>
      <c r="CC1" s="214">
        <v>77</v>
      </c>
      <c r="CD1" s="214">
        <v>78</v>
      </c>
      <c r="CE1" s="214">
        <v>79</v>
      </c>
      <c r="CF1" s="214">
        <v>80</v>
      </c>
      <c r="CG1" s="214">
        <v>81</v>
      </c>
      <c r="CH1" s="214">
        <v>82</v>
      </c>
      <c r="CI1" s="214">
        <v>83</v>
      </c>
      <c r="CJ1" s="214">
        <v>84</v>
      </c>
      <c r="CK1" s="214">
        <v>85</v>
      </c>
      <c r="CL1" s="214">
        <v>86</v>
      </c>
      <c r="CM1" s="214">
        <v>87</v>
      </c>
      <c r="CN1" s="214">
        <v>88</v>
      </c>
      <c r="CO1" s="214">
        <v>89</v>
      </c>
      <c r="CP1" s="214">
        <v>90</v>
      </c>
      <c r="CQ1" s="214">
        <v>91</v>
      </c>
      <c r="CR1" s="214">
        <v>92</v>
      </c>
      <c r="CS1" s="214">
        <v>93</v>
      </c>
      <c r="CT1" s="214">
        <v>94</v>
      </c>
      <c r="CU1" s="214">
        <v>95</v>
      </c>
      <c r="CV1" s="214">
        <v>96</v>
      </c>
      <c r="CW1" s="214">
        <v>97</v>
      </c>
      <c r="CX1" s="215"/>
      <c r="CY1" s="215"/>
      <c r="CZ1" s="215"/>
      <c r="DA1" s="215"/>
      <c r="DC1" s="214"/>
    </row>
    <row r="2" spans="1:109" s="216" customFormat="1" ht="85.2" thickBot="1" x14ac:dyDescent="0.35">
      <c r="B2" s="31"/>
      <c r="C2" s="245" t="s">
        <v>2472</v>
      </c>
      <c r="D2" s="245"/>
      <c r="E2" s="245"/>
      <c r="F2" s="246"/>
      <c r="G2" s="217" t="s">
        <v>279</v>
      </c>
      <c r="H2" s="217"/>
      <c r="I2" s="217" t="s">
        <v>280</v>
      </c>
      <c r="J2" s="217"/>
      <c r="K2" s="217" t="s">
        <v>281</v>
      </c>
      <c r="L2" s="217"/>
      <c r="M2" s="217" t="s">
        <v>282</v>
      </c>
      <c r="N2" s="217"/>
      <c r="O2" s="217" t="s">
        <v>283</v>
      </c>
      <c r="P2" s="217"/>
      <c r="Q2" s="217" t="s">
        <v>284</v>
      </c>
      <c r="R2" s="217"/>
      <c r="S2" s="217" t="s">
        <v>285</v>
      </c>
      <c r="T2" s="217"/>
      <c r="U2" s="217" t="s">
        <v>286</v>
      </c>
      <c r="V2" s="217"/>
      <c r="W2" s="217" t="s">
        <v>287</v>
      </c>
      <c r="X2" s="217"/>
      <c r="Y2" s="217" t="s">
        <v>288</v>
      </c>
      <c r="Z2" s="217"/>
      <c r="AA2" s="217" t="s">
        <v>289</v>
      </c>
      <c r="AB2" s="217"/>
      <c r="AC2" s="218" t="s">
        <v>290</v>
      </c>
      <c r="AD2" s="218"/>
      <c r="AE2" s="218" t="s">
        <v>291</v>
      </c>
      <c r="AF2" s="218"/>
      <c r="AG2" s="218" t="s">
        <v>292</v>
      </c>
      <c r="AH2" s="218"/>
      <c r="AI2" s="218" t="s">
        <v>293</v>
      </c>
      <c r="AJ2" s="218"/>
      <c r="AK2" s="218" t="s">
        <v>294</v>
      </c>
      <c r="AL2" s="218"/>
      <c r="AM2" s="218" t="s">
        <v>295</v>
      </c>
      <c r="AN2" s="218"/>
      <c r="AO2" s="218" t="s">
        <v>296</v>
      </c>
      <c r="AP2" s="218"/>
      <c r="AQ2" s="218" t="s">
        <v>297</v>
      </c>
      <c r="AR2" s="218"/>
      <c r="AS2" s="218" t="s">
        <v>298</v>
      </c>
      <c r="AT2" s="218"/>
      <c r="AU2" s="218" t="s">
        <v>299</v>
      </c>
      <c r="AV2" s="218"/>
      <c r="AW2" s="218" t="s">
        <v>300</v>
      </c>
      <c r="AX2" s="218"/>
      <c r="AY2" s="218" t="s">
        <v>301</v>
      </c>
      <c r="AZ2" s="218"/>
      <c r="BA2" s="218" t="s">
        <v>302</v>
      </c>
      <c r="BB2" s="218"/>
      <c r="BC2" s="218" t="s">
        <v>303</v>
      </c>
      <c r="BD2" s="218"/>
      <c r="BE2" s="218" t="s">
        <v>304</v>
      </c>
      <c r="BF2" s="218"/>
      <c r="BG2" s="218" t="s">
        <v>305</v>
      </c>
      <c r="BH2" s="218"/>
      <c r="BI2" s="218" t="s">
        <v>306</v>
      </c>
      <c r="BJ2" s="218"/>
      <c r="BK2" s="218" t="s">
        <v>307</v>
      </c>
      <c r="BL2" s="218"/>
      <c r="BM2" s="219" t="s">
        <v>308</v>
      </c>
      <c r="BN2" s="219"/>
      <c r="BO2" s="219" t="s">
        <v>309</v>
      </c>
      <c r="BP2" s="219"/>
      <c r="BQ2" s="220" t="s">
        <v>310</v>
      </c>
      <c r="BR2" s="220"/>
      <c r="BS2" s="220" t="s">
        <v>311</v>
      </c>
      <c r="BT2" s="220"/>
      <c r="BU2" s="220" t="s">
        <v>312</v>
      </c>
      <c r="BV2" s="220"/>
      <c r="BW2" s="220" t="s">
        <v>313</v>
      </c>
      <c r="BX2" s="220"/>
      <c r="BY2" s="220" t="s">
        <v>314</v>
      </c>
      <c r="BZ2" s="220"/>
      <c r="CA2" s="221" t="s">
        <v>315</v>
      </c>
      <c r="CB2" s="221"/>
      <c r="CC2" s="221" t="s">
        <v>316</v>
      </c>
      <c r="CD2" s="221"/>
      <c r="CE2" s="221" t="s">
        <v>317</v>
      </c>
      <c r="CF2" s="221"/>
      <c r="CG2" s="221" t="s">
        <v>318</v>
      </c>
      <c r="CH2" s="221"/>
      <c r="CI2" s="222" t="s">
        <v>319</v>
      </c>
      <c r="CJ2" s="222"/>
      <c r="CK2" s="222" t="s">
        <v>320</v>
      </c>
      <c r="CL2" s="222"/>
      <c r="CM2" s="222" t="s">
        <v>321</v>
      </c>
      <c r="CN2" s="222"/>
      <c r="CO2" s="222" t="s">
        <v>322</v>
      </c>
      <c r="CP2" s="222"/>
      <c r="CQ2" s="222" t="s">
        <v>323</v>
      </c>
      <c r="CR2" s="222"/>
      <c r="CS2" s="223" t="s">
        <v>324</v>
      </c>
      <c r="CT2" s="223"/>
      <c r="CU2" s="223" t="s">
        <v>325</v>
      </c>
      <c r="CV2" s="223"/>
      <c r="CW2" s="224"/>
      <c r="CX2" s="246"/>
      <c r="CY2" s="246"/>
      <c r="CZ2" s="246"/>
      <c r="DA2" s="246"/>
      <c r="DB2" s="246"/>
      <c r="DC2" s="247"/>
      <c r="DD2" s="31"/>
      <c r="DE2" s="31"/>
    </row>
    <row r="3" spans="1:109" s="225" customFormat="1" ht="39.75" customHeight="1" thickBot="1" x14ac:dyDescent="0.35">
      <c r="B3" s="226"/>
      <c r="C3" s="227" t="s">
        <v>149</v>
      </c>
      <c r="D3" s="228" t="s">
        <v>2473</v>
      </c>
      <c r="E3" s="228" t="s">
        <v>278</v>
      </c>
      <c r="F3" s="228" t="s">
        <v>2474</v>
      </c>
      <c r="G3" s="229" t="s">
        <v>2475</v>
      </c>
      <c r="H3" s="229" t="s">
        <v>2476</v>
      </c>
      <c r="I3" s="229" t="s">
        <v>2475</v>
      </c>
      <c r="J3" s="229" t="s">
        <v>2476</v>
      </c>
      <c r="K3" s="229" t="s">
        <v>2475</v>
      </c>
      <c r="L3" s="229" t="s">
        <v>2476</v>
      </c>
      <c r="M3" s="229" t="s">
        <v>2475</v>
      </c>
      <c r="N3" s="229" t="s">
        <v>2476</v>
      </c>
      <c r="O3" s="229" t="s">
        <v>2475</v>
      </c>
      <c r="P3" s="229" t="s">
        <v>2476</v>
      </c>
      <c r="Q3" s="229" t="s">
        <v>2475</v>
      </c>
      <c r="R3" s="229" t="s">
        <v>2476</v>
      </c>
      <c r="S3" s="229" t="s">
        <v>2475</v>
      </c>
      <c r="T3" s="229" t="s">
        <v>2476</v>
      </c>
      <c r="U3" s="229" t="s">
        <v>2475</v>
      </c>
      <c r="V3" s="229" t="s">
        <v>2476</v>
      </c>
      <c r="W3" s="229" t="s">
        <v>2475</v>
      </c>
      <c r="X3" s="229" t="s">
        <v>2476</v>
      </c>
      <c r="Y3" s="229" t="s">
        <v>2475</v>
      </c>
      <c r="Z3" s="229" t="s">
        <v>2476</v>
      </c>
      <c r="AA3" s="229" t="s">
        <v>2475</v>
      </c>
      <c r="AB3" s="229" t="s">
        <v>2476</v>
      </c>
      <c r="AC3" s="229" t="s">
        <v>2475</v>
      </c>
      <c r="AD3" s="229" t="s">
        <v>2476</v>
      </c>
      <c r="AE3" s="229" t="s">
        <v>2475</v>
      </c>
      <c r="AF3" s="229" t="s">
        <v>2476</v>
      </c>
      <c r="AG3" s="229" t="s">
        <v>2475</v>
      </c>
      <c r="AH3" s="229" t="s">
        <v>2476</v>
      </c>
      <c r="AI3" s="229" t="s">
        <v>2475</v>
      </c>
      <c r="AJ3" s="229" t="s">
        <v>2476</v>
      </c>
      <c r="AK3" s="229" t="s">
        <v>2475</v>
      </c>
      <c r="AL3" s="229" t="s">
        <v>2476</v>
      </c>
      <c r="AM3" s="229" t="s">
        <v>2475</v>
      </c>
      <c r="AN3" s="229" t="s">
        <v>2476</v>
      </c>
      <c r="AO3" s="229" t="s">
        <v>2475</v>
      </c>
      <c r="AP3" s="229" t="s">
        <v>2476</v>
      </c>
      <c r="AQ3" s="229" t="s">
        <v>2475</v>
      </c>
      <c r="AR3" s="229" t="s">
        <v>2476</v>
      </c>
      <c r="AS3" s="229" t="s">
        <v>2475</v>
      </c>
      <c r="AT3" s="229" t="s">
        <v>2476</v>
      </c>
      <c r="AU3" s="229" t="s">
        <v>2475</v>
      </c>
      <c r="AV3" s="229" t="s">
        <v>2476</v>
      </c>
      <c r="AW3" s="229" t="s">
        <v>2475</v>
      </c>
      <c r="AX3" s="229" t="s">
        <v>2476</v>
      </c>
      <c r="AY3" s="229" t="s">
        <v>2475</v>
      </c>
      <c r="AZ3" s="229" t="s">
        <v>2476</v>
      </c>
      <c r="BA3" s="229" t="s">
        <v>2475</v>
      </c>
      <c r="BB3" s="229" t="s">
        <v>2476</v>
      </c>
      <c r="BC3" s="229" t="s">
        <v>2475</v>
      </c>
      <c r="BD3" s="229" t="s">
        <v>2476</v>
      </c>
      <c r="BE3" s="229" t="s">
        <v>2475</v>
      </c>
      <c r="BF3" s="229" t="s">
        <v>2476</v>
      </c>
      <c r="BG3" s="229" t="s">
        <v>2475</v>
      </c>
      <c r="BH3" s="229" t="s">
        <v>2476</v>
      </c>
      <c r="BI3" s="229" t="s">
        <v>2475</v>
      </c>
      <c r="BJ3" s="229" t="s">
        <v>2476</v>
      </c>
      <c r="BK3" s="230" t="s">
        <v>2475</v>
      </c>
      <c r="BL3" s="230" t="s">
        <v>2476</v>
      </c>
      <c r="BM3" s="229" t="s">
        <v>2475</v>
      </c>
      <c r="BN3" s="229" t="s">
        <v>2476</v>
      </c>
      <c r="BO3" s="229" t="s">
        <v>2475</v>
      </c>
      <c r="BP3" s="229" t="s">
        <v>2476</v>
      </c>
      <c r="BQ3" s="229" t="s">
        <v>2475</v>
      </c>
      <c r="BR3" s="229" t="s">
        <v>2476</v>
      </c>
      <c r="BS3" s="229" t="s">
        <v>2475</v>
      </c>
      <c r="BT3" s="229" t="s">
        <v>2476</v>
      </c>
      <c r="BU3" s="229" t="s">
        <v>2475</v>
      </c>
      <c r="BV3" s="229" t="s">
        <v>2476</v>
      </c>
      <c r="BW3" s="229" t="s">
        <v>2475</v>
      </c>
      <c r="BX3" s="229" t="s">
        <v>2476</v>
      </c>
      <c r="BY3" s="231"/>
      <c r="BZ3" s="231"/>
      <c r="CA3" s="229" t="s">
        <v>2475</v>
      </c>
      <c r="CB3" s="229" t="s">
        <v>2476</v>
      </c>
      <c r="CC3" s="229" t="s">
        <v>2475</v>
      </c>
      <c r="CD3" s="229" t="s">
        <v>2476</v>
      </c>
      <c r="CE3" s="229" t="s">
        <v>2475</v>
      </c>
      <c r="CF3" s="229" t="s">
        <v>2476</v>
      </c>
      <c r="CG3" s="229" t="s">
        <v>2475</v>
      </c>
      <c r="CH3" s="229" t="s">
        <v>2476</v>
      </c>
      <c r="CI3" s="229" t="s">
        <v>2475</v>
      </c>
      <c r="CJ3" s="229" t="s">
        <v>2476</v>
      </c>
      <c r="CK3" s="229" t="s">
        <v>2475</v>
      </c>
      <c r="CL3" s="229" t="s">
        <v>2476</v>
      </c>
      <c r="CM3" s="229" t="s">
        <v>2475</v>
      </c>
      <c r="CN3" s="229" t="s">
        <v>2476</v>
      </c>
      <c r="CO3" s="229" t="s">
        <v>2475</v>
      </c>
      <c r="CP3" s="229" t="s">
        <v>2476</v>
      </c>
      <c r="CQ3" s="229" t="s">
        <v>2475</v>
      </c>
      <c r="CR3" s="229" t="s">
        <v>2476</v>
      </c>
      <c r="CS3" s="229" t="s">
        <v>2475</v>
      </c>
      <c r="CT3" s="229" t="s">
        <v>2476</v>
      </c>
      <c r="CU3" s="229" t="s">
        <v>2475</v>
      </c>
      <c r="CV3" s="229" t="s">
        <v>2476</v>
      </c>
      <c r="CW3" s="232" t="s">
        <v>2477</v>
      </c>
      <c r="CX3" s="228"/>
      <c r="CY3" s="228"/>
      <c r="CZ3" s="228"/>
      <c r="DA3" s="228"/>
      <c r="DB3" s="228"/>
    </row>
    <row r="4" spans="1:109" s="248" customFormat="1" ht="51.75" customHeight="1" thickBot="1" x14ac:dyDescent="0.35">
      <c r="A4" s="233">
        <v>1</v>
      </c>
      <c r="B4" s="234"/>
      <c r="C4" s="235" t="s">
        <v>366</v>
      </c>
      <c r="D4" s="235" t="s">
        <v>2478</v>
      </c>
      <c r="E4" s="236">
        <v>472</v>
      </c>
      <c r="F4" s="236" t="s">
        <v>2479</v>
      </c>
      <c r="G4" s="237" t="s">
        <v>2480</v>
      </c>
      <c r="H4" s="238" t="s">
        <v>2481</v>
      </c>
      <c r="I4" s="237" t="s">
        <v>2482</v>
      </c>
      <c r="J4" s="238" t="s">
        <v>2481</v>
      </c>
      <c r="K4" s="237" t="s">
        <v>2483</v>
      </c>
      <c r="L4" s="238" t="s">
        <v>2481</v>
      </c>
      <c r="M4" s="237" t="s">
        <v>2483</v>
      </c>
      <c r="N4" s="238" t="s">
        <v>2481</v>
      </c>
      <c r="O4" s="237" t="s">
        <v>2484</v>
      </c>
      <c r="P4" s="238" t="s">
        <v>2481</v>
      </c>
      <c r="Q4" s="237" t="s">
        <v>2485</v>
      </c>
      <c r="R4" s="239" t="s">
        <v>2486</v>
      </c>
      <c r="S4" s="237" t="s">
        <v>2483</v>
      </c>
      <c r="T4" s="238" t="s">
        <v>2487</v>
      </c>
      <c r="U4" s="237" t="s">
        <v>2482</v>
      </c>
      <c r="V4" s="238" t="s">
        <v>2488</v>
      </c>
      <c r="W4" s="237" t="s">
        <v>2485</v>
      </c>
      <c r="X4" s="239" t="s">
        <v>2486</v>
      </c>
      <c r="Y4" s="237" t="s">
        <v>2482</v>
      </c>
      <c r="Z4" s="238" t="s">
        <v>2481</v>
      </c>
      <c r="AA4" s="237" t="s">
        <v>2482</v>
      </c>
      <c r="AB4" s="239" t="s">
        <v>2481</v>
      </c>
      <c r="AC4" s="237" t="s">
        <v>2482</v>
      </c>
      <c r="AD4" s="238" t="s">
        <v>2489</v>
      </c>
      <c r="AE4" s="237" t="s">
        <v>2490</v>
      </c>
      <c r="AF4" s="238" t="s">
        <v>2491</v>
      </c>
      <c r="AG4" s="237" t="s">
        <v>2482</v>
      </c>
      <c r="AH4" s="238" t="s">
        <v>2492</v>
      </c>
      <c r="AI4" s="237" t="s">
        <v>2485</v>
      </c>
      <c r="AJ4" s="238" t="s">
        <v>2486</v>
      </c>
      <c r="AK4" s="237" t="s">
        <v>2485</v>
      </c>
      <c r="AL4" s="238" t="s">
        <v>2486</v>
      </c>
      <c r="AM4" s="237" t="s">
        <v>2485</v>
      </c>
      <c r="AN4" s="239" t="s">
        <v>2486</v>
      </c>
      <c r="AO4" s="237" t="s">
        <v>2480</v>
      </c>
      <c r="AP4" s="238" t="s">
        <v>2493</v>
      </c>
      <c r="AQ4" s="237" t="s">
        <v>2485</v>
      </c>
      <c r="AR4" s="239" t="s">
        <v>2486</v>
      </c>
      <c r="AS4" s="237" t="s">
        <v>2482</v>
      </c>
      <c r="AT4" s="238" t="s">
        <v>2494</v>
      </c>
      <c r="AU4" s="237" t="s">
        <v>2482</v>
      </c>
      <c r="AV4" s="239" t="s">
        <v>2495</v>
      </c>
      <c r="AW4" s="237" t="s">
        <v>2482</v>
      </c>
      <c r="AX4" s="238" t="s">
        <v>2496</v>
      </c>
      <c r="AY4" s="237" t="s">
        <v>2485</v>
      </c>
      <c r="AZ4" s="239" t="s">
        <v>2486</v>
      </c>
      <c r="BA4" s="237" t="s">
        <v>2482</v>
      </c>
      <c r="BB4" s="238" t="s">
        <v>2497</v>
      </c>
      <c r="BC4" s="237" t="s">
        <v>2482</v>
      </c>
      <c r="BD4" s="238" t="s">
        <v>2498</v>
      </c>
      <c r="BE4" s="237" t="s">
        <v>2485</v>
      </c>
      <c r="BF4" s="239" t="s">
        <v>2486</v>
      </c>
      <c r="BG4" s="237" t="s">
        <v>2485</v>
      </c>
      <c r="BH4" s="239" t="s">
        <v>2486</v>
      </c>
      <c r="BI4" s="237" t="s">
        <v>2482</v>
      </c>
      <c r="BJ4" s="238" t="s">
        <v>2499</v>
      </c>
      <c r="BK4" s="237" t="s">
        <v>2482</v>
      </c>
      <c r="BL4" s="238" t="s">
        <v>2500</v>
      </c>
      <c r="BM4" s="237" t="s">
        <v>2480</v>
      </c>
      <c r="BN4" s="238" t="s">
        <v>2501</v>
      </c>
      <c r="BO4" s="237" t="s">
        <v>2480</v>
      </c>
      <c r="BP4" s="238" t="s">
        <v>2502</v>
      </c>
      <c r="BQ4" s="237" t="s">
        <v>2490</v>
      </c>
      <c r="BR4" s="238" t="s">
        <v>2503</v>
      </c>
      <c r="BS4" s="237" t="s">
        <v>2482</v>
      </c>
      <c r="BT4" s="239" t="s">
        <v>2504</v>
      </c>
      <c r="BU4" s="237" t="s">
        <v>2482</v>
      </c>
      <c r="BV4" s="238" t="s">
        <v>2505</v>
      </c>
      <c r="BW4" s="237" t="s">
        <v>2485</v>
      </c>
      <c r="BX4" s="239" t="s">
        <v>2486</v>
      </c>
      <c r="BY4" s="237" t="s">
        <v>2482</v>
      </c>
      <c r="BZ4" s="238" t="s">
        <v>2505</v>
      </c>
      <c r="CA4" s="237" t="s">
        <v>2480</v>
      </c>
      <c r="CB4" s="238" t="s">
        <v>2506</v>
      </c>
      <c r="CC4" s="237" t="s">
        <v>2483</v>
      </c>
      <c r="CD4" s="238" t="s">
        <v>2507</v>
      </c>
      <c r="CE4" s="237" t="s">
        <v>2484</v>
      </c>
      <c r="CF4" s="239" t="s">
        <v>2508</v>
      </c>
      <c r="CG4" s="237" t="s">
        <v>2480</v>
      </c>
      <c r="CH4" s="238" t="s">
        <v>2509</v>
      </c>
      <c r="CI4" s="237" t="s">
        <v>2483</v>
      </c>
      <c r="CJ4" s="238" t="s">
        <v>2510</v>
      </c>
      <c r="CK4" s="237" t="s">
        <v>2482</v>
      </c>
      <c r="CL4" s="239" t="s">
        <v>2511</v>
      </c>
      <c r="CM4" s="237" t="s">
        <v>2480</v>
      </c>
      <c r="CN4" s="238" t="s">
        <v>2512</v>
      </c>
      <c r="CO4" s="237" t="s">
        <v>2482</v>
      </c>
      <c r="CP4" s="238" t="s">
        <v>2513</v>
      </c>
      <c r="CQ4" s="237" t="s">
        <v>2485</v>
      </c>
      <c r="CR4" s="238" t="s">
        <v>2486</v>
      </c>
      <c r="CS4" s="237" t="s">
        <v>2485</v>
      </c>
      <c r="CT4" s="238" t="s">
        <v>2486</v>
      </c>
      <c r="CU4" s="237" t="s">
        <v>2485</v>
      </c>
      <c r="CV4" s="238" t="s">
        <v>2486</v>
      </c>
      <c r="CW4" s="240" t="s">
        <v>2514</v>
      </c>
      <c r="CX4" s="236"/>
      <c r="CY4" s="236"/>
      <c r="CZ4" s="236"/>
      <c r="DA4" s="236"/>
      <c r="DB4" s="236"/>
    </row>
    <row r="5" spans="1:109" s="249" customFormat="1" ht="51.75" customHeight="1" thickBot="1" x14ac:dyDescent="0.35">
      <c r="A5" s="241">
        <f>+A4+1</f>
        <v>2</v>
      </c>
      <c r="B5" s="242"/>
      <c r="C5" s="235" t="s">
        <v>404</v>
      </c>
      <c r="D5" s="243" t="s">
        <v>2515</v>
      </c>
      <c r="E5" s="236">
        <v>560</v>
      </c>
      <c r="F5" s="236" t="s">
        <v>2516</v>
      </c>
      <c r="G5" s="237" t="s">
        <v>2482</v>
      </c>
      <c r="H5" s="238" t="s">
        <v>2517</v>
      </c>
      <c r="I5" s="237" t="s">
        <v>2485</v>
      </c>
      <c r="J5" s="238" t="s">
        <v>2518</v>
      </c>
      <c r="K5" s="237" t="s">
        <v>2482</v>
      </c>
      <c r="L5" s="238" t="s">
        <v>2519</v>
      </c>
      <c r="M5" s="237" t="s">
        <v>2482</v>
      </c>
      <c r="N5" s="238" t="s">
        <v>2519</v>
      </c>
      <c r="O5" s="237" t="s">
        <v>2485</v>
      </c>
      <c r="P5" s="238" t="s">
        <v>2486</v>
      </c>
      <c r="Q5" s="237" t="s">
        <v>2485</v>
      </c>
      <c r="R5" s="239" t="s">
        <v>2486</v>
      </c>
      <c r="S5" s="237" t="s">
        <v>2490</v>
      </c>
      <c r="T5" s="238" t="s">
        <v>2520</v>
      </c>
      <c r="U5" s="237" t="s">
        <v>2485</v>
      </c>
      <c r="V5" s="238" t="s">
        <v>2486</v>
      </c>
      <c r="W5" s="237" t="s">
        <v>2485</v>
      </c>
      <c r="X5" s="239" t="s">
        <v>2486</v>
      </c>
      <c r="Y5" s="237" t="s">
        <v>2482</v>
      </c>
      <c r="Z5" s="238" t="s">
        <v>2521</v>
      </c>
      <c r="AA5" s="237" t="s">
        <v>2485</v>
      </c>
      <c r="AB5" s="239" t="s">
        <v>2486</v>
      </c>
      <c r="AC5" s="237" t="s">
        <v>2482</v>
      </c>
      <c r="AD5" s="238" t="s">
        <v>2522</v>
      </c>
      <c r="AE5" s="237" t="s">
        <v>2485</v>
      </c>
      <c r="AF5" s="238" t="s">
        <v>2486</v>
      </c>
      <c r="AG5" s="237" t="s">
        <v>2485</v>
      </c>
      <c r="AH5" s="238" t="s">
        <v>2486</v>
      </c>
      <c r="AI5" s="237" t="s">
        <v>2485</v>
      </c>
      <c r="AJ5" s="238" t="s">
        <v>2523</v>
      </c>
      <c r="AK5" s="237" t="s">
        <v>2485</v>
      </c>
      <c r="AL5" s="238" t="s">
        <v>2486</v>
      </c>
      <c r="AM5" s="237" t="s">
        <v>2485</v>
      </c>
      <c r="AN5" s="239" t="s">
        <v>2486</v>
      </c>
      <c r="AO5" s="237" t="s">
        <v>2485</v>
      </c>
      <c r="AP5" s="238" t="s">
        <v>2486</v>
      </c>
      <c r="AQ5" s="237" t="s">
        <v>2490</v>
      </c>
      <c r="AR5" s="239" t="s">
        <v>2524</v>
      </c>
      <c r="AS5" s="237" t="s">
        <v>2485</v>
      </c>
      <c r="AT5" s="238" t="s">
        <v>2486</v>
      </c>
      <c r="AU5" s="237" t="s">
        <v>2485</v>
      </c>
      <c r="AV5" s="239" t="s">
        <v>2486</v>
      </c>
      <c r="AW5" s="237" t="s">
        <v>2485</v>
      </c>
      <c r="AX5" s="238" t="s">
        <v>2486</v>
      </c>
      <c r="AY5" s="237" t="s">
        <v>2485</v>
      </c>
      <c r="AZ5" s="239" t="s">
        <v>2486</v>
      </c>
      <c r="BA5" s="237" t="s">
        <v>2485</v>
      </c>
      <c r="BB5" s="238" t="s">
        <v>2486</v>
      </c>
      <c r="BC5" s="237" t="s">
        <v>2485</v>
      </c>
      <c r="BD5" s="238" t="s">
        <v>2486</v>
      </c>
      <c r="BE5" s="237" t="s">
        <v>2485</v>
      </c>
      <c r="BF5" s="239" t="s">
        <v>2486</v>
      </c>
      <c r="BG5" s="237" t="s">
        <v>2485</v>
      </c>
      <c r="BH5" s="239" t="s">
        <v>2486</v>
      </c>
      <c r="BI5" s="237" t="s">
        <v>2485</v>
      </c>
      <c r="BJ5" s="238" t="s">
        <v>2486</v>
      </c>
      <c r="BK5" s="237" t="s">
        <v>2485</v>
      </c>
      <c r="BL5" s="238" t="s">
        <v>2486</v>
      </c>
      <c r="BM5" s="237" t="s">
        <v>2482</v>
      </c>
      <c r="BN5" s="238" t="s">
        <v>2525</v>
      </c>
      <c r="BO5" s="237" t="s">
        <v>2485</v>
      </c>
      <c r="BP5" s="238" t="s">
        <v>2486</v>
      </c>
      <c r="BQ5" s="237" t="s">
        <v>2490</v>
      </c>
      <c r="BR5" s="238" t="s">
        <v>2526</v>
      </c>
      <c r="BS5" s="237" t="s">
        <v>2485</v>
      </c>
      <c r="BT5" s="239" t="s">
        <v>2486</v>
      </c>
      <c r="BU5" s="237" t="s">
        <v>2485</v>
      </c>
      <c r="BV5" s="238" t="s">
        <v>2486</v>
      </c>
      <c r="BW5" s="237" t="s">
        <v>2485</v>
      </c>
      <c r="BX5" s="239" t="s">
        <v>2486</v>
      </c>
      <c r="BY5" s="237" t="s">
        <v>2485</v>
      </c>
      <c r="BZ5" s="238" t="s">
        <v>2486</v>
      </c>
      <c r="CA5" s="237" t="s">
        <v>2490</v>
      </c>
      <c r="CB5" s="238" t="s">
        <v>2527</v>
      </c>
      <c r="CC5" s="237" t="s">
        <v>2485</v>
      </c>
      <c r="CD5" s="238" t="s">
        <v>2486</v>
      </c>
      <c r="CE5" s="237" t="s">
        <v>2485</v>
      </c>
      <c r="CF5" s="239" t="s">
        <v>2486</v>
      </c>
      <c r="CG5" s="237" t="s">
        <v>2483</v>
      </c>
      <c r="CH5" s="238" t="s">
        <v>2528</v>
      </c>
      <c r="CI5" s="237" t="s">
        <v>2485</v>
      </c>
      <c r="CJ5" s="238" t="s">
        <v>2486</v>
      </c>
      <c r="CK5" s="237" t="s">
        <v>2485</v>
      </c>
      <c r="CL5" s="239" t="s">
        <v>2486</v>
      </c>
      <c r="CM5" s="237" t="s">
        <v>2485</v>
      </c>
      <c r="CN5" s="238" t="s">
        <v>2486</v>
      </c>
      <c r="CO5" s="237" t="s">
        <v>2485</v>
      </c>
      <c r="CP5" s="238" t="s">
        <v>2486</v>
      </c>
      <c r="CQ5" s="237" t="s">
        <v>2485</v>
      </c>
      <c r="CR5" s="238" t="s">
        <v>2486</v>
      </c>
      <c r="CS5" s="237" t="s">
        <v>2485</v>
      </c>
      <c r="CT5" s="238" t="s">
        <v>2486</v>
      </c>
      <c r="CU5" s="237" t="s">
        <v>2482</v>
      </c>
      <c r="CV5" s="238" t="s">
        <v>2529</v>
      </c>
      <c r="CW5" s="240" t="s">
        <v>2530</v>
      </c>
      <c r="CX5" s="236"/>
      <c r="CY5" s="236"/>
      <c r="CZ5" s="236"/>
      <c r="DA5" s="236"/>
      <c r="DB5" s="236"/>
    </row>
    <row r="6" spans="1:109" s="249" customFormat="1" ht="51.75" customHeight="1" thickBot="1" x14ac:dyDescent="0.35">
      <c r="A6" s="241">
        <f t="shared" ref="A6:A69" si="0">+A5+1</f>
        <v>3</v>
      </c>
      <c r="B6" s="242"/>
      <c r="C6" s="235" t="s">
        <v>405</v>
      </c>
      <c r="D6" s="243" t="s">
        <v>2531</v>
      </c>
      <c r="E6" s="236">
        <v>309</v>
      </c>
      <c r="F6" s="236" t="s">
        <v>2532</v>
      </c>
      <c r="G6" s="237" t="s">
        <v>2485</v>
      </c>
      <c r="H6" s="238" t="s">
        <v>2486</v>
      </c>
      <c r="I6" s="237" t="s">
        <v>2485</v>
      </c>
      <c r="J6" s="238" t="s">
        <v>2486</v>
      </c>
      <c r="K6" s="237" t="s">
        <v>2485</v>
      </c>
      <c r="L6" s="238" t="s">
        <v>2486</v>
      </c>
      <c r="M6" s="237" t="s">
        <v>2485</v>
      </c>
      <c r="N6" s="238" t="s">
        <v>2486</v>
      </c>
      <c r="O6" s="237" t="s">
        <v>2485</v>
      </c>
      <c r="P6" s="238" t="s">
        <v>2486</v>
      </c>
      <c r="Q6" s="237" t="s">
        <v>2485</v>
      </c>
      <c r="R6" s="239" t="s">
        <v>2486</v>
      </c>
      <c r="S6" s="237" t="s">
        <v>2485</v>
      </c>
      <c r="T6" s="238" t="s">
        <v>2486</v>
      </c>
      <c r="U6" s="237" t="s">
        <v>2485</v>
      </c>
      <c r="V6" s="238" t="s">
        <v>2486</v>
      </c>
      <c r="W6" s="237" t="s">
        <v>2485</v>
      </c>
      <c r="X6" s="239" t="s">
        <v>2486</v>
      </c>
      <c r="Y6" s="237" t="s">
        <v>2485</v>
      </c>
      <c r="Z6" s="238" t="s">
        <v>2486</v>
      </c>
      <c r="AA6" s="237" t="s">
        <v>2485</v>
      </c>
      <c r="AB6" s="239" t="s">
        <v>2486</v>
      </c>
      <c r="AC6" s="237" t="s">
        <v>2485</v>
      </c>
      <c r="AD6" s="238" t="s">
        <v>2486</v>
      </c>
      <c r="AE6" s="237" t="s">
        <v>2485</v>
      </c>
      <c r="AF6" s="238" t="s">
        <v>2486</v>
      </c>
      <c r="AG6" s="237" t="s">
        <v>2485</v>
      </c>
      <c r="AH6" s="238" t="s">
        <v>2486</v>
      </c>
      <c r="AI6" s="237" t="s">
        <v>2485</v>
      </c>
      <c r="AJ6" s="238" t="s">
        <v>2486</v>
      </c>
      <c r="AK6" s="237" t="s">
        <v>2485</v>
      </c>
      <c r="AL6" s="238" t="s">
        <v>2486</v>
      </c>
      <c r="AM6" s="237" t="s">
        <v>2485</v>
      </c>
      <c r="AN6" s="239" t="s">
        <v>2486</v>
      </c>
      <c r="AO6" s="237" t="s">
        <v>2485</v>
      </c>
      <c r="AP6" s="238" t="s">
        <v>2486</v>
      </c>
      <c r="AQ6" s="237" t="s">
        <v>2485</v>
      </c>
      <c r="AR6" s="239" t="s">
        <v>2486</v>
      </c>
      <c r="AS6" s="237" t="s">
        <v>2485</v>
      </c>
      <c r="AT6" s="238" t="s">
        <v>2486</v>
      </c>
      <c r="AU6" s="237" t="s">
        <v>2485</v>
      </c>
      <c r="AV6" s="239" t="s">
        <v>2486</v>
      </c>
      <c r="AW6" s="237" t="s">
        <v>2485</v>
      </c>
      <c r="AX6" s="238" t="s">
        <v>2486</v>
      </c>
      <c r="AY6" s="237" t="s">
        <v>2485</v>
      </c>
      <c r="AZ6" s="239" t="s">
        <v>2486</v>
      </c>
      <c r="BA6" s="237" t="s">
        <v>2485</v>
      </c>
      <c r="BB6" s="238" t="s">
        <v>2486</v>
      </c>
      <c r="BC6" s="237" t="s">
        <v>2485</v>
      </c>
      <c r="BD6" s="238" t="s">
        <v>2486</v>
      </c>
      <c r="BE6" s="237" t="s">
        <v>2485</v>
      </c>
      <c r="BF6" s="239" t="s">
        <v>2486</v>
      </c>
      <c r="BG6" s="237" t="s">
        <v>2485</v>
      </c>
      <c r="BH6" s="239" t="s">
        <v>2486</v>
      </c>
      <c r="BI6" s="237" t="s">
        <v>2485</v>
      </c>
      <c r="BJ6" s="238" t="s">
        <v>2486</v>
      </c>
      <c r="BK6" s="237" t="s">
        <v>2485</v>
      </c>
      <c r="BL6" s="238" t="s">
        <v>2486</v>
      </c>
      <c r="BM6" s="237" t="s">
        <v>2485</v>
      </c>
      <c r="BN6" s="238" t="s">
        <v>2486</v>
      </c>
      <c r="BO6" s="237" t="s">
        <v>2485</v>
      </c>
      <c r="BP6" s="238" t="s">
        <v>2486</v>
      </c>
      <c r="BQ6" s="237" t="s">
        <v>2482</v>
      </c>
      <c r="BR6" s="238" t="s">
        <v>2533</v>
      </c>
      <c r="BS6" s="237" t="s">
        <v>2485</v>
      </c>
      <c r="BT6" s="239" t="s">
        <v>2486</v>
      </c>
      <c r="BU6" s="237" t="s">
        <v>2482</v>
      </c>
      <c r="BV6" s="238" t="s">
        <v>2534</v>
      </c>
      <c r="BW6" s="237" t="s">
        <v>2485</v>
      </c>
      <c r="BX6" s="239" t="s">
        <v>2486</v>
      </c>
      <c r="BY6" s="237" t="s">
        <v>2482</v>
      </c>
      <c r="BZ6" s="238" t="s">
        <v>2535</v>
      </c>
      <c r="CA6" s="237" t="s">
        <v>2485</v>
      </c>
      <c r="CB6" s="238" t="s">
        <v>2486</v>
      </c>
      <c r="CC6" s="237" t="s">
        <v>2485</v>
      </c>
      <c r="CD6" s="238" t="s">
        <v>2486</v>
      </c>
      <c r="CE6" s="237" t="s">
        <v>2485</v>
      </c>
      <c r="CF6" s="239" t="s">
        <v>2486</v>
      </c>
      <c r="CG6" s="237" t="s">
        <v>2485</v>
      </c>
      <c r="CH6" s="238" t="s">
        <v>2486</v>
      </c>
      <c r="CI6" s="237" t="s">
        <v>2485</v>
      </c>
      <c r="CJ6" s="238" t="s">
        <v>2486</v>
      </c>
      <c r="CK6" s="237" t="s">
        <v>2485</v>
      </c>
      <c r="CL6" s="239" t="s">
        <v>2486</v>
      </c>
      <c r="CM6" s="237" t="s">
        <v>2485</v>
      </c>
      <c r="CN6" s="238" t="s">
        <v>2486</v>
      </c>
      <c r="CO6" s="237" t="s">
        <v>2485</v>
      </c>
      <c r="CP6" s="238" t="s">
        <v>2486</v>
      </c>
      <c r="CQ6" s="237" t="s">
        <v>2485</v>
      </c>
      <c r="CR6" s="238" t="s">
        <v>2486</v>
      </c>
      <c r="CS6" s="237" t="s">
        <v>2485</v>
      </c>
      <c r="CT6" s="238" t="s">
        <v>2486</v>
      </c>
      <c r="CU6" s="237" t="s">
        <v>2485</v>
      </c>
      <c r="CV6" s="238" t="s">
        <v>2486</v>
      </c>
      <c r="CW6" s="240" t="s">
        <v>2536</v>
      </c>
      <c r="CX6" s="236"/>
      <c r="CY6" s="236"/>
      <c r="CZ6" s="236"/>
      <c r="DA6" s="236"/>
      <c r="DB6" s="236"/>
    </row>
    <row r="7" spans="1:109" s="249" customFormat="1" ht="51.75" customHeight="1" thickBot="1" x14ac:dyDescent="0.35">
      <c r="A7" s="241">
        <f t="shared" si="0"/>
        <v>4</v>
      </c>
      <c r="B7" s="242"/>
      <c r="C7" s="235" t="s">
        <v>347</v>
      </c>
      <c r="D7" s="243" t="s">
        <v>2537</v>
      </c>
      <c r="E7" s="236">
        <v>371</v>
      </c>
      <c r="F7" s="236" t="s">
        <v>2532</v>
      </c>
      <c r="G7" s="237" t="s">
        <v>2485</v>
      </c>
      <c r="H7" s="238" t="s">
        <v>2486</v>
      </c>
      <c r="I7" s="237" t="s">
        <v>2485</v>
      </c>
      <c r="J7" s="238" t="s">
        <v>2486</v>
      </c>
      <c r="K7" s="237" t="s">
        <v>2485</v>
      </c>
      <c r="L7" s="238" t="s">
        <v>2486</v>
      </c>
      <c r="M7" s="237" t="s">
        <v>2485</v>
      </c>
      <c r="N7" s="238" t="s">
        <v>2486</v>
      </c>
      <c r="O7" s="237" t="s">
        <v>2485</v>
      </c>
      <c r="P7" s="238" t="s">
        <v>2486</v>
      </c>
      <c r="Q7" s="237" t="s">
        <v>2485</v>
      </c>
      <c r="R7" s="239" t="s">
        <v>2486</v>
      </c>
      <c r="S7" s="237" t="s">
        <v>2485</v>
      </c>
      <c r="T7" s="238" t="s">
        <v>2486</v>
      </c>
      <c r="U7" s="237" t="s">
        <v>2485</v>
      </c>
      <c r="V7" s="238" t="s">
        <v>2486</v>
      </c>
      <c r="W7" s="237" t="s">
        <v>2485</v>
      </c>
      <c r="X7" s="239" t="s">
        <v>2486</v>
      </c>
      <c r="Y7" s="237" t="s">
        <v>2485</v>
      </c>
      <c r="Z7" s="238" t="s">
        <v>2486</v>
      </c>
      <c r="AA7" s="237" t="s">
        <v>2485</v>
      </c>
      <c r="AB7" s="239" t="s">
        <v>2486</v>
      </c>
      <c r="AC7" s="237" t="s">
        <v>2485</v>
      </c>
      <c r="AD7" s="238" t="s">
        <v>2486</v>
      </c>
      <c r="AE7" s="237" t="s">
        <v>2485</v>
      </c>
      <c r="AF7" s="238" t="s">
        <v>2486</v>
      </c>
      <c r="AG7" s="237" t="s">
        <v>2485</v>
      </c>
      <c r="AH7" s="238" t="s">
        <v>2486</v>
      </c>
      <c r="AI7" s="237" t="s">
        <v>2485</v>
      </c>
      <c r="AJ7" s="238" t="s">
        <v>2486</v>
      </c>
      <c r="AK7" s="237" t="s">
        <v>2485</v>
      </c>
      <c r="AL7" s="238" t="s">
        <v>2486</v>
      </c>
      <c r="AM7" s="237" t="s">
        <v>2485</v>
      </c>
      <c r="AN7" s="239" t="s">
        <v>2486</v>
      </c>
      <c r="AO7" s="237" t="s">
        <v>2485</v>
      </c>
      <c r="AP7" s="238" t="s">
        <v>2486</v>
      </c>
      <c r="AQ7" s="237" t="s">
        <v>2485</v>
      </c>
      <c r="AR7" s="239" t="s">
        <v>2486</v>
      </c>
      <c r="AS7" s="237" t="s">
        <v>2485</v>
      </c>
      <c r="AT7" s="238" t="s">
        <v>2486</v>
      </c>
      <c r="AU7" s="237" t="s">
        <v>2485</v>
      </c>
      <c r="AV7" s="239" t="s">
        <v>2486</v>
      </c>
      <c r="AW7" s="237" t="s">
        <v>2485</v>
      </c>
      <c r="AX7" s="238" t="s">
        <v>2486</v>
      </c>
      <c r="AY7" s="237" t="s">
        <v>2485</v>
      </c>
      <c r="AZ7" s="239" t="s">
        <v>2486</v>
      </c>
      <c r="BA7" s="237" t="s">
        <v>2485</v>
      </c>
      <c r="BB7" s="238" t="s">
        <v>2486</v>
      </c>
      <c r="BC7" s="237" t="s">
        <v>2485</v>
      </c>
      <c r="BD7" s="238" t="s">
        <v>2486</v>
      </c>
      <c r="BE7" s="237" t="s">
        <v>2485</v>
      </c>
      <c r="BF7" s="239" t="s">
        <v>2486</v>
      </c>
      <c r="BG7" s="237" t="s">
        <v>2485</v>
      </c>
      <c r="BH7" s="239" t="s">
        <v>2486</v>
      </c>
      <c r="BI7" s="237" t="s">
        <v>2485</v>
      </c>
      <c r="BJ7" s="238" t="s">
        <v>2486</v>
      </c>
      <c r="BK7" s="237" t="s">
        <v>2485</v>
      </c>
      <c r="BL7" s="238" t="s">
        <v>2486</v>
      </c>
      <c r="BM7" s="237" t="s">
        <v>2485</v>
      </c>
      <c r="BN7" s="238" t="s">
        <v>2486</v>
      </c>
      <c r="BO7" s="237" t="s">
        <v>2485</v>
      </c>
      <c r="BP7" s="238" t="s">
        <v>2486</v>
      </c>
      <c r="BQ7" s="237" t="s">
        <v>2483</v>
      </c>
      <c r="BR7" s="238" t="s">
        <v>2538</v>
      </c>
      <c r="BS7" s="237" t="s">
        <v>2490</v>
      </c>
      <c r="BT7" s="239" t="s">
        <v>2539</v>
      </c>
      <c r="BU7" s="237" t="s">
        <v>2490</v>
      </c>
      <c r="BV7" s="238" t="s">
        <v>2540</v>
      </c>
      <c r="BW7" s="237" t="s">
        <v>2483</v>
      </c>
      <c r="BX7" s="239" t="s">
        <v>2541</v>
      </c>
      <c r="BY7" s="237" t="s">
        <v>2483</v>
      </c>
      <c r="BZ7" s="238" t="s">
        <v>2542</v>
      </c>
      <c r="CA7" s="237" t="s">
        <v>2485</v>
      </c>
      <c r="CB7" s="238" t="s">
        <v>2486</v>
      </c>
      <c r="CC7" s="237" t="s">
        <v>2485</v>
      </c>
      <c r="CD7" s="238" t="s">
        <v>2486</v>
      </c>
      <c r="CE7" s="237" t="s">
        <v>2485</v>
      </c>
      <c r="CF7" s="239" t="s">
        <v>2486</v>
      </c>
      <c r="CG7" s="237" t="s">
        <v>2485</v>
      </c>
      <c r="CH7" s="238" t="s">
        <v>2486</v>
      </c>
      <c r="CI7" s="237" t="s">
        <v>2485</v>
      </c>
      <c r="CJ7" s="238" t="s">
        <v>2486</v>
      </c>
      <c r="CK7" s="237" t="s">
        <v>2485</v>
      </c>
      <c r="CL7" s="239" t="s">
        <v>2486</v>
      </c>
      <c r="CM7" s="237" t="s">
        <v>2485</v>
      </c>
      <c r="CN7" s="238" t="s">
        <v>2486</v>
      </c>
      <c r="CO7" s="237" t="s">
        <v>2485</v>
      </c>
      <c r="CP7" s="238" t="s">
        <v>2486</v>
      </c>
      <c r="CQ7" s="237" t="s">
        <v>2485</v>
      </c>
      <c r="CR7" s="238" t="s">
        <v>2486</v>
      </c>
      <c r="CS7" s="237" t="s">
        <v>2543</v>
      </c>
      <c r="CT7" s="238" t="s">
        <v>2544</v>
      </c>
      <c r="CU7" s="237" t="s">
        <v>2485</v>
      </c>
      <c r="CV7" s="238" t="s">
        <v>2486</v>
      </c>
      <c r="CW7" s="240" t="s">
        <v>2545</v>
      </c>
      <c r="CX7" s="236"/>
      <c r="CY7" s="236"/>
      <c r="CZ7" s="236"/>
      <c r="DA7" s="236"/>
      <c r="DB7" s="236"/>
    </row>
    <row r="8" spans="1:109" s="249" customFormat="1" ht="51.75" customHeight="1" thickBot="1" x14ac:dyDescent="0.35">
      <c r="A8" s="241">
        <f t="shared" si="0"/>
        <v>5</v>
      </c>
      <c r="B8" s="242"/>
      <c r="C8" s="235" t="s">
        <v>348</v>
      </c>
      <c r="D8" s="243" t="s">
        <v>2478</v>
      </c>
      <c r="E8" s="236">
        <v>311</v>
      </c>
      <c r="F8" s="236" t="s">
        <v>2479</v>
      </c>
      <c r="G8" s="237" t="s">
        <v>2484</v>
      </c>
      <c r="H8" s="238" t="s">
        <v>2546</v>
      </c>
      <c r="I8" s="237" t="s">
        <v>2484</v>
      </c>
      <c r="J8" s="238" t="s">
        <v>2547</v>
      </c>
      <c r="K8" s="237" t="s">
        <v>2484</v>
      </c>
      <c r="L8" s="238" t="s">
        <v>2548</v>
      </c>
      <c r="M8" s="237" t="s">
        <v>2480</v>
      </c>
      <c r="N8" s="238" t="s">
        <v>2549</v>
      </c>
      <c r="O8" s="237" t="s">
        <v>2485</v>
      </c>
      <c r="P8" s="238" t="s">
        <v>2486</v>
      </c>
      <c r="Q8" s="237" t="s">
        <v>2485</v>
      </c>
      <c r="R8" s="239" t="s">
        <v>2486</v>
      </c>
      <c r="S8" s="237" t="s">
        <v>2490</v>
      </c>
      <c r="T8" s="238" t="s">
        <v>2550</v>
      </c>
      <c r="U8" s="237" t="s">
        <v>2484</v>
      </c>
      <c r="V8" s="238" t="s">
        <v>2551</v>
      </c>
      <c r="W8" s="237" t="s">
        <v>2482</v>
      </c>
      <c r="X8" s="239" t="s">
        <v>2552</v>
      </c>
      <c r="Y8" s="237" t="s">
        <v>2484</v>
      </c>
      <c r="Z8" s="238" t="s">
        <v>2553</v>
      </c>
      <c r="AA8" s="237" t="s">
        <v>2483</v>
      </c>
      <c r="AB8" s="239" t="s">
        <v>2554</v>
      </c>
      <c r="AC8" s="237" t="s">
        <v>2482</v>
      </c>
      <c r="AD8" s="238" t="s">
        <v>2555</v>
      </c>
      <c r="AE8" s="237" t="s">
        <v>2490</v>
      </c>
      <c r="AF8" s="238" t="s">
        <v>2556</v>
      </c>
      <c r="AG8" s="237" t="s">
        <v>2482</v>
      </c>
      <c r="AH8" s="238" t="s">
        <v>2556</v>
      </c>
      <c r="AI8" s="237" t="s">
        <v>2480</v>
      </c>
      <c r="AJ8" s="238" t="s">
        <v>2557</v>
      </c>
      <c r="AK8" s="237" t="s">
        <v>2490</v>
      </c>
      <c r="AL8" s="238" t="s">
        <v>2558</v>
      </c>
      <c r="AM8" s="237" t="s">
        <v>2485</v>
      </c>
      <c r="AN8" s="239" t="s">
        <v>2486</v>
      </c>
      <c r="AO8" s="237" t="s">
        <v>2485</v>
      </c>
      <c r="AP8" s="238" t="s">
        <v>2559</v>
      </c>
      <c r="AQ8" s="237" t="s">
        <v>2480</v>
      </c>
      <c r="AR8" s="239" t="s">
        <v>2560</v>
      </c>
      <c r="AS8" s="237" t="s">
        <v>2480</v>
      </c>
      <c r="AT8" s="238" t="s">
        <v>2561</v>
      </c>
      <c r="AU8" s="237" t="s">
        <v>2482</v>
      </c>
      <c r="AV8" s="239" t="s">
        <v>2561</v>
      </c>
      <c r="AW8" s="237" t="s">
        <v>2480</v>
      </c>
      <c r="AX8" s="238" t="s">
        <v>2562</v>
      </c>
      <c r="AY8" s="237" t="s">
        <v>2482</v>
      </c>
      <c r="AZ8" s="239" t="s">
        <v>2563</v>
      </c>
      <c r="BA8" s="237" t="s">
        <v>2480</v>
      </c>
      <c r="BB8" s="238" t="s">
        <v>2564</v>
      </c>
      <c r="BC8" s="237" t="s">
        <v>2482</v>
      </c>
      <c r="BD8" s="238" t="s">
        <v>2565</v>
      </c>
      <c r="BE8" s="237" t="s">
        <v>2482</v>
      </c>
      <c r="BF8" s="239" t="s">
        <v>2566</v>
      </c>
      <c r="BG8" s="237" t="s">
        <v>2482</v>
      </c>
      <c r="BH8" s="239" t="s">
        <v>2567</v>
      </c>
      <c r="BI8" s="237" t="s">
        <v>2482</v>
      </c>
      <c r="BJ8" s="238" t="s">
        <v>2568</v>
      </c>
      <c r="BK8" s="237" t="s">
        <v>2482</v>
      </c>
      <c r="BL8" s="238" t="s">
        <v>2569</v>
      </c>
      <c r="BM8" s="237" t="s">
        <v>2480</v>
      </c>
      <c r="BN8" s="238" t="s">
        <v>2570</v>
      </c>
      <c r="BO8" s="237" t="s">
        <v>2485</v>
      </c>
      <c r="BP8" s="238" t="s">
        <v>2571</v>
      </c>
      <c r="BQ8" s="237" t="s">
        <v>2490</v>
      </c>
      <c r="BR8" s="238" t="s">
        <v>2572</v>
      </c>
      <c r="BS8" s="237" t="s">
        <v>2490</v>
      </c>
      <c r="BT8" s="239" t="s">
        <v>531</v>
      </c>
      <c r="BU8" s="237" t="s">
        <v>2485</v>
      </c>
      <c r="BV8" s="238" t="s">
        <v>2486</v>
      </c>
      <c r="BW8" s="237" t="s">
        <v>2485</v>
      </c>
      <c r="BX8" s="239" t="s">
        <v>2486</v>
      </c>
      <c r="BY8" s="237" t="s">
        <v>2485</v>
      </c>
      <c r="BZ8" s="238" t="s">
        <v>2573</v>
      </c>
      <c r="CA8" s="237" t="s">
        <v>2484</v>
      </c>
      <c r="CB8" s="238" t="s">
        <v>2574</v>
      </c>
      <c r="CC8" s="237" t="s">
        <v>2480</v>
      </c>
      <c r="CD8" s="238" t="s">
        <v>2575</v>
      </c>
      <c r="CE8" s="237" t="s">
        <v>2480</v>
      </c>
      <c r="CF8" s="239" t="s">
        <v>2576</v>
      </c>
      <c r="CG8" s="237" t="s">
        <v>2485</v>
      </c>
      <c r="CH8" s="238" t="s">
        <v>2486</v>
      </c>
      <c r="CI8" s="237" t="s">
        <v>2480</v>
      </c>
      <c r="CJ8" s="238" t="s">
        <v>2577</v>
      </c>
      <c r="CK8" s="237" t="s">
        <v>2490</v>
      </c>
      <c r="CL8" s="239" t="s">
        <v>2578</v>
      </c>
      <c r="CM8" s="237" t="s">
        <v>2482</v>
      </c>
      <c r="CN8" s="238" t="s">
        <v>2579</v>
      </c>
      <c r="CO8" s="237" t="s">
        <v>2490</v>
      </c>
      <c r="CP8" s="238" t="s">
        <v>2580</v>
      </c>
      <c r="CQ8" s="237" t="s">
        <v>2485</v>
      </c>
      <c r="CR8" s="238" t="s">
        <v>2486</v>
      </c>
      <c r="CS8" s="237" t="s">
        <v>2485</v>
      </c>
      <c r="CT8" s="238" t="s">
        <v>2486</v>
      </c>
      <c r="CU8" s="237" t="s">
        <v>2482</v>
      </c>
      <c r="CV8" s="238" t="s">
        <v>2581</v>
      </c>
      <c r="CW8" s="240" t="s">
        <v>2582</v>
      </c>
      <c r="CX8" s="236"/>
      <c r="CY8" s="236"/>
      <c r="CZ8" s="236"/>
      <c r="DA8" s="236"/>
      <c r="DB8" s="236"/>
    </row>
    <row r="9" spans="1:109" s="249" customFormat="1" ht="51.75" customHeight="1" thickBot="1" x14ac:dyDescent="0.35">
      <c r="A9" s="241">
        <f t="shared" si="0"/>
        <v>6</v>
      </c>
      <c r="B9" s="242"/>
      <c r="C9" s="235" t="s">
        <v>406</v>
      </c>
      <c r="D9" s="243" t="s">
        <v>2583</v>
      </c>
      <c r="E9" s="236">
        <v>333</v>
      </c>
      <c r="F9" s="236" t="s">
        <v>2479</v>
      </c>
      <c r="G9" s="237" t="s">
        <v>2482</v>
      </c>
      <c r="H9" s="238" t="s">
        <v>2584</v>
      </c>
      <c r="I9" s="237" t="s">
        <v>2482</v>
      </c>
      <c r="J9" s="238" t="s">
        <v>2585</v>
      </c>
      <c r="K9" s="237" t="s">
        <v>2485</v>
      </c>
      <c r="L9" s="238" t="s">
        <v>2486</v>
      </c>
      <c r="M9" s="237" t="s">
        <v>2485</v>
      </c>
      <c r="N9" s="238" t="s">
        <v>2486</v>
      </c>
      <c r="O9" s="237" t="s">
        <v>2485</v>
      </c>
      <c r="P9" s="238" t="s">
        <v>2486</v>
      </c>
      <c r="Q9" s="237" t="s">
        <v>2485</v>
      </c>
      <c r="R9" s="239" t="s">
        <v>2486</v>
      </c>
      <c r="S9" s="237" t="s">
        <v>2485</v>
      </c>
      <c r="T9" s="238" t="s">
        <v>2486</v>
      </c>
      <c r="U9" s="237" t="s">
        <v>2482</v>
      </c>
      <c r="V9" s="238" t="s">
        <v>2586</v>
      </c>
      <c r="W9" s="237" t="s">
        <v>2482</v>
      </c>
      <c r="X9" s="239" t="s">
        <v>2587</v>
      </c>
      <c r="Y9" s="237" t="s">
        <v>2485</v>
      </c>
      <c r="Z9" s="238" t="s">
        <v>2486</v>
      </c>
      <c r="AA9" s="237" t="s">
        <v>2482</v>
      </c>
      <c r="AB9" s="239" t="s">
        <v>2588</v>
      </c>
      <c r="AC9" s="237" t="s">
        <v>2482</v>
      </c>
      <c r="AD9" s="238" t="s">
        <v>2589</v>
      </c>
      <c r="AE9" s="237" t="s">
        <v>2485</v>
      </c>
      <c r="AF9" s="238" t="s">
        <v>2486</v>
      </c>
      <c r="AG9" s="237" t="s">
        <v>2485</v>
      </c>
      <c r="AH9" s="238" t="s">
        <v>2486</v>
      </c>
      <c r="AI9" s="237" t="s">
        <v>2485</v>
      </c>
      <c r="AJ9" s="238" t="s">
        <v>2486</v>
      </c>
      <c r="AK9" s="237" t="s">
        <v>2485</v>
      </c>
      <c r="AL9" s="238" t="s">
        <v>2486</v>
      </c>
      <c r="AM9" s="237" t="s">
        <v>2485</v>
      </c>
      <c r="AN9" s="239" t="s">
        <v>2486</v>
      </c>
      <c r="AO9" s="237" t="s">
        <v>2485</v>
      </c>
      <c r="AP9" s="238" t="s">
        <v>2486</v>
      </c>
      <c r="AQ9" s="237" t="s">
        <v>2482</v>
      </c>
      <c r="AR9" s="239" t="s">
        <v>2589</v>
      </c>
      <c r="AS9" s="237" t="s">
        <v>2482</v>
      </c>
      <c r="AT9" s="238" t="s">
        <v>2590</v>
      </c>
      <c r="AU9" s="237" t="s">
        <v>2485</v>
      </c>
      <c r="AV9" s="239" t="s">
        <v>2486</v>
      </c>
      <c r="AW9" s="237" t="s">
        <v>2482</v>
      </c>
      <c r="AX9" s="238" t="s">
        <v>2590</v>
      </c>
      <c r="AY9" s="237" t="s">
        <v>2485</v>
      </c>
      <c r="AZ9" s="239" t="s">
        <v>2486</v>
      </c>
      <c r="BA9" s="237" t="s">
        <v>2485</v>
      </c>
      <c r="BB9" s="238" t="s">
        <v>2486</v>
      </c>
      <c r="BC9" s="237" t="s">
        <v>2485</v>
      </c>
      <c r="BD9" s="238" t="s">
        <v>2486</v>
      </c>
      <c r="BE9" s="237" t="s">
        <v>2485</v>
      </c>
      <c r="BF9" s="239" t="s">
        <v>2486</v>
      </c>
      <c r="BG9" s="237" t="s">
        <v>2485</v>
      </c>
      <c r="BH9" s="239" t="s">
        <v>2486</v>
      </c>
      <c r="BI9" s="237" t="s">
        <v>2485</v>
      </c>
      <c r="BJ9" s="238" t="s">
        <v>2486</v>
      </c>
      <c r="BK9" s="237" t="s">
        <v>2485</v>
      </c>
      <c r="BL9" s="238" t="s">
        <v>2486</v>
      </c>
      <c r="BM9" s="237" t="s">
        <v>2485</v>
      </c>
      <c r="BN9" s="238" t="s">
        <v>2486</v>
      </c>
      <c r="BO9" s="237" t="s">
        <v>2485</v>
      </c>
      <c r="BP9" s="238" t="s">
        <v>2486</v>
      </c>
      <c r="BQ9" s="237" t="s">
        <v>2485</v>
      </c>
      <c r="BR9" s="238" t="s">
        <v>2486</v>
      </c>
      <c r="BS9" s="237" t="s">
        <v>2485</v>
      </c>
      <c r="BT9" s="239" t="s">
        <v>2486</v>
      </c>
      <c r="BU9" s="237" t="s">
        <v>2485</v>
      </c>
      <c r="BV9" s="238" t="s">
        <v>2486</v>
      </c>
      <c r="BW9" s="237" t="s">
        <v>2485</v>
      </c>
      <c r="BX9" s="239" t="s">
        <v>2486</v>
      </c>
      <c r="BY9" s="237" t="s">
        <v>2485</v>
      </c>
      <c r="BZ9" s="238" t="s">
        <v>2486</v>
      </c>
      <c r="CA9" s="237" t="s">
        <v>2482</v>
      </c>
      <c r="CB9" s="238" t="s">
        <v>2591</v>
      </c>
      <c r="CC9" s="237" t="s">
        <v>2485</v>
      </c>
      <c r="CD9" s="238" t="s">
        <v>2486</v>
      </c>
      <c r="CE9" s="237" t="s">
        <v>2485</v>
      </c>
      <c r="CF9" s="239" t="s">
        <v>2486</v>
      </c>
      <c r="CG9" s="237" t="s">
        <v>2485</v>
      </c>
      <c r="CH9" s="238" t="s">
        <v>2486</v>
      </c>
      <c r="CI9" s="237" t="s">
        <v>2485</v>
      </c>
      <c r="CJ9" s="238" t="s">
        <v>2486</v>
      </c>
      <c r="CK9" s="237" t="s">
        <v>2485</v>
      </c>
      <c r="CL9" s="239" t="s">
        <v>2486</v>
      </c>
      <c r="CM9" s="237" t="s">
        <v>2485</v>
      </c>
      <c r="CN9" s="238" t="s">
        <v>2486</v>
      </c>
      <c r="CO9" s="237" t="s">
        <v>2485</v>
      </c>
      <c r="CP9" s="238" t="s">
        <v>2486</v>
      </c>
      <c r="CQ9" s="237" t="s">
        <v>2485</v>
      </c>
      <c r="CR9" s="238" t="s">
        <v>2486</v>
      </c>
      <c r="CS9" s="237" t="s">
        <v>2485</v>
      </c>
      <c r="CT9" s="238" t="s">
        <v>2486</v>
      </c>
      <c r="CU9" s="237" t="s">
        <v>2485</v>
      </c>
      <c r="CV9" s="238" t="s">
        <v>2486</v>
      </c>
      <c r="CW9" s="240" t="s">
        <v>2592</v>
      </c>
      <c r="CX9" s="236"/>
      <c r="CY9" s="236"/>
      <c r="CZ9" s="236"/>
      <c r="DA9" s="236"/>
      <c r="DB9" s="236"/>
    </row>
    <row r="10" spans="1:109" s="248" customFormat="1" ht="51.75" customHeight="1" thickBot="1" x14ac:dyDescent="0.35">
      <c r="A10" s="241">
        <f t="shared" si="0"/>
        <v>7</v>
      </c>
      <c r="B10" s="244"/>
      <c r="C10" s="235" t="s">
        <v>218</v>
      </c>
      <c r="D10" s="243" t="s">
        <v>2531</v>
      </c>
      <c r="E10" s="236">
        <v>591</v>
      </c>
      <c r="F10" s="236" t="s">
        <v>2593</v>
      </c>
      <c r="G10" s="237" t="s">
        <v>2485</v>
      </c>
      <c r="H10" s="238" t="s">
        <v>2486</v>
      </c>
      <c r="I10" s="237" t="s">
        <v>2485</v>
      </c>
      <c r="J10" s="238" t="s">
        <v>2486</v>
      </c>
      <c r="K10" s="237" t="s">
        <v>2485</v>
      </c>
      <c r="L10" s="238" t="s">
        <v>2486</v>
      </c>
      <c r="M10" s="237" t="s">
        <v>2485</v>
      </c>
      <c r="N10" s="238" t="s">
        <v>2486</v>
      </c>
      <c r="O10" s="237" t="s">
        <v>2485</v>
      </c>
      <c r="P10" s="238" t="s">
        <v>2486</v>
      </c>
      <c r="Q10" s="237" t="s">
        <v>2485</v>
      </c>
      <c r="R10" s="239" t="s">
        <v>2486</v>
      </c>
      <c r="S10" s="237" t="s">
        <v>2485</v>
      </c>
      <c r="T10" s="238" t="s">
        <v>2486</v>
      </c>
      <c r="U10" s="237" t="s">
        <v>2482</v>
      </c>
      <c r="V10" s="238" t="s">
        <v>2594</v>
      </c>
      <c r="W10" s="237" t="s">
        <v>2485</v>
      </c>
      <c r="X10" s="239" t="s">
        <v>2595</v>
      </c>
      <c r="Y10" s="237" t="s">
        <v>2485</v>
      </c>
      <c r="Z10" s="238" t="s">
        <v>2486</v>
      </c>
      <c r="AA10" s="237" t="s">
        <v>2485</v>
      </c>
      <c r="AB10" s="239" t="s">
        <v>2486</v>
      </c>
      <c r="AC10" s="237" t="s">
        <v>2485</v>
      </c>
      <c r="AD10" s="238" t="s">
        <v>2486</v>
      </c>
      <c r="AE10" s="237" t="s">
        <v>2485</v>
      </c>
      <c r="AF10" s="238" t="s">
        <v>2596</v>
      </c>
      <c r="AG10" s="237" t="s">
        <v>2485</v>
      </c>
      <c r="AH10" s="238" t="s">
        <v>2486</v>
      </c>
      <c r="AI10" s="237" t="s">
        <v>2485</v>
      </c>
      <c r="AJ10" s="238" t="s">
        <v>2486</v>
      </c>
      <c r="AK10" s="237" t="s">
        <v>2485</v>
      </c>
      <c r="AL10" s="238" t="s">
        <v>2486</v>
      </c>
      <c r="AM10" s="237" t="s">
        <v>2485</v>
      </c>
      <c r="AN10" s="239" t="s">
        <v>2486</v>
      </c>
      <c r="AO10" s="237" t="s">
        <v>2485</v>
      </c>
      <c r="AP10" s="238" t="s">
        <v>2486</v>
      </c>
      <c r="AQ10" s="237" t="s">
        <v>2482</v>
      </c>
      <c r="AR10" s="239" t="s">
        <v>2597</v>
      </c>
      <c r="AS10" s="237" t="s">
        <v>2490</v>
      </c>
      <c r="AT10" s="238" t="s">
        <v>2598</v>
      </c>
      <c r="AU10" s="237" t="s">
        <v>2490</v>
      </c>
      <c r="AV10" s="239" t="s">
        <v>2598</v>
      </c>
      <c r="AW10" s="237" t="s">
        <v>2485</v>
      </c>
      <c r="AX10" s="238" t="s">
        <v>2486</v>
      </c>
      <c r="AY10" s="237" t="s">
        <v>2485</v>
      </c>
      <c r="AZ10" s="239" t="s">
        <v>2486</v>
      </c>
      <c r="BA10" s="237" t="s">
        <v>2490</v>
      </c>
      <c r="BB10" s="238" t="s">
        <v>2599</v>
      </c>
      <c r="BC10" s="237" t="s">
        <v>2490</v>
      </c>
      <c r="BD10" s="238" t="s">
        <v>2599</v>
      </c>
      <c r="BE10" s="237" t="s">
        <v>2490</v>
      </c>
      <c r="BF10" s="239" t="s">
        <v>2599</v>
      </c>
      <c r="BG10" s="237" t="s">
        <v>2490</v>
      </c>
      <c r="BH10" s="239" t="s">
        <v>2599</v>
      </c>
      <c r="BI10" s="237" t="s">
        <v>2490</v>
      </c>
      <c r="BJ10" s="238" t="s">
        <v>2599</v>
      </c>
      <c r="BK10" s="237" t="s">
        <v>2490</v>
      </c>
      <c r="BL10" s="238" t="s">
        <v>2599</v>
      </c>
      <c r="BM10" s="237" t="s">
        <v>2485</v>
      </c>
      <c r="BN10" s="238" t="s">
        <v>2486</v>
      </c>
      <c r="BO10" s="237" t="s">
        <v>2485</v>
      </c>
      <c r="BP10" s="238" t="s">
        <v>2486</v>
      </c>
      <c r="BQ10" s="237" t="s">
        <v>2480</v>
      </c>
      <c r="BR10" s="238" t="s">
        <v>2600</v>
      </c>
      <c r="BS10" s="237" t="s">
        <v>2482</v>
      </c>
      <c r="BT10" s="239" t="s">
        <v>2601</v>
      </c>
      <c r="BU10" s="237" t="s">
        <v>2482</v>
      </c>
      <c r="BV10" s="238" t="s">
        <v>2602</v>
      </c>
      <c r="BW10" s="237" t="s">
        <v>2483</v>
      </c>
      <c r="BX10" s="239" t="s">
        <v>2603</v>
      </c>
      <c r="BY10" s="237" t="s">
        <v>2483</v>
      </c>
      <c r="BZ10" s="238" t="s">
        <v>2604</v>
      </c>
      <c r="CA10" s="237" t="s">
        <v>2482</v>
      </c>
      <c r="CB10" s="238" t="s">
        <v>2605</v>
      </c>
      <c r="CC10" s="237" t="s">
        <v>2485</v>
      </c>
      <c r="CD10" s="238" t="s">
        <v>2486</v>
      </c>
      <c r="CE10" s="237" t="s">
        <v>2485</v>
      </c>
      <c r="CF10" s="239" t="s">
        <v>2486</v>
      </c>
      <c r="CG10" s="237" t="s">
        <v>2485</v>
      </c>
      <c r="CH10" s="238" t="s">
        <v>2486</v>
      </c>
      <c r="CI10" s="237" t="s">
        <v>2485</v>
      </c>
      <c r="CJ10" s="238" t="s">
        <v>2486</v>
      </c>
      <c r="CK10" s="237" t="s">
        <v>2485</v>
      </c>
      <c r="CL10" s="239" t="s">
        <v>2486</v>
      </c>
      <c r="CM10" s="237" t="s">
        <v>2485</v>
      </c>
      <c r="CN10" s="238" t="s">
        <v>2606</v>
      </c>
      <c r="CO10" s="237" t="s">
        <v>2485</v>
      </c>
      <c r="CP10" s="238" t="s">
        <v>2486</v>
      </c>
      <c r="CQ10" s="237" t="s">
        <v>2482</v>
      </c>
      <c r="CR10" s="238" t="s">
        <v>2607</v>
      </c>
      <c r="CS10" s="237" t="s">
        <v>2490</v>
      </c>
      <c r="CT10" s="238" t="s">
        <v>2608</v>
      </c>
      <c r="CU10" s="237" t="s">
        <v>2482</v>
      </c>
      <c r="CV10" s="238" t="s">
        <v>2609</v>
      </c>
      <c r="CW10" s="240" t="s">
        <v>2610</v>
      </c>
      <c r="CX10" s="236"/>
      <c r="CY10" s="236"/>
      <c r="CZ10" s="236"/>
      <c r="DA10" s="236"/>
      <c r="DB10" s="236"/>
    </row>
    <row r="11" spans="1:109" s="249" customFormat="1" ht="51.75" customHeight="1" thickBot="1" x14ac:dyDescent="0.35">
      <c r="A11" s="241">
        <f t="shared" si="0"/>
        <v>8</v>
      </c>
      <c r="B11" s="244"/>
      <c r="C11" s="235" t="s">
        <v>334</v>
      </c>
      <c r="D11" s="243" t="s">
        <v>2531</v>
      </c>
      <c r="E11" s="236">
        <v>366</v>
      </c>
      <c r="F11" s="236" t="s">
        <v>2532</v>
      </c>
      <c r="G11" s="237" t="s">
        <v>2485</v>
      </c>
      <c r="H11" s="238" t="s">
        <v>2486</v>
      </c>
      <c r="I11" s="237" t="s">
        <v>2485</v>
      </c>
      <c r="J11" s="238" t="s">
        <v>2486</v>
      </c>
      <c r="K11" s="237" t="s">
        <v>2485</v>
      </c>
      <c r="L11" s="238" t="s">
        <v>2486</v>
      </c>
      <c r="M11" s="237" t="s">
        <v>2485</v>
      </c>
      <c r="N11" s="238" t="s">
        <v>2486</v>
      </c>
      <c r="O11" s="237" t="s">
        <v>2485</v>
      </c>
      <c r="P11" s="238" t="s">
        <v>2486</v>
      </c>
      <c r="Q11" s="237" t="s">
        <v>2485</v>
      </c>
      <c r="R11" s="239" t="s">
        <v>2486</v>
      </c>
      <c r="S11" s="237" t="s">
        <v>2485</v>
      </c>
      <c r="T11" s="238" t="s">
        <v>2486</v>
      </c>
      <c r="U11" s="237" t="s">
        <v>2485</v>
      </c>
      <c r="V11" s="238" t="s">
        <v>2486</v>
      </c>
      <c r="W11" s="237" t="s">
        <v>2485</v>
      </c>
      <c r="X11" s="239" t="s">
        <v>2486</v>
      </c>
      <c r="Y11" s="237" t="s">
        <v>2485</v>
      </c>
      <c r="Z11" s="238" t="s">
        <v>2486</v>
      </c>
      <c r="AA11" s="237" t="s">
        <v>2485</v>
      </c>
      <c r="AB11" s="239" t="s">
        <v>2486</v>
      </c>
      <c r="AC11" s="237" t="s">
        <v>2485</v>
      </c>
      <c r="AD11" s="238" t="s">
        <v>2486</v>
      </c>
      <c r="AE11" s="237" t="s">
        <v>2485</v>
      </c>
      <c r="AF11" s="238" t="s">
        <v>2611</v>
      </c>
      <c r="AG11" s="237" t="s">
        <v>2485</v>
      </c>
      <c r="AH11" s="238" t="s">
        <v>2486</v>
      </c>
      <c r="AI11" s="237" t="s">
        <v>2485</v>
      </c>
      <c r="AJ11" s="238" t="s">
        <v>2486</v>
      </c>
      <c r="AK11" s="237" t="s">
        <v>2485</v>
      </c>
      <c r="AL11" s="238" t="s">
        <v>2486</v>
      </c>
      <c r="AM11" s="237" t="s">
        <v>2485</v>
      </c>
      <c r="AN11" s="239" t="s">
        <v>2486</v>
      </c>
      <c r="AO11" s="237" t="s">
        <v>2485</v>
      </c>
      <c r="AP11" s="238" t="s">
        <v>2486</v>
      </c>
      <c r="AQ11" s="237" t="s">
        <v>2485</v>
      </c>
      <c r="AR11" s="239" t="s">
        <v>2486</v>
      </c>
      <c r="AS11" s="237" t="s">
        <v>2490</v>
      </c>
      <c r="AT11" s="238" t="s">
        <v>2612</v>
      </c>
      <c r="AU11" s="237" t="s">
        <v>2485</v>
      </c>
      <c r="AV11" s="239" t="s">
        <v>2486</v>
      </c>
      <c r="AW11" s="237" t="s">
        <v>2485</v>
      </c>
      <c r="AX11" s="238" t="s">
        <v>2486</v>
      </c>
      <c r="AY11" s="237" t="s">
        <v>2485</v>
      </c>
      <c r="AZ11" s="239" t="s">
        <v>2486</v>
      </c>
      <c r="BA11" s="237" t="s">
        <v>2490</v>
      </c>
      <c r="BB11" s="238" t="s">
        <v>2613</v>
      </c>
      <c r="BC11" s="237" t="s">
        <v>2485</v>
      </c>
      <c r="BD11" s="238" t="s">
        <v>2614</v>
      </c>
      <c r="BE11" s="237" t="s">
        <v>2485</v>
      </c>
      <c r="BF11" s="239" t="s">
        <v>2486</v>
      </c>
      <c r="BG11" s="237" t="s">
        <v>2485</v>
      </c>
      <c r="BH11" s="239" t="s">
        <v>2615</v>
      </c>
      <c r="BI11" s="237" t="s">
        <v>2485</v>
      </c>
      <c r="BJ11" s="238" t="s">
        <v>2616</v>
      </c>
      <c r="BK11" s="237" t="s">
        <v>2485</v>
      </c>
      <c r="BL11" s="238" t="s">
        <v>2617</v>
      </c>
      <c r="BM11" s="237" t="s">
        <v>2485</v>
      </c>
      <c r="BN11" s="238" t="s">
        <v>2486</v>
      </c>
      <c r="BO11" s="237" t="s">
        <v>2485</v>
      </c>
      <c r="BP11" s="238" t="s">
        <v>2486</v>
      </c>
      <c r="BQ11" s="237" t="s">
        <v>2485</v>
      </c>
      <c r="BR11" s="238" t="s">
        <v>2618</v>
      </c>
      <c r="BS11" s="237" t="s">
        <v>2483</v>
      </c>
      <c r="BT11" s="239" t="s">
        <v>533</v>
      </c>
      <c r="BU11" s="237" t="s">
        <v>2482</v>
      </c>
      <c r="BV11" s="238" t="s">
        <v>538</v>
      </c>
      <c r="BW11" s="237" t="s">
        <v>2484</v>
      </c>
      <c r="BX11" s="239" t="s">
        <v>541</v>
      </c>
      <c r="BY11" s="237" t="s">
        <v>2543</v>
      </c>
      <c r="BZ11" s="238" t="s">
        <v>544</v>
      </c>
      <c r="CA11" s="237" t="s">
        <v>2485</v>
      </c>
      <c r="CB11" s="238" t="s">
        <v>2486</v>
      </c>
      <c r="CC11" s="237" t="s">
        <v>2485</v>
      </c>
      <c r="CD11" s="238" t="s">
        <v>2486</v>
      </c>
      <c r="CE11" s="237" t="s">
        <v>2485</v>
      </c>
      <c r="CF11" s="239" t="s">
        <v>2486</v>
      </c>
      <c r="CG11" s="237" t="s">
        <v>2485</v>
      </c>
      <c r="CH11" s="238" t="s">
        <v>2486</v>
      </c>
      <c r="CI11" s="237" t="s">
        <v>2485</v>
      </c>
      <c r="CJ11" s="238" t="s">
        <v>2486</v>
      </c>
      <c r="CK11" s="237" t="s">
        <v>2485</v>
      </c>
      <c r="CL11" s="239" t="s">
        <v>2486</v>
      </c>
      <c r="CM11" s="237" t="s">
        <v>2485</v>
      </c>
      <c r="CN11" s="238" t="s">
        <v>2486</v>
      </c>
      <c r="CO11" s="237" t="s">
        <v>2485</v>
      </c>
      <c r="CP11" s="238" t="s">
        <v>2486</v>
      </c>
      <c r="CQ11" s="237" t="s">
        <v>2485</v>
      </c>
      <c r="CR11" s="238" t="s">
        <v>2486</v>
      </c>
      <c r="CS11" s="237" t="s">
        <v>2485</v>
      </c>
      <c r="CT11" s="238" t="s">
        <v>2486</v>
      </c>
      <c r="CU11" s="237" t="s">
        <v>2485</v>
      </c>
      <c r="CV11" s="238" t="s">
        <v>2486</v>
      </c>
      <c r="CW11" s="240" t="s">
        <v>2619</v>
      </c>
      <c r="CX11" s="236"/>
      <c r="CY11" s="236"/>
      <c r="CZ11" s="236"/>
      <c r="DA11" s="236"/>
      <c r="DB11" s="236"/>
    </row>
    <row r="12" spans="1:109" s="248" customFormat="1" ht="51.75" customHeight="1" thickBot="1" x14ac:dyDescent="0.35">
      <c r="A12" s="241">
        <f t="shared" si="0"/>
        <v>9</v>
      </c>
      <c r="B12" s="244"/>
      <c r="C12" s="235" t="s">
        <v>367</v>
      </c>
      <c r="D12" s="243" t="s">
        <v>2531</v>
      </c>
      <c r="E12" s="236">
        <v>316</v>
      </c>
      <c r="F12" s="236" t="s">
        <v>2532</v>
      </c>
      <c r="G12" s="237" t="s">
        <v>2485</v>
      </c>
      <c r="H12" s="238" t="s">
        <v>2486</v>
      </c>
      <c r="I12" s="237" t="s">
        <v>2485</v>
      </c>
      <c r="J12" s="238" t="s">
        <v>2486</v>
      </c>
      <c r="K12" s="237" t="s">
        <v>2485</v>
      </c>
      <c r="L12" s="238" t="s">
        <v>2486</v>
      </c>
      <c r="M12" s="237" t="s">
        <v>2485</v>
      </c>
      <c r="N12" s="238" t="s">
        <v>2486</v>
      </c>
      <c r="O12" s="237" t="s">
        <v>2485</v>
      </c>
      <c r="P12" s="238" t="s">
        <v>2486</v>
      </c>
      <c r="Q12" s="237" t="s">
        <v>2485</v>
      </c>
      <c r="R12" s="239" t="s">
        <v>2486</v>
      </c>
      <c r="S12" s="237" t="s">
        <v>2485</v>
      </c>
      <c r="T12" s="238" t="s">
        <v>2486</v>
      </c>
      <c r="U12" s="237" t="s">
        <v>2485</v>
      </c>
      <c r="V12" s="238" t="s">
        <v>2486</v>
      </c>
      <c r="W12" s="237" t="s">
        <v>2485</v>
      </c>
      <c r="X12" s="239" t="s">
        <v>2486</v>
      </c>
      <c r="Y12" s="237" t="s">
        <v>2485</v>
      </c>
      <c r="Z12" s="238" t="s">
        <v>2486</v>
      </c>
      <c r="AA12" s="237" t="s">
        <v>2485</v>
      </c>
      <c r="AB12" s="239" t="s">
        <v>2486</v>
      </c>
      <c r="AC12" s="237" t="s">
        <v>2485</v>
      </c>
      <c r="AD12" s="238" t="s">
        <v>2486</v>
      </c>
      <c r="AE12" s="237" t="s">
        <v>2485</v>
      </c>
      <c r="AF12" s="238" t="s">
        <v>2486</v>
      </c>
      <c r="AG12" s="237" t="s">
        <v>2485</v>
      </c>
      <c r="AH12" s="238" t="s">
        <v>2486</v>
      </c>
      <c r="AI12" s="237" t="s">
        <v>2485</v>
      </c>
      <c r="AJ12" s="238" t="s">
        <v>2486</v>
      </c>
      <c r="AK12" s="237" t="s">
        <v>2485</v>
      </c>
      <c r="AL12" s="238" t="s">
        <v>2486</v>
      </c>
      <c r="AM12" s="237" t="s">
        <v>2485</v>
      </c>
      <c r="AN12" s="239" t="s">
        <v>2486</v>
      </c>
      <c r="AO12" s="237" t="s">
        <v>2485</v>
      </c>
      <c r="AP12" s="238" t="s">
        <v>2486</v>
      </c>
      <c r="AQ12" s="237" t="s">
        <v>2485</v>
      </c>
      <c r="AR12" s="239" t="s">
        <v>2486</v>
      </c>
      <c r="AS12" s="237" t="s">
        <v>2490</v>
      </c>
      <c r="AT12" s="238" t="s">
        <v>2620</v>
      </c>
      <c r="AU12" s="237" t="s">
        <v>2490</v>
      </c>
      <c r="AV12" s="239" t="s">
        <v>2621</v>
      </c>
      <c r="AW12" s="237" t="s">
        <v>2485</v>
      </c>
      <c r="AX12" s="238" t="s">
        <v>2486</v>
      </c>
      <c r="AY12" s="237" t="s">
        <v>2485</v>
      </c>
      <c r="AZ12" s="239" t="s">
        <v>2486</v>
      </c>
      <c r="BA12" s="237" t="s">
        <v>2490</v>
      </c>
      <c r="BB12" s="238" t="s">
        <v>2622</v>
      </c>
      <c r="BC12" s="237" t="s">
        <v>2490</v>
      </c>
      <c r="BD12" s="238" t="s">
        <v>2623</v>
      </c>
      <c r="BE12" s="237" t="s">
        <v>2485</v>
      </c>
      <c r="BF12" s="239" t="s">
        <v>2486</v>
      </c>
      <c r="BG12" s="237" t="s">
        <v>2485</v>
      </c>
      <c r="BH12" s="239" t="s">
        <v>2486</v>
      </c>
      <c r="BI12" s="237" t="s">
        <v>2485</v>
      </c>
      <c r="BJ12" s="238" t="s">
        <v>2486</v>
      </c>
      <c r="BK12" s="237" t="s">
        <v>2485</v>
      </c>
      <c r="BL12" s="238" t="s">
        <v>2486</v>
      </c>
      <c r="BM12" s="237" t="s">
        <v>2485</v>
      </c>
      <c r="BN12" s="238" t="s">
        <v>2486</v>
      </c>
      <c r="BO12" s="237" t="s">
        <v>2485</v>
      </c>
      <c r="BP12" s="238" t="s">
        <v>2486</v>
      </c>
      <c r="BQ12" s="237" t="s">
        <v>2485</v>
      </c>
      <c r="BR12" s="238" t="s">
        <v>2624</v>
      </c>
      <c r="BS12" s="237" t="s">
        <v>2482</v>
      </c>
      <c r="BT12" s="239" t="s">
        <v>2625</v>
      </c>
      <c r="BU12" s="237" t="s">
        <v>2543</v>
      </c>
      <c r="BV12" s="238" t="s">
        <v>2626</v>
      </c>
      <c r="BW12" s="237" t="s">
        <v>2480</v>
      </c>
      <c r="BX12" s="239" t="s">
        <v>2627</v>
      </c>
      <c r="BY12" s="237" t="s">
        <v>2485</v>
      </c>
      <c r="BZ12" s="238" t="s">
        <v>2628</v>
      </c>
      <c r="CA12" s="237" t="s">
        <v>2485</v>
      </c>
      <c r="CB12" s="238" t="s">
        <v>2486</v>
      </c>
      <c r="CC12" s="237" t="s">
        <v>2485</v>
      </c>
      <c r="CD12" s="238" t="s">
        <v>2486</v>
      </c>
      <c r="CE12" s="237" t="s">
        <v>2485</v>
      </c>
      <c r="CF12" s="239" t="s">
        <v>2486</v>
      </c>
      <c r="CG12" s="237" t="s">
        <v>2485</v>
      </c>
      <c r="CH12" s="238" t="s">
        <v>2486</v>
      </c>
      <c r="CI12" s="237" t="s">
        <v>2485</v>
      </c>
      <c r="CJ12" s="238" t="s">
        <v>2486</v>
      </c>
      <c r="CK12" s="237" t="s">
        <v>2485</v>
      </c>
      <c r="CL12" s="239" t="s">
        <v>2486</v>
      </c>
      <c r="CM12" s="237" t="s">
        <v>2485</v>
      </c>
      <c r="CN12" s="238" t="s">
        <v>2486</v>
      </c>
      <c r="CO12" s="237" t="s">
        <v>2485</v>
      </c>
      <c r="CP12" s="238" t="s">
        <v>2486</v>
      </c>
      <c r="CQ12" s="237" t="s">
        <v>2485</v>
      </c>
      <c r="CR12" s="238" t="s">
        <v>2486</v>
      </c>
      <c r="CS12" s="237" t="s">
        <v>2485</v>
      </c>
      <c r="CT12" s="238" t="s">
        <v>2486</v>
      </c>
      <c r="CU12" s="237" t="s">
        <v>2485</v>
      </c>
      <c r="CV12" s="238" t="s">
        <v>2486</v>
      </c>
      <c r="CW12" s="240" t="s">
        <v>2629</v>
      </c>
      <c r="CX12" s="236"/>
      <c r="CY12" s="236"/>
      <c r="CZ12" s="236"/>
      <c r="DA12" s="236"/>
      <c r="DB12" s="236"/>
    </row>
    <row r="13" spans="1:109" s="249" customFormat="1" ht="51.75" customHeight="1" thickBot="1" x14ac:dyDescent="0.35">
      <c r="A13" s="241">
        <f t="shared" si="0"/>
        <v>10</v>
      </c>
      <c r="B13" s="242"/>
      <c r="C13" s="235" t="s">
        <v>407</v>
      </c>
      <c r="D13" s="243" t="s">
        <v>2630</v>
      </c>
      <c r="E13" s="236">
        <v>450</v>
      </c>
      <c r="F13" s="236" t="s">
        <v>2479</v>
      </c>
      <c r="G13" s="237" t="s">
        <v>2490</v>
      </c>
      <c r="H13" s="238" t="s">
        <v>2631</v>
      </c>
      <c r="I13" s="237" t="s">
        <v>2490</v>
      </c>
      <c r="J13" s="238" t="s">
        <v>2632</v>
      </c>
      <c r="K13" s="237" t="s">
        <v>2490</v>
      </c>
      <c r="L13" s="238" t="s">
        <v>2633</v>
      </c>
      <c r="M13" s="237" t="s">
        <v>2485</v>
      </c>
      <c r="N13" s="238" t="s">
        <v>2486</v>
      </c>
      <c r="O13" s="237" t="s">
        <v>2485</v>
      </c>
      <c r="P13" s="238" t="s">
        <v>2486</v>
      </c>
      <c r="Q13" s="237" t="s">
        <v>2485</v>
      </c>
      <c r="R13" s="239" t="s">
        <v>2486</v>
      </c>
      <c r="S13" s="237" t="s">
        <v>2490</v>
      </c>
      <c r="T13" s="238" t="s">
        <v>2634</v>
      </c>
      <c r="U13" s="237" t="s">
        <v>2485</v>
      </c>
      <c r="V13" s="238" t="s">
        <v>2486</v>
      </c>
      <c r="W13" s="237" t="s">
        <v>2485</v>
      </c>
      <c r="X13" s="239" t="s">
        <v>2486</v>
      </c>
      <c r="Y13" s="237" t="s">
        <v>2485</v>
      </c>
      <c r="Z13" s="238" t="s">
        <v>2486</v>
      </c>
      <c r="AA13" s="237" t="s">
        <v>2485</v>
      </c>
      <c r="AB13" s="239" t="s">
        <v>2486</v>
      </c>
      <c r="AC13" s="237" t="s">
        <v>2485</v>
      </c>
      <c r="AD13" s="238" t="s">
        <v>2486</v>
      </c>
      <c r="AE13" s="237" t="s">
        <v>2485</v>
      </c>
      <c r="AF13" s="238" t="s">
        <v>2486</v>
      </c>
      <c r="AG13" s="237" t="s">
        <v>2485</v>
      </c>
      <c r="AH13" s="238" t="s">
        <v>2486</v>
      </c>
      <c r="AI13" s="237" t="s">
        <v>2485</v>
      </c>
      <c r="AJ13" s="238" t="s">
        <v>2486</v>
      </c>
      <c r="AK13" s="237" t="s">
        <v>2485</v>
      </c>
      <c r="AL13" s="238" t="s">
        <v>2486</v>
      </c>
      <c r="AM13" s="237" t="s">
        <v>2485</v>
      </c>
      <c r="AN13" s="239" t="s">
        <v>2486</v>
      </c>
      <c r="AO13" s="237" t="s">
        <v>2482</v>
      </c>
      <c r="AP13" s="238" t="s">
        <v>2635</v>
      </c>
      <c r="AQ13" s="237" t="s">
        <v>2482</v>
      </c>
      <c r="AR13" s="239" t="s">
        <v>2636</v>
      </c>
      <c r="AS13" s="237" t="s">
        <v>2490</v>
      </c>
      <c r="AT13" s="238" t="s">
        <v>2637</v>
      </c>
      <c r="AU13" s="237" t="s">
        <v>2543</v>
      </c>
      <c r="AV13" s="239" t="s">
        <v>2638</v>
      </c>
      <c r="AW13" s="237" t="s">
        <v>2490</v>
      </c>
      <c r="AX13" s="238" t="s">
        <v>2639</v>
      </c>
      <c r="AY13" s="237" t="s">
        <v>2543</v>
      </c>
      <c r="AZ13" s="239" t="s">
        <v>2638</v>
      </c>
      <c r="BA13" s="237" t="s">
        <v>2485</v>
      </c>
      <c r="BB13" s="238" t="s">
        <v>2486</v>
      </c>
      <c r="BC13" s="237" t="s">
        <v>2485</v>
      </c>
      <c r="BD13" s="238" t="s">
        <v>2486</v>
      </c>
      <c r="BE13" s="237" t="s">
        <v>2485</v>
      </c>
      <c r="BF13" s="239" t="s">
        <v>2486</v>
      </c>
      <c r="BG13" s="237" t="s">
        <v>2485</v>
      </c>
      <c r="BH13" s="239" t="s">
        <v>2486</v>
      </c>
      <c r="BI13" s="237" t="s">
        <v>2482</v>
      </c>
      <c r="BJ13" s="238" t="s">
        <v>2640</v>
      </c>
      <c r="BK13" s="237" t="s">
        <v>2485</v>
      </c>
      <c r="BL13" s="238" t="s">
        <v>2486</v>
      </c>
      <c r="BM13" s="237" t="s">
        <v>2483</v>
      </c>
      <c r="BN13" s="238" t="s">
        <v>2641</v>
      </c>
      <c r="BO13" s="237" t="s">
        <v>2485</v>
      </c>
      <c r="BP13" s="238" t="s">
        <v>2486</v>
      </c>
      <c r="BQ13" s="237" t="s">
        <v>2490</v>
      </c>
      <c r="BR13" s="238" t="s">
        <v>2642</v>
      </c>
      <c r="BS13" s="237" t="s">
        <v>2485</v>
      </c>
      <c r="BT13" s="239" t="s">
        <v>2486</v>
      </c>
      <c r="BU13" s="237" t="s">
        <v>2485</v>
      </c>
      <c r="BV13" s="238" t="s">
        <v>2486</v>
      </c>
      <c r="BW13" s="237" t="s">
        <v>2485</v>
      </c>
      <c r="BX13" s="239" t="s">
        <v>2486</v>
      </c>
      <c r="BY13" s="237" t="s">
        <v>2485</v>
      </c>
      <c r="BZ13" s="238" t="s">
        <v>2486</v>
      </c>
      <c r="CA13" s="237" t="s">
        <v>2485</v>
      </c>
      <c r="CB13" s="238" t="s">
        <v>2486</v>
      </c>
      <c r="CC13" s="237" t="s">
        <v>2485</v>
      </c>
      <c r="CD13" s="238" t="s">
        <v>2486</v>
      </c>
      <c r="CE13" s="237" t="s">
        <v>2485</v>
      </c>
      <c r="CF13" s="239" t="s">
        <v>2486</v>
      </c>
      <c r="CG13" s="237" t="s">
        <v>2485</v>
      </c>
      <c r="CH13" s="238" t="s">
        <v>2486</v>
      </c>
      <c r="CI13" s="237" t="s">
        <v>2485</v>
      </c>
      <c r="CJ13" s="238" t="s">
        <v>2486</v>
      </c>
      <c r="CK13" s="237" t="s">
        <v>2485</v>
      </c>
      <c r="CL13" s="239" t="s">
        <v>2486</v>
      </c>
      <c r="CM13" s="237" t="s">
        <v>2485</v>
      </c>
      <c r="CN13" s="238" t="s">
        <v>2486</v>
      </c>
      <c r="CO13" s="237" t="s">
        <v>2485</v>
      </c>
      <c r="CP13" s="238" t="s">
        <v>2486</v>
      </c>
      <c r="CQ13" s="237" t="s">
        <v>2485</v>
      </c>
      <c r="CR13" s="238" t="s">
        <v>2486</v>
      </c>
      <c r="CS13" s="237" t="s">
        <v>2482</v>
      </c>
      <c r="CT13" s="238" t="s">
        <v>2643</v>
      </c>
      <c r="CU13" s="237" t="s">
        <v>2482</v>
      </c>
      <c r="CV13" s="238" t="s">
        <v>2644</v>
      </c>
      <c r="CW13" s="240"/>
      <c r="CX13" s="236"/>
      <c r="CY13" s="236"/>
      <c r="CZ13" s="236"/>
      <c r="DA13" s="236"/>
      <c r="DB13" s="236"/>
    </row>
    <row r="14" spans="1:109" s="249" customFormat="1" ht="51.75" customHeight="1" thickBot="1" x14ac:dyDescent="0.35">
      <c r="A14" s="241">
        <f t="shared" si="0"/>
        <v>11</v>
      </c>
      <c r="B14" s="242"/>
      <c r="C14" s="235" t="s">
        <v>408</v>
      </c>
      <c r="D14" s="243" t="s">
        <v>2645</v>
      </c>
      <c r="E14" s="236">
        <v>397</v>
      </c>
      <c r="F14" s="236" t="s">
        <v>2479</v>
      </c>
      <c r="G14" s="237" t="s">
        <v>2485</v>
      </c>
      <c r="H14" s="238" t="s">
        <v>2486</v>
      </c>
      <c r="I14" s="237" t="s">
        <v>2485</v>
      </c>
      <c r="J14" s="238" t="s">
        <v>2486</v>
      </c>
      <c r="K14" s="237" t="s">
        <v>2485</v>
      </c>
      <c r="L14" s="238" t="s">
        <v>2486</v>
      </c>
      <c r="M14" s="237" t="s">
        <v>2485</v>
      </c>
      <c r="N14" s="238" t="s">
        <v>2486</v>
      </c>
      <c r="O14" s="237" t="s">
        <v>2485</v>
      </c>
      <c r="P14" s="238" t="s">
        <v>2486</v>
      </c>
      <c r="Q14" s="237" t="s">
        <v>2485</v>
      </c>
      <c r="R14" s="239" t="s">
        <v>2486</v>
      </c>
      <c r="S14" s="237" t="s">
        <v>2485</v>
      </c>
      <c r="T14" s="238" t="s">
        <v>2486</v>
      </c>
      <c r="U14" s="237" t="s">
        <v>2485</v>
      </c>
      <c r="V14" s="238" t="s">
        <v>2486</v>
      </c>
      <c r="W14" s="237" t="s">
        <v>2485</v>
      </c>
      <c r="X14" s="239" t="s">
        <v>2486</v>
      </c>
      <c r="Y14" s="237" t="s">
        <v>2485</v>
      </c>
      <c r="Z14" s="238" t="s">
        <v>2486</v>
      </c>
      <c r="AA14" s="237" t="s">
        <v>2485</v>
      </c>
      <c r="AB14" s="239" t="s">
        <v>2486</v>
      </c>
      <c r="AC14" s="237" t="s">
        <v>2485</v>
      </c>
      <c r="AD14" s="238" t="s">
        <v>2486</v>
      </c>
      <c r="AE14" s="237" t="s">
        <v>2485</v>
      </c>
      <c r="AF14" s="238" t="s">
        <v>2486</v>
      </c>
      <c r="AG14" s="237" t="s">
        <v>2485</v>
      </c>
      <c r="AH14" s="238" t="s">
        <v>2486</v>
      </c>
      <c r="AI14" s="237" t="s">
        <v>2485</v>
      </c>
      <c r="AJ14" s="238" t="s">
        <v>2486</v>
      </c>
      <c r="AK14" s="237" t="s">
        <v>2485</v>
      </c>
      <c r="AL14" s="238" t="s">
        <v>2486</v>
      </c>
      <c r="AM14" s="237" t="s">
        <v>2485</v>
      </c>
      <c r="AN14" s="239" t="s">
        <v>2486</v>
      </c>
      <c r="AO14" s="237" t="s">
        <v>2485</v>
      </c>
      <c r="AP14" s="238" t="s">
        <v>2486</v>
      </c>
      <c r="AQ14" s="237" t="s">
        <v>2485</v>
      </c>
      <c r="AR14" s="239" t="s">
        <v>2486</v>
      </c>
      <c r="AS14" s="237" t="s">
        <v>2646</v>
      </c>
      <c r="AT14" s="238" t="s">
        <v>2647</v>
      </c>
      <c r="AU14" s="237" t="s">
        <v>2646</v>
      </c>
      <c r="AV14" s="239" t="s">
        <v>2648</v>
      </c>
      <c r="AW14" s="237" t="s">
        <v>2485</v>
      </c>
      <c r="AX14" s="238" t="s">
        <v>2486</v>
      </c>
      <c r="AY14" s="237" t="s">
        <v>2485</v>
      </c>
      <c r="AZ14" s="239" t="s">
        <v>2486</v>
      </c>
      <c r="BA14" s="237" t="s">
        <v>2646</v>
      </c>
      <c r="BB14" s="238" t="s">
        <v>2649</v>
      </c>
      <c r="BC14" s="237" t="s">
        <v>2485</v>
      </c>
      <c r="BD14" s="238" t="s">
        <v>2486</v>
      </c>
      <c r="BE14" s="237" t="s">
        <v>2485</v>
      </c>
      <c r="BF14" s="239" t="s">
        <v>2486</v>
      </c>
      <c r="BG14" s="237" t="s">
        <v>2485</v>
      </c>
      <c r="BH14" s="239" t="s">
        <v>2486</v>
      </c>
      <c r="BI14" s="237" t="s">
        <v>2485</v>
      </c>
      <c r="BJ14" s="238" t="s">
        <v>2486</v>
      </c>
      <c r="BK14" s="237" t="s">
        <v>2485</v>
      </c>
      <c r="BL14" s="238" t="s">
        <v>2486</v>
      </c>
      <c r="BM14" s="237" t="s">
        <v>2485</v>
      </c>
      <c r="BN14" s="238" t="s">
        <v>2486</v>
      </c>
      <c r="BO14" s="237" t="s">
        <v>2646</v>
      </c>
      <c r="BP14" s="238" t="s">
        <v>2650</v>
      </c>
      <c r="BQ14" s="237" t="s">
        <v>2485</v>
      </c>
      <c r="BR14" s="238" t="s">
        <v>2486</v>
      </c>
      <c r="BS14" s="237" t="s">
        <v>2485</v>
      </c>
      <c r="BT14" s="239" t="s">
        <v>2486</v>
      </c>
      <c r="BU14" s="237" t="s">
        <v>2485</v>
      </c>
      <c r="BV14" s="238" t="s">
        <v>2486</v>
      </c>
      <c r="BW14" s="237" t="s">
        <v>2485</v>
      </c>
      <c r="BX14" s="239" t="s">
        <v>2486</v>
      </c>
      <c r="BY14" s="237" t="s">
        <v>2485</v>
      </c>
      <c r="BZ14" s="238" t="s">
        <v>2486</v>
      </c>
      <c r="CA14" s="237" t="s">
        <v>2485</v>
      </c>
      <c r="CB14" s="238" t="s">
        <v>2486</v>
      </c>
      <c r="CC14" s="237" t="s">
        <v>2485</v>
      </c>
      <c r="CD14" s="238" t="s">
        <v>2486</v>
      </c>
      <c r="CE14" s="237" t="s">
        <v>2482</v>
      </c>
      <c r="CF14" s="239" t="s">
        <v>2651</v>
      </c>
      <c r="CG14" s="237" t="s">
        <v>2485</v>
      </c>
      <c r="CH14" s="238" t="s">
        <v>2486</v>
      </c>
      <c r="CI14" s="237" t="s">
        <v>2485</v>
      </c>
      <c r="CJ14" s="238" t="s">
        <v>2486</v>
      </c>
      <c r="CK14" s="237" t="s">
        <v>2482</v>
      </c>
      <c r="CL14" s="239" t="s">
        <v>2652</v>
      </c>
      <c r="CM14" s="237" t="s">
        <v>2485</v>
      </c>
      <c r="CN14" s="238" t="s">
        <v>2486</v>
      </c>
      <c r="CO14" s="237" t="s">
        <v>2485</v>
      </c>
      <c r="CP14" s="238" t="s">
        <v>2486</v>
      </c>
      <c r="CQ14" s="237" t="s">
        <v>2485</v>
      </c>
      <c r="CR14" s="238" t="s">
        <v>2486</v>
      </c>
      <c r="CS14" s="237" t="s">
        <v>2485</v>
      </c>
      <c r="CT14" s="238" t="s">
        <v>2486</v>
      </c>
      <c r="CU14" s="237" t="s">
        <v>2485</v>
      </c>
      <c r="CV14" s="238" t="s">
        <v>2486</v>
      </c>
      <c r="CW14" s="240" t="s">
        <v>2653</v>
      </c>
      <c r="CX14" s="236"/>
      <c r="CY14" s="236"/>
      <c r="CZ14" s="236"/>
      <c r="DA14" s="236"/>
      <c r="DB14" s="236"/>
    </row>
    <row r="15" spans="1:109" s="249" customFormat="1" ht="51.75" customHeight="1" thickBot="1" x14ac:dyDescent="0.35">
      <c r="A15" s="241">
        <f t="shared" si="0"/>
        <v>12</v>
      </c>
      <c r="B15" s="242"/>
      <c r="C15" s="235" t="s">
        <v>409</v>
      </c>
      <c r="D15" s="243" t="s">
        <v>2654</v>
      </c>
      <c r="E15" s="236">
        <v>396</v>
      </c>
      <c r="F15" s="236" t="s">
        <v>2655</v>
      </c>
      <c r="G15" s="237" t="s">
        <v>2485</v>
      </c>
      <c r="H15" s="238" t="s">
        <v>2486</v>
      </c>
      <c r="I15" s="237" t="s">
        <v>2485</v>
      </c>
      <c r="J15" s="238" t="s">
        <v>2486</v>
      </c>
      <c r="K15" s="237" t="s">
        <v>2485</v>
      </c>
      <c r="L15" s="238" t="s">
        <v>2486</v>
      </c>
      <c r="M15" s="237" t="s">
        <v>2485</v>
      </c>
      <c r="N15" s="238" t="s">
        <v>2486</v>
      </c>
      <c r="O15" s="237" t="s">
        <v>2485</v>
      </c>
      <c r="P15" s="238" t="s">
        <v>2486</v>
      </c>
      <c r="Q15" s="237" t="s">
        <v>2485</v>
      </c>
      <c r="R15" s="239" t="s">
        <v>2486</v>
      </c>
      <c r="S15" s="237" t="s">
        <v>2485</v>
      </c>
      <c r="T15" s="238" t="s">
        <v>2486</v>
      </c>
      <c r="U15" s="237" t="s">
        <v>2485</v>
      </c>
      <c r="V15" s="238" t="s">
        <v>2486</v>
      </c>
      <c r="W15" s="237" t="s">
        <v>2485</v>
      </c>
      <c r="X15" s="239" t="s">
        <v>2486</v>
      </c>
      <c r="Y15" s="237" t="s">
        <v>2485</v>
      </c>
      <c r="Z15" s="238" t="s">
        <v>2486</v>
      </c>
      <c r="AA15" s="237" t="s">
        <v>2485</v>
      </c>
      <c r="AB15" s="239" t="s">
        <v>2486</v>
      </c>
      <c r="AC15" s="237" t="s">
        <v>2485</v>
      </c>
      <c r="AD15" s="238" t="s">
        <v>2486</v>
      </c>
      <c r="AE15" s="237" t="s">
        <v>2485</v>
      </c>
      <c r="AF15" s="238" t="s">
        <v>2486</v>
      </c>
      <c r="AG15" s="237" t="s">
        <v>2485</v>
      </c>
      <c r="AH15" s="238" t="s">
        <v>2486</v>
      </c>
      <c r="AI15" s="237" t="s">
        <v>2485</v>
      </c>
      <c r="AJ15" s="238" t="s">
        <v>2486</v>
      </c>
      <c r="AK15" s="237" t="s">
        <v>2485</v>
      </c>
      <c r="AL15" s="238" t="s">
        <v>2486</v>
      </c>
      <c r="AM15" s="237" t="s">
        <v>2485</v>
      </c>
      <c r="AN15" s="239" t="s">
        <v>2486</v>
      </c>
      <c r="AO15" s="237" t="s">
        <v>2485</v>
      </c>
      <c r="AP15" s="238" t="s">
        <v>2486</v>
      </c>
      <c r="AQ15" s="237" t="s">
        <v>2485</v>
      </c>
      <c r="AR15" s="239" t="s">
        <v>2486</v>
      </c>
      <c r="AS15" s="237" t="s">
        <v>2485</v>
      </c>
      <c r="AT15" s="238" t="s">
        <v>2486</v>
      </c>
      <c r="AU15" s="237" t="s">
        <v>2485</v>
      </c>
      <c r="AV15" s="239" t="s">
        <v>2486</v>
      </c>
      <c r="AW15" s="237" t="s">
        <v>2485</v>
      </c>
      <c r="AX15" s="238" t="s">
        <v>2486</v>
      </c>
      <c r="AY15" s="237" t="s">
        <v>2485</v>
      </c>
      <c r="AZ15" s="239" t="s">
        <v>2486</v>
      </c>
      <c r="BA15" s="237" t="s">
        <v>2485</v>
      </c>
      <c r="BB15" s="238" t="s">
        <v>2486</v>
      </c>
      <c r="BC15" s="237" t="s">
        <v>2485</v>
      </c>
      <c r="BD15" s="238" t="s">
        <v>2486</v>
      </c>
      <c r="BE15" s="237" t="s">
        <v>2485</v>
      </c>
      <c r="BF15" s="239" t="s">
        <v>2486</v>
      </c>
      <c r="BG15" s="237" t="s">
        <v>2485</v>
      </c>
      <c r="BH15" s="239" t="s">
        <v>2486</v>
      </c>
      <c r="BI15" s="237" t="s">
        <v>2485</v>
      </c>
      <c r="BJ15" s="238" t="s">
        <v>2486</v>
      </c>
      <c r="BK15" s="237" t="s">
        <v>2485</v>
      </c>
      <c r="BL15" s="238" t="s">
        <v>2486</v>
      </c>
      <c r="BM15" s="237" t="s">
        <v>2485</v>
      </c>
      <c r="BN15" s="238" t="s">
        <v>2486</v>
      </c>
      <c r="BO15" s="237" t="s">
        <v>2490</v>
      </c>
      <c r="BP15" s="238" t="s">
        <v>2656</v>
      </c>
      <c r="BQ15" s="237" t="s">
        <v>2485</v>
      </c>
      <c r="BR15" s="238" t="s">
        <v>2486</v>
      </c>
      <c r="BS15" s="237" t="s">
        <v>2485</v>
      </c>
      <c r="BT15" s="239" t="s">
        <v>2486</v>
      </c>
      <c r="BU15" s="237" t="s">
        <v>2485</v>
      </c>
      <c r="BV15" s="238" t="s">
        <v>2486</v>
      </c>
      <c r="BW15" s="237" t="s">
        <v>2485</v>
      </c>
      <c r="BX15" s="239" t="s">
        <v>2486</v>
      </c>
      <c r="BY15" s="237" t="s">
        <v>2485</v>
      </c>
      <c r="BZ15" s="238" t="s">
        <v>2486</v>
      </c>
      <c r="CA15" s="237" t="s">
        <v>2485</v>
      </c>
      <c r="CB15" s="238" t="s">
        <v>2486</v>
      </c>
      <c r="CC15" s="237" t="s">
        <v>2485</v>
      </c>
      <c r="CD15" s="238" t="s">
        <v>2486</v>
      </c>
      <c r="CE15" s="237" t="s">
        <v>2485</v>
      </c>
      <c r="CF15" s="239" t="s">
        <v>2486</v>
      </c>
      <c r="CG15" s="237" t="s">
        <v>2485</v>
      </c>
      <c r="CH15" s="238" t="s">
        <v>2486</v>
      </c>
      <c r="CI15" s="237" t="s">
        <v>2485</v>
      </c>
      <c r="CJ15" s="238" t="s">
        <v>2486</v>
      </c>
      <c r="CK15" s="237" t="s">
        <v>2483</v>
      </c>
      <c r="CL15" s="239" t="s">
        <v>2657</v>
      </c>
      <c r="CM15" s="237" t="s">
        <v>2485</v>
      </c>
      <c r="CN15" s="238" t="s">
        <v>2486</v>
      </c>
      <c r="CO15" s="237" t="s">
        <v>2485</v>
      </c>
      <c r="CP15" s="238" t="s">
        <v>2486</v>
      </c>
      <c r="CQ15" s="237" t="s">
        <v>2485</v>
      </c>
      <c r="CR15" s="238" t="s">
        <v>2486</v>
      </c>
      <c r="CS15" s="237" t="s">
        <v>2485</v>
      </c>
      <c r="CT15" s="238" t="s">
        <v>2486</v>
      </c>
      <c r="CU15" s="237" t="s">
        <v>2485</v>
      </c>
      <c r="CV15" s="238" t="s">
        <v>2486</v>
      </c>
      <c r="CW15" s="240" t="s">
        <v>2658</v>
      </c>
      <c r="CX15" s="236"/>
      <c r="CY15" s="236"/>
      <c r="CZ15" s="236"/>
      <c r="DA15" s="236"/>
      <c r="DB15" s="236"/>
    </row>
    <row r="16" spans="1:109" s="249" customFormat="1" ht="51.75" customHeight="1" thickBot="1" x14ac:dyDescent="0.35">
      <c r="A16" s="241">
        <f t="shared" si="0"/>
        <v>13</v>
      </c>
      <c r="B16" s="242"/>
      <c r="C16" s="235" t="s">
        <v>405</v>
      </c>
      <c r="D16" s="243" t="s">
        <v>2531</v>
      </c>
      <c r="E16" s="236">
        <v>310</v>
      </c>
      <c r="F16" s="236" t="s">
        <v>2659</v>
      </c>
      <c r="G16" s="237" t="s">
        <v>2490</v>
      </c>
      <c r="H16" s="238" t="s">
        <v>2660</v>
      </c>
      <c r="I16" s="237" t="s">
        <v>2485</v>
      </c>
      <c r="J16" s="238" t="s">
        <v>2661</v>
      </c>
      <c r="K16" s="237" t="s">
        <v>2485</v>
      </c>
      <c r="L16" s="238" t="s">
        <v>2662</v>
      </c>
      <c r="M16" s="237" t="s">
        <v>2485</v>
      </c>
      <c r="N16" s="238" t="s">
        <v>2663</v>
      </c>
      <c r="O16" s="237" t="s">
        <v>2485</v>
      </c>
      <c r="P16" s="238" t="s">
        <v>2486</v>
      </c>
      <c r="Q16" s="237" t="s">
        <v>2485</v>
      </c>
      <c r="R16" s="239" t="s">
        <v>2486</v>
      </c>
      <c r="S16" s="237" t="s">
        <v>2543</v>
      </c>
      <c r="T16" s="238" t="s">
        <v>2664</v>
      </c>
      <c r="U16" s="237" t="s">
        <v>2543</v>
      </c>
      <c r="V16" s="238" t="s">
        <v>2665</v>
      </c>
      <c r="W16" s="237" t="s">
        <v>2482</v>
      </c>
      <c r="X16" s="239" t="s">
        <v>2666</v>
      </c>
      <c r="Y16" s="237" t="s">
        <v>2485</v>
      </c>
      <c r="Z16" s="238" t="s">
        <v>2486</v>
      </c>
      <c r="AA16" s="237" t="s">
        <v>2485</v>
      </c>
      <c r="AB16" s="239" t="s">
        <v>2486</v>
      </c>
      <c r="AC16" s="237" t="s">
        <v>2484</v>
      </c>
      <c r="AD16" s="238" t="s">
        <v>2667</v>
      </c>
      <c r="AE16" s="237" t="s">
        <v>2485</v>
      </c>
      <c r="AF16" s="238" t="s">
        <v>2486</v>
      </c>
      <c r="AG16" s="237" t="s">
        <v>2485</v>
      </c>
      <c r="AH16" s="238" t="s">
        <v>2486</v>
      </c>
      <c r="AI16" s="237" t="s">
        <v>2485</v>
      </c>
      <c r="AJ16" s="238" t="s">
        <v>2486</v>
      </c>
      <c r="AK16" s="237" t="s">
        <v>2485</v>
      </c>
      <c r="AL16" s="238" t="s">
        <v>2486</v>
      </c>
      <c r="AM16" s="237" t="s">
        <v>2485</v>
      </c>
      <c r="AN16" s="239" t="s">
        <v>2486</v>
      </c>
      <c r="AO16" s="237" t="s">
        <v>2543</v>
      </c>
      <c r="AP16" s="238" t="s">
        <v>2668</v>
      </c>
      <c r="AQ16" s="237" t="s">
        <v>2485</v>
      </c>
      <c r="AR16" s="239" t="s">
        <v>2669</v>
      </c>
      <c r="AS16" s="237" t="s">
        <v>2646</v>
      </c>
      <c r="AT16" s="238" t="s">
        <v>2670</v>
      </c>
      <c r="AU16" s="237" t="s">
        <v>2482</v>
      </c>
      <c r="AV16" s="239" t="s">
        <v>2671</v>
      </c>
      <c r="AW16" s="237" t="s">
        <v>2646</v>
      </c>
      <c r="AX16" s="238" t="s">
        <v>2672</v>
      </c>
      <c r="AY16" s="237" t="s">
        <v>2482</v>
      </c>
      <c r="AZ16" s="239" t="s">
        <v>2673</v>
      </c>
      <c r="BA16" s="237" t="s">
        <v>2646</v>
      </c>
      <c r="BB16" s="238" t="s">
        <v>2674</v>
      </c>
      <c r="BC16" s="237" t="s">
        <v>2482</v>
      </c>
      <c r="BD16" s="238" t="s">
        <v>2675</v>
      </c>
      <c r="BE16" s="237" t="s">
        <v>2646</v>
      </c>
      <c r="BF16" s="239" t="s">
        <v>2676</v>
      </c>
      <c r="BG16" s="237" t="s">
        <v>2482</v>
      </c>
      <c r="BH16" s="239" t="s">
        <v>2677</v>
      </c>
      <c r="BI16" s="237" t="s">
        <v>2646</v>
      </c>
      <c r="BJ16" s="238" t="s">
        <v>2674</v>
      </c>
      <c r="BK16" s="237" t="s">
        <v>2482</v>
      </c>
      <c r="BL16" s="238" t="s">
        <v>2678</v>
      </c>
      <c r="BM16" s="237" t="s">
        <v>2543</v>
      </c>
      <c r="BN16" s="238" t="s">
        <v>2679</v>
      </c>
      <c r="BO16" s="237" t="s">
        <v>2485</v>
      </c>
      <c r="BP16" s="238" t="s">
        <v>2486</v>
      </c>
      <c r="BQ16" s="237" t="s">
        <v>2543</v>
      </c>
      <c r="BR16" s="238" t="s">
        <v>2680</v>
      </c>
      <c r="BS16" s="237" t="s">
        <v>2543</v>
      </c>
      <c r="BT16" s="239" t="s">
        <v>2681</v>
      </c>
      <c r="BU16" s="237" t="s">
        <v>2543</v>
      </c>
      <c r="BV16" s="238" t="s">
        <v>2682</v>
      </c>
      <c r="BW16" s="237" t="s">
        <v>2485</v>
      </c>
      <c r="BX16" s="239" t="s">
        <v>2486</v>
      </c>
      <c r="BY16" s="237" t="s">
        <v>2543</v>
      </c>
      <c r="BZ16" s="238" t="s">
        <v>2683</v>
      </c>
      <c r="CA16" s="237" t="s">
        <v>2490</v>
      </c>
      <c r="CB16" s="238" t="s">
        <v>2684</v>
      </c>
      <c r="CC16" s="237" t="s">
        <v>2485</v>
      </c>
      <c r="CD16" s="238" t="s">
        <v>2486</v>
      </c>
      <c r="CE16" s="237" t="s">
        <v>2543</v>
      </c>
      <c r="CF16" s="239" t="s">
        <v>2685</v>
      </c>
      <c r="CG16" s="237" t="s">
        <v>2485</v>
      </c>
      <c r="CH16" s="238" t="s">
        <v>2486</v>
      </c>
      <c r="CI16" s="237" t="s">
        <v>2485</v>
      </c>
      <c r="CJ16" s="238" t="s">
        <v>2486</v>
      </c>
      <c r="CK16" s="237" t="s">
        <v>2485</v>
      </c>
      <c r="CL16" s="239" t="s">
        <v>2486</v>
      </c>
      <c r="CM16" s="237" t="s">
        <v>2485</v>
      </c>
      <c r="CN16" s="238" t="s">
        <v>2486</v>
      </c>
      <c r="CO16" s="237" t="s">
        <v>2485</v>
      </c>
      <c r="CP16" s="238" t="s">
        <v>2486</v>
      </c>
      <c r="CQ16" s="237" t="s">
        <v>2485</v>
      </c>
      <c r="CR16" s="238" t="s">
        <v>2486</v>
      </c>
      <c r="CS16" s="237" t="s">
        <v>2485</v>
      </c>
      <c r="CT16" s="238" t="s">
        <v>2486</v>
      </c>
      <c r="CU16" s="237" t="s">
        <v>2485</v>
      </c>
      <c r="CV16" s="238" t="s">
        <v>2486</v>
      </c>
      <c r="CW16" s="240" t="s">
        <v>2686</v>
      </c>
      <c r="CX16" s="236"/>
      <c r="CY16" s="236"/>
      <c r="CZ16" s="236"/>
      <c r="DA16" s="236"/>
      <c r="DB16" s="236"/>
    </row>
    <row r="17" spans="1:106" s="249" customFormat="1" ht="51.75" customHeight="1" thickBot="1" x14ac:dyDescent="0.35">
      <c r="A17" s="241">
        <f t="shared" si="0"/>
        <v>14</v>
      </c>
      <c r="B17" s="242"/>
      <c r="C17" s="235" t="s">
        <v>410</v>
      </c>
      <c r="D17" s="243" t="s">
        <v>2687</v>
      </c>
      <c r="E17" s="236">
        <v>400</v>
      </c>
      <c r="F17" s="236" t="s">
        <v>2479</v>
      </c>
      <c r="G17" s="237" t="s">
        <v>2485</v>
      </c>
      <c r="H17" s="238" t="s">
        <v>2486</v>
      </c>
      <c r="I17" s="237" t="s">
        <v>2485</v>
      </c>
      <c r="J17" s="238" t="s">
        <v>2486</v>
      </c>
      <c r="K17" s="237" t="s">
        <v>2485</v>
      </c>
      <c r="L17" s="238" t="s">
        <v>2486</v>
      </c>
      <c r="M17" s="237" t="s">
        <v>2485</v>
      </c>
      <c r="N17" s="238" t="s">
        <v>2486</v>
      </c>
      <c r="O17" s="237" t="s">
        <v>2485</v>
      </c>
      <c r="P17" s="238" t="s">
        <v>2486</v>
      </c>
      <c r="Q17" s="237" t="s">
        <v>2485</v>
      </c>
      <c r="R17" s="239" t="s">
        <v>2486</v>
      </c>
      <c r="S17" s="237" t="s">
        <v>2485</v>
      </c>
      <c r="T17" s="238" t="s">
        <v>2486</v>
      </c>
      <c r="U17" s="237" t="s">
        <v>2485</v>
      </c>
      <c r="V17" s="238" t="s">
        <v>2486</v>
      </c>
      <c r="W17" s="237" t="s">
        <v>2485</v>
      </c>
      <c r="X17" s="239" t="s">
        <v>2486</v>
      </c>
      <c r="Y17" s="237" t="s">
        <v>2485</v>
      </c>
      <c r="Z17" s="238" t="s">
        <v>2486</v>
      </c>
      <c r="AA17" s="237" t="s">
        <v>2485</v>
      </c>
      <c r="AB17" s="239" t="s">
        <v>2486</v>
      </c>
      <c r="AC17" s="237" t="s">
        <v>2485</v>
      </c>
      <c r="AD17" s="238" t="s">
        <v>2486</v>
      </c>
      <c r="AE17" s="237" t="s">
        <v>2485</v>
      </c>
      <c r="AF17" s="238" t="s">
        <v>2486</v>
      </c>
      <c r="AG17" s="237" t="s">
        <v>2485</v>
      </c>
      <c r="AH17" s="238" t="s">
        <v>2486</v>
      </c>
      <c r="AI17" s="237" t="s">
        <v>2485</v>
      </c>
      <c r="AJ17" s="238" t="s">
        <v>2486</v>
      </c>
      <c r="AK17" s="237" t="s">
        <v>2485</v>
      </c>
      <c r="AL17" s="238" t="s">
        <v>2486</v>
      </c>
      <c r="AM17" s="237" t="s">
        <v>2485</v>
      </c>
      <c r="AN17" s="239" t="s">
        <v>2486</v>
      </c>
      <c r="AO17" s="237" t="s">
        <v>2485</v>
      </c>
      <c r="AP17" s="238" t="s">
        <v>2486</v>
      </c>
      <c r="AQ17" s="237" t="s">
        <v>2485</v>
      </c>
      <c r="AR17" s="239" t="s">
        <v>2486</v>
      </c>
      <c r="AS17" s="237" t="s">
        <v>2490</v>
      </c>
      <c r="AT17" s="238" t="s">
        <v>2688</v>
      </c>
      <c r="AU17" s="237" t="s">
        <v>2485</v>
      </c>
      <c r="AV17" s="239" t="s">
        <v>2486</v>
      </c>
      <c r="AW17" s="237" t="s">
        <v>2485</v>
      </c>
      <c r="AX17" s="238" t="s">
        <v>2486</v>
      </c>
      <c r="AY17" s="237" t="s">
        <v>2485</v>
      </c>
      <c r="AZ17" s="239" t="s">
        <v>2486</v>
      </c>
      <c r="BA17" s="237" t="s">
        <v>2490</v>
      </c>
      <c r="BB17" s="238" t="s">
        <v>2689</v>
      </c>
      <c r="BC17" s="237" t="s">
        <v>2485</v>
      </c>
      <c r="BD17" s="238" t="s">
        <v>2486</v>
      </c>
      <c r="BE17" s="237" t="s">
        <v>2485</v>
      </c>
      <c r="BF17" s="239" t="s">
        <v>2486</v>
      </c>
      <c r="BG17" s="237" t="s">
        <v>2485</v>
      </c>
      <c r="BH17" s="239" t="s">
        <v>2486</v>
      </c>
      <c r="BI17" s="237" t="s">
        <v>2485</v>
      </c>
      <c r="BJ17" s="238" t="s">
        <v>2486</v>
      </c>
      <c r="BK17" s="237" t="s">
        <v>2485</v>
      </c>
      <c r="BL17" s="238" t="s">
        <v>2486</v>
      </c>
      <c r="BM17" s="237" t="s">
        <v>2485</v>
      </c>
      <c r="BN17" s="238" t="s">
        <v>2486</v>
      </c>
      <c r="BO17" s="237" t="s">
        <v>2485</v>
      </c>
      <c r="BP17" s="238" t="s">
        <v>2486</v>
      </c>
      <c r="BQ17" s="237" t="s">
        <v>2485</v>
      </c>
      <c r="BR17" s="238" t="s">
        <v>2486</v>
      </c>
      <c r="BS17" s="237" t="s">
        <v>2485</v>
      </c>
      <c r="BT17" s="239" t="s">
        <v>2486</v>
      </c>
      <c r="BU17" s="237" t="s">
        <v>2485</v>
      </c>
      <c r="BV17" s="238" t="s">
        <v>2486</v>
      </c>
      <c r="BW17" s="237" t="s">
        <v>2485</v>
      </c>
      <c r="BX17" s="239" t="s">
        <v>2486</v>
      </c>
      <c r="BY17" s="237" t="s">
        <v>2485</v>
      </c>
      <c r="BZ17" s="238" t="s">
        <v>2486</v>
      </c>
      <c r="CA17" s="237" t="s">
        <v>2485</v>
      </c>
      <c r="CB17" s="238" t="s">
        <v>2486</v>
      </c>
      <c r="CC17" s="237" t="s">
        <v>2485</v>
      </c>
      <c r="CD17" s="238" t="s">
        <v>2486</v>
      </c>
      <c r="CE17" s="237" t="s">
        <v>2485</v>
      </c>
      <c r="CF17" s="239" t="s">
        <v>2486</v>
      </c>
      <c r="CG17" s="237" t="s">
        <v>2485</v>
      </c>
      <c r="CH17" s="238" t="s">
        <v>2486</v>
      </c>
      <c r="CI17" s="237" t="s">
        <v>2485</v>
      </c>
      <c r="CJ17" s="238" t="s">
        <v>2486</v>
      </c>
      <c r="CK17" s="237" t="s">
        <v>2490</v>
      </c>
      <c r="CL17" s="239" t="s">
        <v>2690</v>
      </c>
      <c r="CM17" s="237" t="s">
        <v>2485</v>
      </c>
      <c r="CN17" s="238" t="s">
        <v>2486</v>
      </c>
      <c r="CO17" s="237" t="s">
        <v>2485</v>
      </c>
      <c r="CP17" s="238" t="s">
        <v>2486</v>
      </c>
      <c r="CQ17" s="237" t="s">
        <v>2485</v>
      </c>
      <c r="CR17" s="238" t="s">
        <v>2486</v>
      </c>
      <c r="CS17" s="237" t="s">
        <v>2485</v>
      </c>
      <c r="CT17" s="238" t="s">
        <v>2486</v>
      </c>
      <c r="CU17" s="237" t="s">
        <v>2485</v>
      </c>
      <c r="CV17" s="238" t="s">
        <v>2486</v>
      </c>
      <c r="CW17" s="240" t="s">
        <v>2691</v>
      </c>
      <c r="CX17" s="236"/>
      <c r="CY17" s="236"/>
      <c r="CZ17" s="236"/>
      <c r="DA17" s="236"/>
      <c r="DB17" s="236"/>
    </row>
    <row r="18" spans="1:106" s="249" customFormat="1" ht="51.75" customHeight="1" thickBot="1" x14ac:dyDescent="0.35">
      <c r="A18" s="241">
        <f t="shared" si="0"/>
        <v>15</v>
      </c>
      <c r="B18" s="242"/>
      <c r="C18" s="235" t="s">
        <v>368</v>
      </c>
      <c r="D18" s="243" t="s">
        <v>2692</v>
      </c>
      <c r="E18" s="236">
        <v>314</v>
      </c>
      <c r="F18" s="236" t="s">
        <v>2693</v>
      </c>
      <c r="G18" s="237" t="s">
        <v>2482</v>
      </c>
      <c r="H18" s="238" t="s">
        <v>2694</v>
      </c>
      <c r="I18" s="237" t="s">
        <v>2482</v>
      </c>
      <c r="J18" s="238" t="s">
        <v>2694</v>
      </c>
      <c r="K18" s="237" t="s">
        <v>2482</v>
      </c>
      <c r="L18" s="238" t="s">
        <v>2694</v>
      </c>
      <c r="M18" s="237" t="s">
        <v>2482</v>
      </c>
      <c r="N18" s="238" t="s">
        <v>2694</v>
      </c>
      <c r="O18" s="237" t="s">
        <v>2485</v>
      </c>
      <c r="P18" s="238" t="s">
        <v>2695</v>
      </c>
      <c r="Q18" s="237" t="s">
        <v>2485</v>
      </c>
      <c r="R18" s="239" t="s">
        <v>2486</v>
      </c>
      <c r="S18" s="237" t="s">
        <v>2485</v>
      </c>
      <c r="T18" s="238" t="s">
        <v>2695</v>
      </c>
      <c r="U18" s="237" t="s">
        <v>2485</v>
      </c>
      <c r="V18" s="238" t="s">
        <v>2695</v>
      </c>
      <c r="W18" s="237" t="s">
        <v>2485</v>
      </c>
      <c r="X18" s="239" t="s">
        <v>2695</v>
      </c>
      <c r="Y18" s="237" t="s">
        <v>2485</v>
      </c>
      <c r="Z18" s="238" t="s">
        <v>2486</v>
      </c>
      <c r="AA18" s="237" t="s">
        <v>2485</v>
      </c>
      <c r="AB18" s="239" t="s">
        <v>2486</v>
      </c>
      <c r="AC18" s="237" t="s">
        <v>2482</v>
      </c>
      <c r="AD18" s="238" t="s">
        <v>2696</v>
      </c>
      <c r="AE18" s="237" t="s">
        <v>2485</v>
      </c>
      <c r="AF18" s="238" t="s">
        <v>2695</v>
      </c>
      <c r="AG18" s="237" t="s">
        <v>2485</v>
      </c>
      <c r="AH18" s="238" t="s">
        <v>2695</v>
      </c>
      <c r="AI18" s="237" t="s">
        <v>2485</v>
      </c>
      <c r="AJ18" s="238" t="s">
        <v>2486</v>
      </c>
      <c r="AK18" s="237" t="s">
        <v>2482</v>
      </c>
      <c r="AL18" s="238" t="s">
        <v>2697</v>
      </c>
      <c r="AM18" s="237" t="s">
        <v>2485</v>
      </c>
      <c r="AN18" s="239" t="s">
        <v>2486</v>
      </c>
      <c r="AO18" s="237" t="s">
        <v>2490</v>
      </c>
      <c r="AP18" s="238" t="s">
        <v>2698</v>
      </c>
      <c r="AQ18" s="237" t="s">
        <v>2485</v>
      </c>
      <c r="AR18" s="239" t="s">
        <v>2486</v>
      </c>
      <c r="AS18" s="237" t="s">
        <v>2485</v>
      </c>
      <c r="AT18" s="238" t="s">
        <v>2695</v>
      </c>
      <c r="AU18" s="237" t="s">
        <v>2485</v>
      </c>
      <c r="AV18" s="239" t="s">
        <v>2486</v>
      </c>
      <c r="AW18" s="237" t="s">
        <v>2543</v>
      </c>
      <c r="AX18" s="238" t="s">
        <v>2699</v>
      </c>
      <c r="AY18" s="237" t="s">
        <v>2485</v>
      </c>
      <c r="AZ18" s="239" t="s">
        <v>2695</v>
      </c>
      <c r="BA18" s="237" t="s">
        <v>2485</v>
      </c>
      <c r="BB18" s="238" t="s">
        <v>2486</v>
      </c>
      <c r="BC18" s="237" t="s">
        <v>2485</v>
      </c>
      <c r="BD18" s="238" t="s">
        <v>2695</v>
      </c>
      <c r="BE18" s="237" t="s">
        <v>2485</v>
      </c>
      <c r="BF18" s="239" t="s">
        <v>2695</v>
      </c>
      <c r="BG18" s="237" t="s">
        <v>2485</v>
      </c>
      <c r="BH18" s="239" t="s">
        <v>2695</v>
      </c>
      <c r="BI18" s="237" t="s">
        <v>2485</v>
      </c>
      <c r="BJ18" s="238" t="s">
        <v>2695</v>
      </c>
      <c r="BK18" s="237" t="s">
        <v>2485</v>
      </c>
      <c r="BL18" s="238" t="s">
        <v>2695</v>
      </c>
      <c r="BM18" s="237" t="s">
        <v>2490</v>
      </c>
      <c r="BN18" s="238" t="s">
        <v>2700</v>
      </c>
      <c r="BO18" s="237" t="s">
        <v>2485</v>
      </c>
      <c r="BP18" s="238" t="s">
        <v>2695</v>
      </c>
      <c r="BQ18" s="237" t="s">
        <v>2485</v>
      </c>
      <c r="BR18" s="238" t="s">
        <v>2701</v>
      </c>
      <c r="BS18" s="237" t="s">
        <v>2482</v>
      </c>
      <c r="BT18" s="239" t="s">
        <v>2702</v>
      </c>
      <c r="BU18" s="237" t="s">
        <v>2485</v>
      </c>
      <c r="BV18" s="238" t="s">
        <v>2703</v>
      </c>
      <c r="BW18" s="237" t="s">
        <v>2485</v>
      </c>
      <c r="BX18" s="239" t="s">
        <v>2486</v>
      </c>
      <c r="BY18" s="237" t="s">
        <v>2485</v>
      </c>
      <c r="BZ18" s="238" t="s">
        <v>2704</v>
      </c>
      <c r="CA18" s="237" t="s">
        <v>2490</v>
      </c>
      <c r="CB18" s="238" t="s">
        <v>2705</v>
      </c>
      <c r="CC18" s="237" t="s">
        <v>2483</v>
      </c>
      <c r="CD18" s="238" t="s">
        <v>2706</v>
      </c>
      <c r="CE18" s="237" t="s">
        <v>2483</v>
      </c>
      <c r="CF18" s="239" t="s">
        <v>2707</v>
      </c>
      <c r="CG18" s="237" t="s">
        <v>2483</v>
      </c>
      <c r="CH18" s="238" t="s">
        <v>2708</v>
      </c>
      <c r="CI18" s="237" t="s">
        <v>2485</v>
      </c>
      <c r="CJ18" s="238" t="s">
        <v>2486</v>
      </c>
      <c r="CK18" s="237" t="s">
        <v>2485</v>
      </c>
      <c r="CL18" s="239" t="s">
        <v>2486</v>
      </c>
      <c r="CM18" s="237" t="s">
        <v>2483</v>
      </c>
      <c r="CN18" s="238" t="s">
        <v>2709</v>
      </c>
      <c r="CO18" s="237" t="s">
        <v>2485</v>
      </c>
      <c r="CP18" s="238" t="s">
        <v>2695</v>
      </c>
      <c r="CQ18" s="237" t="s">
        <v>2485</v>
      </c>
      <c r="CR18" s="238" t="s">
        <v>2486</v>
      </c>
      <c r="CS18" s="237" t="s">
        <v>2485</v>
      </c>
      <c r="CT18" s="238" t="s">
        <v>2486</v>
      </c>
      <c r="CU18" s="237" t="s">
        <v>2485</v>
      </c>
      <c r="CV18" s="238" t="s">
        <v>2486</v>
      </c>
      <c r="CW18" s="240" t="s">
        <v>2710</v>
      </c>
      <c r="CX18" s="236"/>
      <c r="CY18" s="236"/>
      <c r="CZ18" s="236"/>
      <c r="DA18" s="236"/>
      <c r="DB18" s="236"/>
    </row>
    <row r="19" spans="1:106" s="249" customFormat="1" ht="51.75" customHeight="1" thickBot="1" x14ac:dyDescent="0.35">
      <c r="A19" s="241">
        <f t="shared" si="0"/>
        <v>16</v>
      </c>
      <c r="B19" s="242"/>
      <c r="C19" s="235" t="s">
        <v>210</v>
      </c>
      <c r="D19" s="243" t="s">
        <v>2515</v>
      </c>
      <c r="E19" s="236" t="s">
        <v>2711</v>
      </c>
      <c r="F19" s="236" t="s">
        <v>2532</v>
      </c>
      <c r="G19" s="237" t="s">
        <v>2485</v>
      </c>
      <c r="H19" s="238" t="s">
        <v>2486</v>
      </c>
      <c r="I19" s="237" t="s">
        <v>2485</v>
      </c>
      <c r="J19" s="238" t="s">
        <v>2486</v>
      </c>
      <c r="K19" s="237" t="s">
        <v>2485</v>
      </c>
      <c r="L19" s="238" t="s">
        <v>2486</v>
      </c>
      <c r="M19" s="237" t="s">
        <v>2485</v>
      </c>
      <c r="N19" s="238" t="s">
        <v>2486</v>
      </c>
      <c r="O19" s="237" t="s">
        <v>2485</v>
      </c>
      <c r="P19" s="238" t="s">
        <v>2486</v>
      </c>
      <c r="Q19" s="237" t="s">
        <v>2485</v>
      </c>
      <c r="R19" s="239" t="s">
        <v>2486</v>
      </c>
      <c r="S19" s="237" t="s">
        <v>2485</v>
      </c>
      <c r="T19" s="238" t="s">
        <v>2486</v>
      </c>
      <c r="U19" s="237" t="s">
        <v>2485</v>
      </c>
      <c r="V19" s="238" t="s">
        <v>2486</v>
      </c>
      <c r="W19" s="237" t="s">
        <v>2485</v>
      </c>
      <c r="X19" s="239" t="s">
        <v>2486</v>
      </c>
      <c r="Y19" s="237" t="s">
        <v>2485</v>
      </c>
      <c r="Z19" s="238" t="s">
        <v>2486</v>
      </c>
      <c r="AA19" s="237" t="s">
        <v>2485</v>
      </c>
      <c r="AB19" s="239" t="s">
        <v>2486</v>
      </c>
      <c r="AC19" s="237" t="s">
        <v>2485</v>
      </c>
      <c r="AD19" s="238" t="s">
        <v>2486</v>
      </c>
      <c r="AE19" s="237" t="s">
        <v>2485</v>
      </c>
      <c r="AF19" s="238" t="s">
        <v>2486</v>
      </c>
      <c r="AG19" s="237" t="s">
        <v>2485</v>
      </c>
      <c r="AH19" s="238" t="s">
        <v>2486</v>
      </c>
      <c r="AI19" s="237" t="s">
        <v>2485</v>
      </c>
      <c r="AJ19" s="238" t="s">
        <v>2486</v>
      </c>
      <c r="AK19" s="237" t="s">
        <v>2485</v>
      </c>
      <c r="AL19" s="238" t="s">
        <v>2486</v>
      </c>
      <c r="AM19" s="237" t="s">
        <v>2485</v>
      </c>
      <c r="AN19" s="239" t="s">
        <v>2486</v>
      </c>
      <c r="AO19" s="237" t="s">
        <v>2485</v>
      </c>
      <c r="AP19" s="238" t="s">
        <v>2486</v>
      </c>
      <c r="AQ19" s="237" t="s">
        <v>2485</v>
      </c>
      <c r="AR19" s="239" t="s">
        <v>2486</v>
      </c>
      <c r="AS19" s="237" t="s">
        <v>2485</v>
      </c>
      <c r="AT19" s="238" t="s">
        <v>2486</v>
      </c>
      <c r="AU19" s="237" t="s">
        <v>2485</v>
      </c>
      <c r="AV19" s="239" t="s">
        <v>2486</v>
      </c>
      <c r="AW19" s="237" t="s">
        <v>2485</v>
      </c>
      <c r="AX19" s="238" t="s">
        <v>2486</v>
      </c>
      <c r="AY19" s="237" t="s">
        <v>2485</v>
      </c>
      <c r="AZ19" s="239" t="s">
        <v>2486</v>
      </c>
      <c r="BA19" s="237" t="s">
        <v>2485</v>
      </c>
      <c r="BB19" s="238" t="s">
        <v>2486</v>
      </c>
      <c r="BC19" s="237" t="s">
        <v>2485</v>
      </c>
      <c r="BD19" s="238" t="s">
        <v>2486</v>
      </c>
      <c r="BE19" s="237" t="s">
        <v>2485</v>
      </c>
      <c r="BF19" s="239" t="s">
        <v>2486</v>
      </c>
      <c r="BG19" s="237" t="s">
        <v>2485</v>
      </c>
      <c r="BH19" s="239" t="s">
        <v>2486</v>
      </c>
      <c r="BI19" s="237" t="s">
        <v>2485</v>
      </c>
      <c r="BJ19" s="238" t="s">
        <v>2486</v>
      </c>
      <c r="BK19" s="237" t="s">
        <v>2485</v>
      </c>
      <c r="BL19" s="238" t="s">
        <v>2486</v>
      </c>
      <c r="BM19" s="237" t="s">
        <v>2485</v>
      </c>
      <c r="BN19" s="238" t="s">
        <v>2486</v>
      </c>
      <c r="BO19" s="237" t="s">
        <v>2485</v>
      </c>
      <c r="BP19" s="238" t="s">
        <v>2486</v>
      </c>
      <c r="BQ19" s="237" t="s">
        <v>2490</v>
      </c>
      <c r="BR19" s="238" t="s">
        <v>2712</v>
      </c>
      <c r="BS19" s="237" t="s">
        <v>2490</v>
      </c>
      <c r="BT19" s="239" t="s">
        <v>2713</v>
      </c>
      <c r="BU19" s="237" t="s">
        <v>2490</v>
      </c>
      <c r="BV19" s="238" t="s">
        <v>2714</v>
      </c>
      <c r="BW19" s="237" t="s">
        <v>2485</v>
      </c>
      <c r="BX19" s="239" t="s">
        <v>2486</v>
      </c>
      <c r="BY19" s="237" t="s">
        <v>2490</v>
      </c>
      <c r="BZ19" s="238" t="s">
        <v>2715</v>
      </c>
      <c r="CA19" s="237" t="s">
        <v>2485</v>
      </c>
      <c r="CB19" s="238" t="s">
        <v>2486</v>
      </c>
      <c r="CC19" s="237" t="s">
        <v>2485</v>
      </c>
      <c r="CD19" s="238" t="s">
        <v>2486</v>
      </c>
      <c r="CE19" s="237" t="s">
        <v>2485</v>
      </c>
      <c r="CF19" s="239" t="s">
        <v>2486</v>
      </c>
      <c r="CG19" s="237" t="s">
        <v>2485</v>
      </c>
      <c r="CH19" s="238" t="s">
        <v>2486</v>
      </c>
      <c r="CI19" s="237" t="s">
        <v>2485</v>
      </c>
      <c r="CJ19" s="238" t="s">
        <v>2486</v>
      </c>
      <c r="CK19" s="237" t="s">
        <v>2485</v>
      </c>
      <c r="CL19" s="239" t="s">
        <v>2486</v>
      </c>
      <c r="CM19" s="237" t="s">
        <v>2485</v>
      </c>
      <c r="CN19" s="238" t="s">
        <v>2486</v>
      </c>
      <c r="CO19" s="237" t="s">
        <v>2485</v>
      </c>
      <c r="CP19" s="238" t="s">
        <v>2486</v>
      </c>
      <c r="CQ19" s="237" t="s">
        <v>2485</v>
      </c>
      <c r="CR19" s="238" t="s">
        <v>2486</v>
      </c>
      <c r="CS19" s="237" t="s">
        <v>2484</v>
      </c>
      <c r="CT19" s="238" t="s">
        <v>2716</v>
      </c>
      <c r="CU19" s="237" t="s">
        <v>2485</v>
      </c>
      <c r="CV19" s="238" t="s">
        <v>2486</v>
      </c>
      <c r="CW19" s="240" t="s">
        <v>2717</v>
      </c>
      <c r="CX19" s="236"/>
      <c r="CY19" s="236"/>
      <c r="CZ19" s="236"/>
      <c r="DA19" s="236"/>
      <c r="DB19" s="236"/>
    </row>
    <row r="20" spans="1:106" s="249" customFormat="1" ht="51.75" customHeight="1" thickBot="1" x14ac:dyDescent="0.35">
      <c r="A20" s="241">
        <f t="shared" si="0"/>
        <v>17</v>
      </c>
      <c r="B20" s="242"/>
      <c r="C20" s="235" t="s">
        <v>411</v>
      </c>
      <c r="D20" s="243" t="s">
        <v>2718</v>
      </c>
      <c r="E20" s="236">
        <v>584</v>
      </c>
      <c r="F20" s="236" t="s">
        <v>2516</v>
      </c>
      <c r="G20" s="237" t="s">
        <v>2485</v>
      </c>
      <c r="H20" s="238" t="s">
        <v>2486</v>
      </c>
      <c r="I20" s="237" t="s">
        <v>2485</v>
      </c>
      <c r="J20" s="238" t="s">
        <v>2486</v>
      </c>
      <c r="K20" s="237" t="s">
        <v>2485</v>
      </c>
      <c r="L20" s="238" t="s">
        <v>2486</v>
      </c>
      <c r="M20" s="237" t="s">
        <v>2490</v>
      </c>
      <c r="N20" s="238" t="s">
        <v>2719</v>
      </c>
      <c r="O20" s="237" t="s">
        <v>2490</v>
      </c>
      <c r="P20" s="238" t="s">
        <v>2720</v>
      </c>
      <c r="Q20" s="237" t="s">
        <v>2485</v>
      </c>
      <c r="R20" s="239" t="s">
        <v>2486</v>
      </c>
      <c r="S20" s="237" t="s">
        <v>2485</v>
      </c>
      <c r="T20" s="238" t="s">
        <v>2486</v>
      </c>
      <c r="U20" s="237" t="s">
        <v>2485</v>
      </c>
      <c r="V20" s="238" t="s">
        <v>2486</v>
      </c>
      <c r="W20" s="237" t="s">
        <v>2485</v>
      </c>
      <c r="X20" s="239" t="s">
        <v>2486</v>
      </c>
      <c r="Y20" s="237" t="s">
        <v>2485</v>
      </c>
      <c r="Z20" s="238" t="s">
        <v>2486</v>
      </c>
      <c r="AA20" s="237" t="s">
        <v>2485</v>
      </c>
      <c r="AB20" s="239" t="s">
        <v>2486</v>
      </c>
      <c r="AC20" s="237" t="s">
        <v>2490</v>
      </c>
      <c r="AD20" s="238" t="s">
        <v>2721</v>
      </c>
      <c r="AE20" s="237" t="s">
        <v>2485</v>
      </c>
      <c r="AF20" s="238" t="s">
        <v>2486</v>
      </c>
      <c r="AG20" s="237" t="s">
        <v>2490</v>
      </c>
      <c r="AH20" s="238" t="s">
        <v>2722</v>
      </c>
      <c r="AI20" s="237" t="s">
        <v>2485</v>
      </c>
      <c r="AJ20" s="238" t="s">
        <v>2486</v>
      </c>
      <c r="AK20" s="237" t="s">
        <v>2485</v>
      </c>
      <c r="AL20" s="238" t="s">
        <v>2486</v>
      </c>
      <c r="AM20" s="237" t="s">
        <v>2485</v>
      </c>
      <c r="AN20" s="239" t="s">
        <v>2486</v>
      </c>
      <c r="AO20" s="237" t="s">
        <v>2485</v>
      </c>
      <c r="AP20" s="238" t="s">
        <v>2486</v>
      </c>
      <c r="AQ20" s="237" t="s">
        <v>2485</v>
      </c>
      <c r="AR20" s="239" t="s">
        <v>2486</v>
      </c>
      <c r="AS20" s="237" t="s">
        <v>2485</v>
      </c>
      <c r="AT20" s="238" t="s">
        <v>2486</v>
      </c>
      <c r="AU20" s="237" t="s">
        <v>2485</v>
      </c>
      <c r="AV20" s="239" t="s">
        <v>2486</v>
      </c>
      <c r="AW20" s="237" t="s">
        <v>2485</v>
      </c>
      <c r="AX20" s="238" t="s">
        <v>2486</v>
      </c>
      <c r="AY20" s="237" t="s">
        <v>2485</v>
      </c>
      <c r="AZ20" s="239" t="s">
        <v>2486</v>
      </c>
      <c r="BA20" s="237" t="s">
        <v>2485</v>
      </c>
      <c r="BB20" s="238" t="s">
        <v>2486</v>
      </c>
      <c r="BC20" s="237" t="s">
        <v>2485</v>
      </c>
      <c r="BD20" s="238" t="s">
        <v>2486</v>
      </c>
      <c r="BE20" s="237" t="s">
        <v>2485</v>
      </c>
      <c r="BF20" s="239" t="s">
        <v>2486</v>
      </c>
      <c r="BG20" s="237" t="s">
        <v>2485</v>
      </c>
      <c r="BH20" s="239" t="s">
        <v>2486</v>
      </c>
      <c r="BI20" s="237" t="s">
        <v>2485</v>
      </c>
      <c r="BJ20" s="238" t="s">
        <v>2486</v>
      </c>
      <c r="BK20" s="237" t="s">
        <v>2485</v>
      </c>
      <c r="BL20" s="238" t="s">
        <v>2486</v>
      </c>
      <c r="BM20" s="237" t="s">
        <v>2482</v>
      </c>
      <c r="BN20" s="238" t="s">
        <v>2723</v>
      </c>
      <c r="BO20" s="237" t="s">
        <v>2482</v>
      </c>
      <c r="BP20" s="238" t="s">
        <v>2724</v>
      </c>
      <c r="BQ20" s="237" t="s">
        <v>2485</v>
      </c>
      <c r="BR20" s="238" t="s">
        <v>2486</v>
      </c>
      <c r="BS20" s="237" t="s">
        <v>2485</v>
      </c>
      <c r="BT20" s="239" t="s">
        <v>2486</v>
      </c>
      <c r="BU20" s="237" t="s">
        <v>2485</v>
      </c>
      <c r="BV20" s="238" t="s">
        <v>2486</v>
      </c>
      <c r="BW20" s="237" t="s">
        <v>2485</v>
      </c>
      <c r="BX20" s="239" t="s">
        <v>2486</v>
      </c>
      <c r="BY20" s="237" t="s">
        <v>2485</v>
      </c>
      <c r="BZ20" s="238" t="s">
        <v>2486</v>
      </c>
      <c r="CA20" s="237" t="s">
        <v>2490</v>
      </c>
      <c r="CB20" s="238" t="s">
        <v>2574</v>
      </c>
      <c r="CC20" s="237" t="s">
        <v>2483</v>
      </c>
      <c r="CD20" s="238" t="s">
        <v>2725</v>
      </c>
      <c r="CE20" s="237" t="s">
        <v>2483</v>
      </c>
      <c r="CF20" s="239" t="s">
        <v>2726</v>
      </c>
      <c r="CG20" s="237" t="s">
        <v>2485</v>
      </c>
      <c r="CH20" s="238" t="s">
        <v>2486</v>
      </c>
      <c r="CI20" s="237" t="s">
        <v>2485</v>
      </c>
      <c r="CJ20" s="238" t="s">
        <v>2486</v>
      </c>
      <c r="CK20" s="237" t="s">
        <v>2482</v>
      </c>
      <c r="CL20" s="239" t="s">
        <v>2724</v>
      </c>
      <c r="CM20" s="237" t="s">
        <v>2485</v>
      </c>
      <c r="CN20" s="238" t="s">
        <v>2486</v>
      </c>
      <c r="CO20" s="237" t="s">
        <v>2485</v>
      </c>
      <c r="CP20" s="238" t="s">
        <v>2486</v>
      </c>
      <c r="CQ20" s="237" t="s">
        <v>2485</v>
      </c>
      <c r="CR20" s="238" t="s">
        <v>2486</v>
      </c>
      <c r="CS20" s="237" t="s">
        <v>2485</v>
      </c>
      <c r="CT20" s="238" t="s">
        <v>2486</v>
      </c>
      <c r="CU20" s="237" t="s">
        <v>2485</v>
      </c>
      <c r="CV20" s="238" t="s">
        <v>2486</v>
      </c>
      <c r="CW20" s="240" t="s">
        <v>2727</v>
      </c>
      <c r="CX20" s="236"/>
      <c r="CY20" s="236"/>
      <c r="CZ20" s="236"/>
      <c r="DA20" s="236"/>
      <c r="DB20" s="236"/>
    </row>
    <row r="21" spans="1:106" s="249" customFormat="1" ht="51.75" customHeight="1" thickBot="1" x14ac:dyDescent="0.35">
      <c r="A21" s="241">
        <f t="shared" si="0"/>
        <v>18</v>
      </c>
      <c r="B21" s="242"/>
      <c r="C21" s="235" t="s">
        <v>412</v>
      </c>
      <c r="D21" s="243" t="s">
        <v>2728</v>
      </c>
      <c r="E21" s="236">
        <v>326</v>
      </c>
      <c r="F21" s="236" t="s">
        <v>2516</v>
      </c>
      <c r="G21" s="237" t="s">
        <v>2485</v>
      </c>
      <c r="H21" s="238" t="s">
        <v>2486</v>
      </c>
      <c r="I21" s="237" t="s">
        <v>2485</v>
      </c>
      <c r="J21" s="238" t="s">
        <v>2486</v>
      </c>
      <c r="K21" s="237" t="s">
        <v>2485</v>
      </c>
      <c r="L21" s="238" t="s">
        <v>2486</v>
      </c>
      <c r="M21" s="237" t="s">
        <v>2485</v>
      </c>
      <c r="N21" s="238" t="s">
        <v>2486</v>
      </c>
      <c r="O21" s="237" t="s">
        <v>2490</v>
      </c>
      <c r="P21" s="238" t="s">
        <v>2729</v>
      </c>
      <c r="Q21" s="237" t="s">
        <v>2485</v>
      </c>
      <c r="R21" s="239" t="s">
        <v>2486</v>
      </c>
      <c r="S21" s="237" t="s">
        <v>2485</v>
      </c>
      <c r="T21" s="238" t="s">
        <v>2486</v>
      </c>
      <c r="U21" s="237" t="s">
        <v>2485</v>
      </c>
      <c r="V21" s="238" t="s">
        <v>2486</v>
      </c>
      <c r="W21" s="237" t="s">
        <v>2485</v>
      </c>
      <c r="X21" s="239" t="s">
        <v>2486</v>
      </c>
      <c r="Y21" s="237" t="s">
        <v>2485</v>
      </c>
      <c r="Z21" s="238" t="s">
        <v>2486</v>
      </c>
      <c r="AA21" s="237" t="s">
        <v>2485</v>
      </c>
      <c r="AB21" s="239" t="s">
        <v>2486</v>
      </c>
      <c r="AC21" s="237" t="s">
        <v>2490</v>
      </c>
      <c r="AD21" s="238" t="s">
        <v>2730</v>
      </c>
      <c r="AE21" s="237" t="s">
        <v>2485</v>
      </c>
      <c r="AF21" s="238" t="s">
        <v>2486</v>
      </c>
      <c r="AG21" s="237" t="s">
        <v>2485</v>
      </c>
      <c r="AH21" s="238" t="s">
        <v>2486</v>
      </c>
      <c r="AI21" s="237" t="s">
        <v>2485</v>
      </c>
      <c r="AJ21" s="238" t="s">
        <v>2486</v>
      </c>
      <c r="AK21" s="237" t="s">
        <v>2485</v>
      </c>
      <c r="AL21" s="238" t="s">
        <v>2486</v>
      </c>
      <c r="AM21" s="237" t="s">
        <v>2485</v>
      </c>
      <c r="AN21" s="239" t="s">
        <v>2486</v>
      </c>
      <c r="AO21" s="237" t="s">
        <v>2485</v>
      </c>
      <c r="AP21" s="238" t="s">
        <v>2486</v>
      </c>
      <c r="AQ21" s="237" t="s">
        <v>2485</v>
      </c>
      <c r="AR21" s="239" t="s">
        <v>2486</v>
      </c>
      <c r="AS21" s="237" t="s">
        <v>2485</v>
      </c>
      <c r="AT21" s="238" t="s">
        <v>2486</v>
      </c>
      <c r="AU21" s="237" t="s">
        <v>2485</v>
      </c>
      <c r="AV21" s="239" t="s">
        <v>2486</v>
      </c>
      <c r="AW21" s="237" t="s">
        <v>2485</v>
      </c>
      <c r="AX21" s="238" t="s">
        <v>2486</v>
      </c>
      <c r="AY21" s="237" t="s">
        <v>2485</v>
      </c>
      <c r="AZ21" s="239" t="s">
        <v>2486</v>
      </c>
      <c r="BA21" s="237" t="s">
        <v>2485</v>
      </c>
      <c r="BB21" s="238" t="s">
        <v>2486</v>
      </c>
      <c r="BC21" s="237" t="s">
        <v>2485</v>
      </c>
      <c r="BD21" s="238" t="s">
        <v>2486</v>
      </c>
      <c r="BE21" s="237" t="s">
        <v>2485</v>
      </c>
      <c r="BF21" s="239" t="s">
        <v>2486</v>
      </c>
      <c r="BG21" s="237" t="s">
        <v>2485</v>
      </c>
      <c r="BH21" s="239" t="s">
        <v>2486</v>
      </c>
      <c r="BI21" s="237" t="s">
        <v>2485</v>
      </c>
      <c r="BJ21" s="238" t="s">
        <v>2486</v>
      </c>
      <c r="BK21" s="237" t="s">
        <v>2485</v>
      </c>
      <c r="BL21" s="238" t="s">
        <v>2486</v>
      </c>
      <c r="BM21" s="237" t="s">
        <v>2646</v>
      </c>
      <c r="BN21" s="238" t="s">
        <v>2731</v>
      </c>
      <c r="BO21" s="237" t="s">
        <v>2543</v>
      </c>
      <c r="BP21" s="238" t="s">
        <v>2732</v>
      </c>
      <c r="BQ21" s="237" t="s">
        <v>2485</v>
      </c>
      <c r="BR21" s="238" t="s">
        <v>2486</v>
      </c>
      <c r="BS21" s="237" t="s">
        <v>2485</v>
      </c>
      <c r="BT21" s="239" t="s">
        <v>2486</v>
      </c>
      <c r="BU21" s="237" t="s">
        <v>2485</v>
      </c>
      <c r="BV21" s="238" t="s">
        <v>2486</v>
      </c>
      <c r="BW21" s="237" t="s">
        <v>2485</v>
      </c>
      <c r="BX21" s="239" t="s">
        <v>2486</v>
      </c>
      <c r="BY21" s="237" t="s">
        <v>2485</v>
      </c>
      <c r="BZ21" s="238" t="s">
        <v>2486</v>
      </c>
      <c r="CA21" s="237" t="s">
        <v>2485</v>
      </c>
      <c r="CB21" s="238" t="s">
        <v>2486</v>
      </c>
      <c r="CC21" s="237" t="s">
        <v>2485</v>
      </c>
      <c r="CD21" s="238" t="s">
        <v>2486</v>
      </c>
      <c r="CE21" s="237" t="s">
        <v>2482</v>
      </c>
      <c r="CF21" s="239" t="s">
        <v>2733</v>
      </c>
      <c r="CG21" s="237" t="s">
        <v>2485</v>
      </c>
      <c r="CH21" s="238" t="s">
        <v>2486</v>
      </c>
      <c r="CI21" s="237" t="s">
        <v>2485</v>
      </c>
      <c r="CJ21" s="238" t="s">
        <v>2486</v>
      </c>
      <c r="CK21" s="237" t="s">
        <v>2485</v>
      </c>
      <c r="CL21" s="239" t="s">
        <v>2486</v>
      </c>
      <c r="CM21" s="237" t="s">
        <v>2485</v>
      </c>
      <c r="CN21" s="238" t="s">
        <v>2486</v>
      </c>
      <c r="CO21" s="237" t="s">
        <v>2485</v>
      </c>
      <c r="CP21" s="238" t="s">
        <v>2486</v>
      </c>
      <c r="CQ21" s="237" t="s">
        <v>2485</v>
      </c>
      <c r="CR21" s="238" t="s">
        <v>2486</v>
      </c>
      <c r="CS21" s="237" t="s">
        <v>2485</v>
      </c>
      <c r="CT21" s="238" t="s">
        <v>2486</v>
      </c>
      <c r="CU21" s="237" t="s">
        <v>2485</v>
      </c>
      <c r="CV21" s="238" t="s">
        <v>2486</v>
      </c>
      <c r="CW21" s="240" t="s">
        <v>2734</v>
      </c>
      <c r="CX21" s="236"/>
      <c r="CY21" s="236"/>
      <c r="CZ21" s="236"/>
      <c r="DA21" s="236"/>
      <c r="DB21" s="236"/>
    </row>
    <row r="22" spans="1:106" s="249" customFormat="1" ht="51.75" customHeight="1" thickBot="1" x14ac:dyDescent="0.35">
      <c r="A22" s="241">
        <f t="shared" si="0"/>
        <v>19</v>
      </c>
      <c r="B22" s="242"/>
      <c r="C22" s="235" t="s">
        <v>349</v>
      </c>
      <c r="D22" s="243" t="s">
        <v>2537</v>
      </c>
      <c r="E22" s="236">
        <v>372</v>
      </c>
      <c r="F22" s="236" t="s">
        <v>2532</v>
      </c>
      <c r="G22" s="237" t="s">
        <v>2485</v>
      </c>
      <c r="H22" s="238" t="s">
        <v>2486</v>
      </c>
      <c r="I22" s="237" t="s">
        <v>2485</v>
      </c>
      <c r="J22" s="238" t="s">
        <v>2486</v>
      </c>
      <c r="K22" s="237" t="s">
        <v>2485</v>
      </c>
      <c r="L22" s="238" t="s">
        <v>2486</v>
      </c>
      <c r="M22" s="237" t="s">
        <v>2485</v>
      </c>
      <c r="N22" s="238" t="s">
        <v>2486</v>
      </c>
      <c r="O22" s="237" t="s">
        <v>2485</v>
      </c>
      <c r="P22" s="238" t="s">
        <v>2486</v>
      </c>
      <c r="Q22" s="237" t="s">
        <v>2485</v>
      </c>
      <c r="R22" s="239" t="s">
        <v>2486</v>
      </c>
      <c r="S22" s="237" t="s">
        <v>2485</v>
      </c>
      <c r="T22" s="238" t="s">
        <v>2486</v>
      </c>
      <c r="U22" s="237" t="s">
        <v>2485</v>
      </c>
      <c r="V22" s="238" t="s">
        <v>2486</v>
      </c>
      <c r="W22" s="237" t="s">
        <v>2485</v>
      </c>
      <c r="X22" s="239" t="s">
        <v>2486</v>
      </c>
      <c r="Y22" s="237" t="s">
        <v>2485</v>
      </c>
      <c r="Z22" s="238" t="s">
        <v>2486</v>
      </c>
      <c r="AA22" s="237" t="s">
        <v>2485</v>
      </c>
      <c r="AB22" s="239" t="s">
        <v>2486</v>
      </c>
      <c r="AC22" s="237" t="s">
        <v>2485</v>
      </c>
      <c r="AD22" s="238" t="s">
        <v>2486</v>
      </c>
      <c r="AE22" s="237" t="s">
        <v>2485</v>
      </c>
      <c r="AF22" s="238" t="s">
        <v>2486</v>
      </c>
      <c r="AG22" s="237" t="s">
        <v>2485</v>
      </c>
      <c r="AH22" s="238" t="s">
        <v>2486</v>
      </c>
      <c r="AI22" s="237" t="s">
        <v>2485</v>
      </c>
      <c r="AJ22" s="238" t="s">
        <v>2486</v>
      </c>
      <c r="AK22" s="237" t="s">
        <v>2485</v>
      </c>
      <c r="AL22" s="238" t="s">
        <v>2486</v>
      </c>
      <c r="AM22" s="237" t="s">
        <v>2485</v>
      </c>
      <c r="AN22" s="239" t="s">
        <v>2486</v>
      </c>
      <c r="AO22" s="237" t="s">
        <v>2485</v>
      </c>
      <c r="AP22" s="238" t="s">
        <v>2486</v>
      </c>
      <c r="AQ22" s="237" t="s">
        <v>2485</v>
      </c>
      <c r="AR22" s="239" t="s">
        <v>2486</v>
      </c>
      <c r="AS22" s="237" t="s">
        <v>2485</v>
      </c>
      <c r="AT22" s="238" t="s">
        <v>2486</v>
      </c>
      <c r="AU22" s="237" t="s">
        <v>2485</v>
      </c>
      <c r="AV22" s="239" t="s">
        <v>2486</v>
      </c>
      <c r="AW22" s="237" t="s">
        <v>2485</v>
      </c>
      <c r="AX22" s="238" t="s">
        <v>2486</v>
      </c>
      <c r="AY22" s="237" t="s">
        <v>2485</v>
      </c>
      <c r="AZ22" s="239" t="s">
        <v>2486</v>
      </c>
      <c r="BA22" s="237" t="s">
        <v>2485</v>
      </c>
      <c r="BB22" s="238" t="s">
        <v>2486</v>
      </c>
      <c r="BC22" s="237" t="s">
        <v>2485</v>
      </c>
      <c r="BD22" s="238" t="s">
        <v>2486</v>
      </c>
      <c r="BE22" s="237" t="s">
        <v>2485</v>
      </c>
      <c r="BF22" s="239" t="s">
        <v>2486</v>
      </c>
      <c r="BG22" s="237" t="s">
        <v>2485</v>
      </c>
      <c r="BH22" s="239" t="s">
        <v>2486</v>
      </c>
      <c r="BI22" s="237" t="s">
        <v>2485</v>
      </c>
      <c r="BJ22" s="238" t="s">
        <v>2486</v>
      </c>
      <c r="BK22" s="237" t="s">
        <v>2485</v>
      </c>
      <c r="BL22" s="238" t="s">
        <v>2486</v>
      </c>
      <c r="BM22" s="237" t="s">
        <v>2485</v>
      </c>
      <c r="BN22" s="238" t="s">
        <v>2486</v>
      </c>
      <c r="BO22" s="237" t="s">
        <v>2485</v>
      </c>
      <c r="BP22" s="238" t="s">
        <v>2486</v>
      </c>
      <c r="BQ22" s="237" t="s">
        <v>2483</v>
      </c>
      <c r="BR22" s="238" t="s">
        <v>2735</v>
      </c>
      <c r="BS22" s="237" t="s">
        <v>2490</v>
      </c>
      <c r="BT22" s="239" t="s">
        <v>2736</v>
      </c>
      <c r="BU22" s="237" t="s">
        <v>2483</v>
      </c>
      <c r="BV22" s="238" t="s">
        <v>2737</v>
      </c>
      <c r="BW22" s="237" t="s">
        <v>2485</v>
      </c>
      <c r="BX22" s="239" t="s">
        <v>2486</v>
      </c>
      <c r="BY22" s="237" t="s">
        <v>2483</v>
      </c>
      <c r="BZ22" s="238" t="s">
        <v>2737</v>
      </c>
      <c r="CA22" s="237" t="s">
        <v>2485</v>
      </c>
      <c r="CB22" s="238" t="s">
        <v>2486</v>
      </c>
      <c r="CC22" s="237" t="s">
        <v>2485</v>
      </c>
      <c r="CD22" s="238" t="s">
        <v>2486</v>
      </c>
      <c r="CE22" s="237" t="s">
        <v>2485</v>
      </c>
      <c r="CF22" s="239" t="s">
        <v>2486</v>
      </c>
      <c r="CG22" s="237" t="s">
        <v>2485</v>
      </c>
      <c r="CH22" s="238" t="s">
        <v>2486</v>
      </c>
      <c r="CI22" s="237" t="s">
        <v>2485</v>
      </c>
      <c r="CJ22" s="238" t="s">
        <v>2486</v>
      </c>
      <c r="CK22" s="237" t="s">
        <v>2485</v>
      </c>
      <c r="CL22" s="239" t="s">
        <v>2486</v>
      </c>
      <c r="CM22" s="237" t="s">
        <v>2485</v>
      </c>
      <c r="CN22" s="238" t="s">
        <v>2486</v>
      </c>
      <c r="CO22" s="237" t="s">
        <v>2485</v>
      </c>
      <c r="CP22" s="238" t="s">
        <v>2486</v>
      </c>
      <c r="CQ22" s="237" t="s">
        <v>2485</v>
      </c>
      <c r="CR22" s="238" t="s">
        <v>2486</v>
      </c>
      <c r="CS22" s="237" t="s">
        <v>2483</v>
      </c>
      <c r="CT22" s="238" t="s">
        <v>2738</v>
      </c>
      <c r="CU22" s="237" t="s">
        <v>2482</v>
      </c>
      <c r="CV22" s="238" t="s">
        <v>2739</v>
      </c>
      <c r="CW22" s="240" t="s">
        <v>2740</v>
      </c>
      <c r="CX22" s="236"/>
      <c r="CY22" s="236"/>
      <c r="CZ22" s="236"/>
      <c r="DA22" s="236"/>
      <c r="DB22" s="236"/>
    </row>
    <row r="23" spans="1:106" s="250" customFormat="1" ht="51.75" customHeight="1" thickBot="1" x14ac:dyDescent="0.25">
      <c r="A23" s="241">
        <f t="shared" si="0"/>
        <v>20</v>
      </c>
      <c r="B23" s="244"/>
      <c r="C23" s="235" t="s">
        <v>369</v>
      </c>
      <c r="D23" s="243" t="s">
        <v>2741</v>
      </c>
      <c r="E23" s="236">
        <v>317</v>
      </c>
      <c r="F23" s="236" t="s">
        <v>2659</v>
      </c>
      <c r="G23" s="237" t="s">
        <v>2485</v>
      </c>
      <c r="H23" s="238" t="s">
        <v>2486</v>
      </c>
      <c r="I23" s="237" t="s">
        <v>2485</v>
      </c>
      <c r="J23" s="238" t="s">
        <v>2486</v>
      </c>
      <c r="K23" s="237" t="s">
        <v>2485</v>
      </c>
      <c r="L23" s="238" t="s">
        <v>2486</v>
      </c>
      <c r="M23" s="237" t="s">
        <v>2485</v>
      </c>
      <c r="N23" s="238" t="s">
        <v>2486</v>
      </c>
      <c r="O23" s="237" t="s">
        <v>2485</v>
      </c>
      <c r="P23" s="238" t="s">
        <v>2486</v>
      </c>
      <c r="Q23" s="237" t="s">
        <v>2485</v>
      </c>
      <c r="R23" s="239" t="s">
        <v>2486</v>
      </c>
      <c r="S23" s="237" t="s">
        <v>2485</v>
      </c>
      <c r="T23" s="238" t="s">
        <v>2486</v>
      </c>
      <c r="U23" s="237" t="s">
        <v>2485</v>
      </c>
      <c r="V23" s="238" t="s">
        <v>2486</v>
      </c>
      <c r="W23" s="237" t="s">
        <v>2485</v>
      </c>
      <c r="X23" s="239" t="s">
        <v>2486</v>
      </c>
      <c r="Y23" s="237" t="s">
        <v>2485</v>
      </c>
      <c r="Z23" s="238" t="s">
        <v>2486</v>
      </c>
      <c r="AA23" s="237" t="s">
        <v>2485</v>
      </c>
      <c r="AB23" s="239" t="s">
        <v>2486</v>
      </c>
      <c r="AC23" s="237" t="s">
        <v>2485</v>
      </c>
      <c r="AD23" s="238" t="s">
        <v>2486</v>
      </c>
      <c r="AE23" s="237" t="s">
        <v>2485</v>
      </c>
      <c r="AF23" s="238" t="s">
        <v>2486</v>
      </c>
      <c r="AG23" s="237" t="s">
        <v>2485</v>
      </c>
      <c r="AH23" s="238" t="s">
        <v>2486</v>
      </c>
      <c r="AI23" s="237" t="s">
        <v>2485</v>
      </c>
      <c r="AJ23" s="238" t="s">
        <v>2486</v>
      </c>
      <c r="AK23" s="237" t="s">
        <v>2485</v>
      </c>
      <c r="AL23" s="238" t="s">
        <v>2486</v>
      </c>
      <c r="AM23" s="237" t="s">
        <v>2485</v>
      </c>
      <c r="AN23" s="239" t="s">
        <v>2486</v>
      </c>
      <c r="AO23" s="237" t="s">
        <v>2485</v>
      </c>
      <c r="AP23" s="238" t="s">
        <v>2486</v>
      </c>
      <c r="AQ23" s="237" t="s">
        <v>2485</v>
      </c>
      <c r="AR23" s="239" t="s">
        <v>2486</v>
      </c>
      <c r="AS23" s="237" t="s">
        <v>2490</v>
      </c>
      <c r="AT23" s="238" t="s">
        <v>2742</v>
      </c>
      <c r="AU23" s="237" t="s">
        <v>2490</v>
      </c>
      <c r="AV23" s="239" t="s">
        <v>2743</v>
      </c>
      <c r="AW23" s="237" t="s">
        <v>2485</v>
      </c>
      <c r="AX23" s="238" t="s">
        <v>2486</v>
      </c>
      <c r="AY23" s="237" t="s">
        <v>2485</v>
      </c>
      <c r="AZ23" s="239" t="s">
        <v>2486</v>
      </c>
      <c r="BA23" s="237" t="s">
        <v>2490</v>
      </c>
      <c r="BB23" s="238" t="s">
        <v>2744</v>
      </c>
      <c r="BC23" s="237" t="s">
        <v>2490</v>
      </c>
      <c r="BD23" s="238" t="s">
        <v>2745</v>
      </c>
      <c r="BE23" s="237" t="s">
        <v>2485</v>
      </c>
      <c r="BF23" s="239" t="s">
        <v>2486</v>
      </c>
      <c r="BG23" s="237" t="s">
        <v>2485</v>
      </c>
      <c r="BH23" s="239" t="s">
        <v>2486</v>
      </c>
      <c r="BI23" s="237" t="s">
        <v>2485</v>
      </c>
      <c r="BJ23" s="238" t="s">
        <v>2486</v>
      </c>
      <c r="BK23" s="237" t="s">
        <v>2485</v>
      </c>
      <c r="BL23" s="238" t="s">
        <v>2486</v>
      </c>
      <c r="BM23" s="237" t="s">
        <v>2490</v>
      </c>
      <c r="BN23" s="238" t="s">
        <v>2744</v>
      </c>
      <c r="BO23" s="237" t="s">
        <v>2485</v>
      </c>
      <c r="BP23" s="238" t="s">
        <v>2486</v>
      </c>
      <c r="BQ23" s="237" t="s">
        <v>2482</v>
      </c>
      <c r="BR23" s="238" t="s">
        <v>2746</v>
      </c>
      <c r="BS23" s="237" t="s">
        <v>2482</v>
      </c>
      <c r="BT23" s="239" t="s">
        <v>2747</v>
      </c>
      <c r="BU23" s="237" t="s">
        <v>2482</v>
      </c>
      <c r="BV23" s="238" t="s">
        <v>2748</v>
      </c>
      <c r="BW23" s="237" t="s">
        <v>2480</v>
      </c>
      <c r="BX23" s="239" t="s">
        <v>2749</v>
      </c>
      <c r="BY23" s="237" t="s">
        <v>2482</v>
      </c>
      <c r="BZ23" s="238" t="s">
        <v>2750</v>
      </c>
      <c r="CA23" s="237" t="s">
        <v>2485</v>
      </c>
      <c r="CB23" s="238" t="s">
        <v>2486</v>
      </c>
      <c r="CC23" s="237" t="s">
        <v>2485</v>
      </c>
      <c r="CD23" s="238" t="s">
        <v>2486</v>
      </c>
      <c r="CE23" s="237" t="s">
        <v>2482</v>
      </c>
      <c r="CF23" s="239" t="s">
        <v>2751</v>
      </c>
      <c r="CG23" s="237" t="s">
        <v>2485</v>
      </c>
      <c r="CH23" s="238" t="s">
        <v>2486</v>
      </c>
      <c r="CI23" s="237" t="s">
        <v>2485</v>
      </c>
      <c r="CJ23" s="238" t="s">
        <v>2486</v>
      </c>
      <c r="CK23" s="237" t="s">
        <v>2485</v>
      </c>
      <c r="CL23" s="239" t="s">
        <v>2486</v>
      </c>
      <c r="CM23" s="237" t="s">
        <v>2485</v>
      </c>
      <c r="CN23" s="238" t="s">
        <v>2486</v>
      </c>
      <c r="CO23" s="237" t="s">
        <v>2485</v>
      </c>
      <c r="CP23" s="238" t="s">
        <v>2486</v>
      </c>
      <c r="CQ23" s="237" t="s">
        <v>2485</v>
      </c>
      <c r="CR23" s="238" t="s">
        <v>2486</v>
      </c>
      <c r="CS23" s="237" t="s">
        <v>2485</v>
      </c>
      <c r="CT23" s="238" t="s">
        <v>2486</v>
      </c>
      <c r="CU23" s="237" t="s">
        <v>2490</v>
      </c>
      <c r="CV23" s="238" t="s">
        <v>2752</v>
      </c>
      <c r="CW23" s="240" t="s">
        <v>2753</v>
      </c>
      <c r="CX23" s="236"/>
      <c r="CY23" s="236"/>
      <c r="CZ23" s="236"/>
      <c r="DA23" s="236"/>
      <c r="DB23" s="236"/>
    </row>
    <row r="24" spans="1:106" s="250" customFormat="1" ht="51.75" customHeight="1" thickBot="1" x14ac:dyDescent="0.25">
      <c r="A24" s="241">
        <f t="shared" si="0"/>
        <v>21</v>
      </c>
      <c r="B24" s="242"/>
      <c r="C24" s="235" t="s">
        <v>336</v>
      </c>
      <c r="D24" s="243" t="s">
        <v>2583</v>
      </c>
      <c r="E24" s="236">
        <v>327</v>
      </c>
      <c r="F24" s="236" t="s">
        <v>2693</v>
      </c>
      <c r="G24" s="237" t="s">
        <v>2483</v>
      </c>
      <c r="H24" s="238" t="s">
        <v>2754</v>
      </c>
      <c r="I24" s="237" t="s">
        <v>2483</v>
      </c>
      <c r="J24" s="238" t="s">
        <v>2755</v>
      </c>
      <c r="K24" s="237" t="s">
        <v>2482</v>
      </c>
      <c r="L24" s="238" t="s">
        <v>2756</v>
      </c>
      <c r="M24" s="237" t="s">
        <v>2482</v>
      </c>
      <c r="N24" s="238" t="s">
        <v>2757</v>
      </c>
      <c r="O24" s="237" t="s">
        <v>2482</v>
      </c>
      <c r="P24" s="238" t="s">
        <v>2758</v>
      </c>
      <c r="Q24" s="237" t="s">
        <v>2485</v>
      </c>
      <c r="R24" s="239" t="s">
        <v>2486</v>
      </c>
      <c r="S24" s="237" t="s">
        <v>2480</v>
      </c>
      <c r="T24" s="238" t="s">
        <v>2759</v>
      </c>
      <c r="U24" s="237" t="s">
        <v>2484</v>
      </c>
      <c r="V24" s="238" t="s">
        <v>2760</v>
      </c>
      <c r="W24" s="237" t="s">
        <v>2482</v>
      </c>
      <c r="X24" s="239" t="s">
        <v>2761</v>
      </c>
      <c r="Y24" s="237" t="s">
        <v>2490</v>
      </c>
      <c r="Z24" s="238" t="s">
        <v>2762</v>
      </c>
      <c r="AA24" s="237" t="s">
        <v>2490</v>
      </c>
      <c r="AB24" s="239" t="s">
        <v>2763</v>
      </c>
      <c r="AC24" s="237" t="s">
        <v>2482</v>
      </c>
      <c r="AD24" s="238" t="s">
        <v>2764</v>
      </c>
      <c r="AE24" s="237" t="s">
        <v>2482</v>
      </c>
      <c r="AF24" s="238" t="s">
        <v>2765</v>
      </c>
      <c r="AG24" s="237" t="s">
        <v>2482</v>
      </c>
      <c r="AH24" s="238" t="s">
        <v>2765</v>
      </c>
      <c r="AI24" s="237" t="s">
        <v>2482</v>
      </c>
      <c r="AJ24" s="238" t="s">
        <v>2766</v>
      </c>
      <c r="AK24" s="237" t="s">
        <v>2485</v>
      </c>
      <c r="AL24" s="238" t="s">
        <v>2486</v>
      </c>
      <c r="AM24" s="237" t="s">
        <v>2485</v>
      </c>
      <c r="AN24" s="239" t="s">
        <v>2486</v>
      </c>
      <c r="AO24" s="237" t="s">
        <v>2485</v>
      </c>
      <c r="AP24" s="238" t="s">
        <v>2486</v>
      </c>
      <c r="AQ24" s="237" t="s">
        <v>2485</v>
      </c>
      <c r="AR24" s="239" t="s">
        <v>2486</v>
      </c>
      <c r="AS24" s="237" t="s">
        <v>2483</v>
      </c>
      <c r="AT24" s="238" t="s">
        <v>2767</v>
      </c>
      <c r="AU24" s="237" t="s">
        <v>2483</v>
      </c>
      <c r="AV24" s="239" t="s">
        <v>2768</v>
      </c>
      <c r="AW24" s="237" t="s">
        <v>2490</v>
      </c>
      <c r="AX24" s="238" t="s">
        <v>2769</v>
      </c>
      <c r="AY24" s="237" t="s">
        <v>2490</v>
      </c>
      <c r="AZ24" s="239" t="s">
        <v>2770</v>
      </c>
      <c r="BA24" s="237" t="s">
        <v>2482</v>
      </c>
      <c r="BB24" s="238" t="s">
        <v>2771</v>
      </c>
      <c r="BC24" s="237" t="s">
        <v>2482</v>
      </c>
      <c r="BD24" s="238" t="s">
        <v>2772</v>
      </c>
      <c r="BE24" s="237" t="s">
        <v>2484</v>
      </c>
      <c r="BF24" s="239" t="s">
        <v>2773</v>
      </c>
      <c r="BG24" s="237" t="s">
        <v>2490</v>
      </c>
      <c r="BH24" s="239" t="s">
        <v>2774</v>
      </c>
      <c r="BI24" s="237" t="s">
        <v>2485</v>
      </c>
      <c r="BJ24" s="238" t="s">
        <v>2775</v>
      </c>
      <c r="BK24" s="237" t="s">
        <v>2485</v>
      </c>
      <c r="BL24" s="238" t="s">
        <v>2486</v>
      </c>
      <c r="BM24" s="237" t="s">
        <v>2483</v>
      </c>
      <c r="BN24" s="238" t="s">
        <v>2776</v>
      </c>
      <c r="BO24" s="237" t="s">
        <v>2482</v>
      </c>
      <c r="BP24" s="239" t="s">
        <v>2777</v>
      </c>
      <c r="BQ24" s="237" t="s">
        <v>2490</v>
      </c>
      <c r="BR24" s="238" t="s">
        <v>527</v>
      </c>
      <c r="BS24" s="237" t="s">
        <v>2483</v>
      </c>
      <c r="BT24" s="239" t="s">
        <v>2778</v>
      </c>
      <c r="BU24" s="237" t="s">
        <v>2482</v>
      </c>
      <c r="BV24" s="238" t="s">
        <v>537</v>
      </c>
      <c r="BW24" s="237" t="s">
        <v>2485</v>
      </c>
      <c r="BX24" s="239" t="s">
        <v>2486</v>
      </c>
      <c r="BY24" s="237" t="s">
        <v>2482</v>
      </c>
      <c r="BZ24" s="238" t="s">
        <v>537</v>
      </c>
      <c r="CA24" s="237" t="s">
        <v>2483</v>
      </c>
      <c r="CB24" s="238" t="s">
        <v>2574</v>
      </c>
      <c r="CC24" s="237" t="s">
        <v>2483</v>
      </c>
      <c r="CD24" s="238" t="s">
        <v>2779</v>
      </c>
      <c r="CE24" s="237" t="s">
        <v>2480</v>
      </c>
      <c r="CF24" s="239" t="s">
        <v>2780</v>
      </c>
      <c r="CG24" s="237" t="s">
        <v>2485</v>
      </c>
      <c r="CH24" s="238" t="s">
        <v>2486</v>
      </c>
      <c r="CI24" s="237" t="s">
        <v>2484</v>
      </c>
      <c r="CJ24" s="238" t="s">
        <v>2781</v>
      </c>
      <c r="CK24" s="237" t="s">
        <v>2482</v>
      </c>
      <c r="CL24" s="239" t="s">
        <v>2777</v>
      </c>
      <c r="CM24" s="237" t="s">
        <v>2485</v>
      </c>
      <c r="CN24" s="238" t="s">
        <v>2486</v>
      </c>
      <c r="CO24" s="237" t="s">
        <v>2485</v>
      </c>
      <c r="CP24" s="238" t="s">
        <v>2486</v>
      </c>
      <c r="CQ24" s="237" t="s">
        <v>2485</v>
      </c>
      <c r="CR24" s="238" t="s">
        <v>2486</v>
      </c>
      <c r="CS24" s="237" t="s">
        <v>2485</v>
      </c>
      <c r="CT24" s="238" t="s">
        <v>2486</v>
      </c>
      <c r="CU24" s="237" t="s">
        <v>2482</v>
      </c>
      <c r="CV24" s="238" t="s">
        <v>2782</v>
      </c>
      <c r="CW24" s="240" t="s">
        <v>2783</v>
      </c>
      <c r="CX24" s="236"/>
      <c r="CY24" s="236"/>
      <c r="CZ24" s="236"/>
      <c r="DA24" s="236"/>
      <c r="DB24" s="236"/>
    </row>
    <row r="25" spans="1:106" s="249" customFormat="1" ht="51.75" customHeight="1" thickBot="1" x14ac:dyDescent="0.35">
      <c r="A25" s="241">
        <f t="shared" si="0"/>
        <v>22</v>
      </c>
      <c r="B25" s="242"/>
      <c r="C25" s="235" t="s">
        <v>370</v>
      </c>
      <c r="D25" s="243" t="s">
        <v>2583</v>
      </c>
      <c r="E25" s="236">
        <v>328</v>
      </c>
      <c r="F25" s="236" t="s">
        <v>2693</v>
      </c>
      <c r="G25" s="237" t="s">
        <v>2483</v>
      </c>
      <c r="H25" s="238" t="s">
        <v>2784</v>
      </c>
      <c r="I25" s="237" t="s">
        <v>2483</v>
      </c>
      <c r="J25" s="238" t="s">
        <v>2785</v>
      </c>
      <c r="K25" s="237" t="s">
        <v>2485</v>
      </c>
      <c r="L25" s="238" t="s">
        <v>2486</v>
      </c>
      <c r="M25" s="237" t="s">
        <v>2485</v>
      </c>
      <c r="N25" s="238" t="s">
        <v>2486</v>
      </c>
      <c r="O25" s="237" t="s">
        <v>2485</v>
      </c>
      <c r="P25" s="238" t="s">
        <v>2486</v>
      </c>
      <c r="Q25" s="237" t="s">
        <v>2485</v>
      </c>
      <c r="R25" s="239" t="s">
        <v>2486</v>
      </c>
      <c r="S25" s="237" t="s">
        <v>2490</v>
      </c>
      <c r="T25" s="238" t="s">
        <v>2786</v>
      </c>
      <c r="U25" s="237" t="s">
        <v>2483</v>
      </c>
      <c r="V25" s="238" t="s">
        <v>546</v>
      </c>
      <c r="W25" s="237" t="s">
        <v>2482</v>
      </c>
      <c r="X25" s="239" t="s">
        <v>2787</v>
      </c>
      <c r="Y25" s="237" t="s">
        <v>2482</v>
      </c>
      <c r="Z25" s="238" t="s">
        <v>2788</v>
      </c>
      <c r="AA25" s="237" t="s">
        <v>2482</v>
      </c>
      <c r="AB25" s="239" t="s">
        <v>2789</v>
      </c>
      <c r="AC25" s="237" t="s">
        <v>2482</v>
      </c>
      <c r="AD25" s="238" t="s">
        <v>2790</v>
      </c>
      <c r="AE25" s="237" t="s">
        <v>2482</v>
      </c>
      <c r="AF25" s="238" t="s">
        <v>2791</v>
      </c>
      <c r="AG25" s="237" t="s">
        <v>2482</v>
      </c>
      <c r="AH25" s="238" t="s">
        <v>2792</v>
      </c>
      <c r="AI25" s="237" t="s">
        <v>2485</v>
      </c>
      <c r="AJ25" s="238" t="s">
        <v>2486</v>
      </c>
      <c r="AK25" s="237" t="s">
        <v>2485</v>
      </c>
      <c r="AL25" s="238" t="s">
        <v>2486</v>
      </c>
      <c r="AM25" s="237" t="s">
        <v>2485</v>
      </c>
      <c r="AN25" s="239" t="s">
        <v>2486</v>
      </c>
      <c r="AO25" s="237" t="s">
        <v>2482</v>
      </c>
      <c r="AP25" s="238" t="s">
        <v>2793</v>
      </c>
      <c r="AQ25" s="237" t="s">
        <v>2482</v>
      </c>
      <c r="AR25" s="239" t="s">
        <v>2793</v>
      </c>
      <c r="AS25" s="237" t="s">
        <v>2490</v>
      </c>
      <c r="AT25" s="238" t="s">
        <v>2794</v>
      </c>
      <c r="AU25" s="237" t="s">
        <v>2490</v>
      </c>
      <c r="AV25" s="239" t="s">
        <v>2794</v>
      </c>
      <c r="AW25" s="237" t="s">
        <v>2490</v>
      </c>
      <c r="AX25" s="238" t="s">
        <v>2795</v>
      </c>
      <c r="AY25" s="237" t="s">
        <v>2482</v>
      </c>
      <c r="AZ25" s="239" t="s">
        <v>2795</v>
      </c>
      <c r="BA25" s="237" t="s">
        <v>2482</v>
      </c>
      <c r="BB25" s="238" t="s">
        <v>2796</v>
      </c>
      <c r="BC25" s="237" t="s">
        <v>2485</v>
      </c>
      <c r="BD25" s="238" t="s">
        <v>2486</v>
      </c>
      <c r="BE25" s="237" t="s">
        <v>2482</v>
      </c>
      <c r="BF25" s="239" t="s">
        <v>2797</v>
      </c>
      <c r="BG25" s="237" t="s">
        <v>2482</v>
      </c>
      <c r="BH25" s="239" t="s">
        <v>2798</v>
      </c>
      <c r="BI25" s="237" t="s">
        <v>2485</v>
      </c>
      <c r="BJ25" s="238" t="s">
        <v>2775</v>
      </c>
      <c r="BK25" s="237" t="s">
        <v>2485</v>
      </c>
      <c r="BL25" s="238" t="s">
        <v>2486</v>
      </c>
      <c r="BM25" s="237" t="s">
        <v>2490</v>
      </c>
      <c r="BN25" s="238" t="s">
        <v>2799</v>
      </c>
      <c r="BO25" s="237" t="s">
        <v>2485</v>
      </c>
      <c r="BP25" s="238" t="s">
        <v>2486</v>
      </c>
      <c r="BQ25" s="237" t="s">
        <v>2482</v>
      </c>
      <c r="BR25" s="238" t="s">
        <v>2800</v>
      </c>
      <c r="BS25" s="237" t="s">
        <v>2482</v>
      </c>
      <c r="BT25" s="239" t="s">
        <v>531</v>
      </c>
      <c r="BU25" s="237" t="s">
        <v>2485</v>
      </c>
      <c r="BV25" s="238" t="s">
        <v>2486</v>
      </c>
      <c r="BW25" s="237" t="s">
        <v>2485</v>
      </c>
      <c r="BX25" s="239" t="s">
        <v>2486</v>
      </c>
      <c r="BY25" s="237" t="s">
        <v>2485</v>
      </c>
      <c r="BZ25" s="238" t="s">
        <v>2801</v>
      </c>
      <c r="CA25" s="237" t="s">
        <v>2480</v>
      </c>
      <c r="CB25" s="238" t="s">
        <v>2574</v>
      </c>
      <c r="CC25" s="237" t="s">
        <v>2482</v>
      </c>
      <c r="CD25" s="238" t="s">
        <v>2802</v>
      </c>
      <c r="CE25" s="237" t="s">
        <v>2480</v>
      </c>
      <c r="CF25" s="239" t="s">
        <v>2803</v>
      </c>
      <c r="CG25" s="237" t="s">
        <v>2485</v>
      </c>
      <c r="CH25" s="238" t="s">
        <v>2486</v>
      </c>
      <c r="CI25" s="237" t="s">
        <v>2485</v>
      </c>
      <c r="CJ25" s="238" t="s">
        <v>2486</v>
      </c>
      <c r="CK25" s="237" t="s">
        <v>2485</v>
      </c>
      <c r="CL25" s="239" t="s">
        <v>2486</v>
      </c>
      <c r="CM25" s="237" t="s">
        <v>2490</v>
      </c>
      <c r="CN25" s="238" t="s">
        <v>2804</v>
      </c>
      <c r="CO25" s="237" t="s">
        <v>2485</v>
      </c>
      <c r="CP25" s="238" t="s">
        <v>2486</v>
      </c>
      <c r="CQ25" s="237" t="s">
        <v>2485</v>
      </c>
      <c r="CR25" s="238" t="s">
        <v>2486</v>
      </c>
      <c r="CS25" s="237" t="s">
        <v>2485</v>
      </c>
      <c r="CT25" s="238" t="s">
        <v>2486</v>
      </c>
      <c r="CU25" s="237" t="s">
        <v>2482</v>
      </c>
      <c r="CV25" s="238" t="s">
        <v>2805</v>
      </c>
      <c r="CW25" s="240" t="s">
        <v>2806</v>
      </c>
      <c r="CX25" s="236"/>
      <c r="CY25" s="236"/>
      <c r="CZ25" s="236"/>
      <c r="DA25" s="236"/>
      <c r="DB25" s="236"/>
    </row>
    <row r="26" spans="1:106" s="249" customFormat="1" ht="51.75" customHeight="1" thickBot="1" x14ac:dyDescent="0.35">
      <c r="A26" s="241">
        <f t="shared" si="0"/>
        <v>23</v>
      </c>
      <c r="B26" s="244"/>
      <c r="C26" s="235" t="s">
        <v>372</v>
      </c>
      <c r="D26" s="243" t="s">
        <v>2531</v>
      </c>
      <c r="E26" s="236">
        <v>656</v>
      </c>
      <c r="F26" s="236" t="s">
        <v>2693</v>
      </c>
      <c r="G26" s="237" t="s">
        <v>2485</v>
      </c>
      <c r="H26" s="238" t="s">
        <v>2486</v>
      </c>
      <c r="I26" s="237" t="s">
        <v>2485</v>
      </c>
      <c r="J26" s="238" t="s">
        <v>2486</v>
      </c>
      <c r="K26" s="237" t="s">
        <v>2485</v>
      </c>
      <c r="L26" s="238" t="s">
        <v>2486</v>
      </c>
      <c r="M26" s="237" t="s">
        <v>2485</v>
      </c>
      <c r="N26" s="238" t="s">
        <v>2486</v>
      </c>
      <c r="O26" s="237" t="s">
        <v>2485</v>
      </c>
      <c r="P26" s="238" t="s">
        <v>2486</v>
      </c>
      <c r="Q26" s="237" t="s">
        <v>2485</v>
      </c>
      <c r="R26" s="239" t="s">
        <v>2486</v>
      </c>
      <c r="S26" s="237" t="s">
        <v>2485</v>
      </c>
      <c r="T26" s="238" t="s">
        <v>2486</v>
      </c>
      <c r="U26" s="237" t="s">
        <v>2485</v>
      </c>
      <c r="V26" s="238" t="s">
        <v>2486</v>
      </c>
      <c r="W26" s="237" t="s">
        <v>2485</v>
      </c>
      <c r="X26" s="239" t="s">
        <v>2486</v>
      </c>
      <c r="Y26" s="237" t="s">
        <v>2485</v>
      </c>
      <c r="Z26" s="238" t="s">
        <v>2486</v>
      </c>
      <c r="AA26" s="237" t="s">
        <v>2485</v>
      </c>
      <c r="AB26" s="239" t="s">
        <v>2486</v>
      </c>
      <c r="AC26" s="237" t="s">
        <v>2490</v>
      </c>
      <c r="AD26" s="238" t="s">
        <v>2807</v>
      </c>
      <c r="AE26" s="237" t="s">
        <v>2485</v>
      </c>
      <c r="AF26" s="238" t="s">
        <v>2486</v>
      </c>
      <c r="AG26" s="237" t="s">
        <v>2485</v>
      </c>
      <c r="AH26" s="238" t="s">
        <v>2486</v>
      </c>
      <c r="AI26" s="237" t="s">
        <v>2485</v>
      </c>
      <c r="AJ26" s="238" t="s">
        <v>2486</v>
      </c>
      <c r="AK26" s="237" t="s">
        <v>2543</v>
      </c>
      <c r="AL26" s="238" t="s">
        <v>2808</v>
      </c>
      <c r="AM26" s="237" t="s">
        <v>2485</v>
      </c>
      <c r="AN26" s="239" t="s">
        <v>2486</v>
      </c>
      <c r="AO26" s="237" t="s">
        <v>2485</v>
      </c>
      <c r="AP26" s="238" t="s">
        <v>2486</v>
      </c>
      <c r="AQ26" s="237" t="s">
        <v>2485</v>
      </c>
      <c r="AR26" s="239" t="s">
        <v>2486</v>
      </c>
      <c r="AS26" s="237" t="s">
        <v>2483</v>
      </c>
      <c r="AT26" s="238" t="s">
        <v>2809</v>
      </c>
      <c r="AU26" s="237" t="s">
        <v>2482</v>
      </c>
      <c r="AV26" s="239" t="s">
        <v>2809</v>
      </c>
      <c r="AW26" s="237" t="s">
        <v>2490</v>
      </c>
      <c r="AX26" s="238" t="s">
        <v>2810</v>
      </c>
      <c r="AY26" s="237" t="s">
        <v>2482</v>
      </c>
      <c r="AZ26" s="239" t="s">
        <v>2810</v>
      </c>
      <c r="BA26" s="237" t="s">
        <v>2483</v>
      </c>
      <c r="BB26" s="238" t="s">
        <v>2811</v>
      </c>
      <c r="BC26" s="237" t="s">
        <v>2480</v>
      </c>
      <c r="BD26" s="238" t="s">
        <v>2812</v>
      </c>
      <c r="BE26" s="237" t="s">
        <v>2482</v>
      </c>
      <c r="BF26" s="239" t="s">
        <v>2813</v>
      </c>
      <c r="BG26" s="237" t="s">
        <v>2482</v>
      </c>
      <c r="BH26" s="239" t="s">
        <v>2814</v>
      </c>
      <c r="BI26" s="237" t="s">
        <v>2483</v>
      </c>
      <c r="BJ26" s="238" t="s">
        <v>2815</v>
      </c>
      <c r="BK26" s="237" t="s">
        <v>2482</v>
      </c>
      <c r="BL26" s="238" t="s">
        <v>2816</v>
      </c>
      <c r="BM26" s="237" t="s">
        <v>2484</v>
      </c>
      <c r="BN26" s="238" t="s">
        <v>2817</v>
      </c>
      <c r="BO26" s="237" t="s">
        <v>2485</v>
      </c>
      <c r="BP26" s="238" t="s">
        <v>2818</v>
      </c>
      <c r="BQ26" s="237" t="s">
        <v>2485</v>
      </c>
      <c r="BR26" s="238" t="s">
        <v>2486</v>
      </c>
      <c r="BS26" s="237" t="s">
        <v>2482</v>
      </c>
      <c r="BT26" s="239" t="s">
        <v>2819</v>
      </c>
      <c r="BU26" s="237" t="s">
        <v>2485</v>
      </c>
      <c r="BV26" s="238" t="s">
        <v>2486</v>
      </c>
      <c r="BW26" s="237" t="s">
        <v>2543</v>
      </c>
      <c r="BX26" s="239" t="s">
        <v>2820</v>
      </c>
      <c r="BY26" s="237" t="s">
        <v>2485</v>
      </c>
      <c r="BZ26" s="238" t="s">
        <v>2486</v>
      </c>
      <c r="CA26" s="237" t="s">
        <v>2485</v>
      </c>
      <c r="CB26" s="238" t="s">
        <v>2486</v>
      </c>
      <c r="CC26" s="237" t="s">
        <v>2483</v>
      </c>
      <c r="CD26" s="238" t="s">
        <v>2779</v>
      </c>
      <c r="CE26" s="237" t="s">
        <v>2646</v>
      </c>
      <c r="CF26" s="239" t="s">
        <v>2821</v>
      </c>
      <c r="CG26" s="237" t="s">
        <v>2485</v>
      </c>
      <c r="CH26" s="238" t="s">
        <v>2486</v>
      </c>
      <c r="CI26" s="237" t="s">
        <v>2485</v>
      </c>
      <c r="CJ26" s="238" t="s">
        <v>2486</v>
      </c>
      <c r="CK26" s="237" t="s">
        <v>2485</v>
      </c>
      <c r="CL26" s="239" t="s">
        <v>2486</v>
      </c>
      <c r="CM26" s="237" t="s">
        <v>2485</v>
      </c>
      <c r="CN26" s="238" t="s">
        <v>2486</v>
      </c>
      <c r="CO26" s="237" t="s">
        <v>2485</v>
      </c>
      <c r="CP26" s="238" t="s">
        <v>2486</v>
      </c>
      <c r="CQ26" s="237" t="s">
        <v>2485</v>
      </c>
      <c r="CR26" s="238" t="s">
        <v>2486</v>
      </c>
      <c r="CS26" s="237" t="s">
        <v>2485</v>
      </c>
      <c r="CT26" s="238" t="s">
        <v>2486</v>
      </c>
      <c r="CU26" s="237" t="s">
        <v>2485</v>
      </c>
      <c r="CV26" s="238" t="s">
        <v>2486</v>
      </c>
      <c r="CW26" s="240" t="s">
        <v>2822</v>
      </c>
      <c r="CX26" s="236"/>
      <c r="CY26" s="236"/>
      <c r="CZ26" s="236"/>
      <c r="DA26" s="236"/>
      <c r="DB26" s="236"/>
    </row>
    <row r="27" spans="1:106" s="249" customFormat="1" ht="51.75" customHeight="1" thickBot="1" x14ac:dyDescent="0.35">
      <c r="A27" s="241">
        <f t="shared" si="0"/>
        <v>24</v>
      </c>
      <c r="B27" s="242"/>
      <c r="C27" s="235" t="s">
        <v>373</v>
      </c>
      <c r="D27" s="243" t="s">
        <v>2583</v>
      </c>
      <c r="E27" s="236">
        <v>332</v>
      </c>
      <c r="F27" s="236" t="s">
        <v>2693</v>
      </c>
      <c r="G27" s="237" t="s">
        <v>2480</v>
      </c>
      <c r="H27" s="238" t="s">
        <v>2823</v>
      </c>
      <c r="I27" s="237" t="s">
        <v>2485</v>
      </c>
      <c r="J27" s="238" t="s">
        <v>2486</v>
      </c>
      <c r="K27" s="237" t="s">
        <v>2485</v>
      </c>
      <c r="L27" s="238" t="s">
        <v>2486</v>
      </c>
      <c r="M27" s="237" t="s">
        <v>2485</v>
      </c>
      <c r="N27" s="238" t="s">
        <v>2486</v>
      </c>
      <c r="O27" s="237" t="s">
        <v>2485</v>
      </c>
      <c r="P27" s="238" t="s">
        <v>2486</v>
      </c>
      <c r="Q27" s="237" t="s">
        <v>2485</v>
      </c>
      <c r="R27" s="239" t="s">
        <v>2486</v>
      </c>
      <c r="S27" s="237" t="s">
        <v>2485</v>
      </c>
      <c r="T27" s="238" t="s">
        <v>2486</v>
      </c>
      <c r="U27" s="237" t="s">
        <v>2490</v>
      </c>
      <c r="V27" s="238" t="s">
        <v>2824</v>
      </c>
      <c r="W27" s="237" t="s">
        <v>2485</v>
      </c>
      <c r="X27" s="239" t="s">
        <v>2486</v>
      </c>
      <c r="Y27" s="237" t="s">
        <v>2485</v>
      </c>
      <c r="Z27" s="238" t="s">
        <v>2486</v>
      </c>
      <c r="AA27" s="237" t="s">
        <v>2485</v>
      </c>
      <c r="AB27" s="239" t="s">
        <v>2486</v>
      </c>
      <c r="AC27" s="237" t="s">
        <v>2482</v>
      </c>
      <c r="AD27" s="238" t="s">
        <v>2825</v>
      </c>
      <c r="AE27" s="237" t="s">
        <v>2543</v>
      </c>
      <c r="AF27" s="238" t="s">
        <v>2826</v>
      </c>
      <c r="AG27" s="237" t="s">
        <v>2646</v>
      </c>
      <c r="AH27" s="238" t="s">
        <v>2827</v>
      </c>
      <c r="AI27" s="237" t="s">
        <v>2485</v>
      </c>
      <c r="AJ27" s="238" t="s">
        <v>2486</v>
      </c>
      <c r="AK27" s="237" t="s">
        <v>2485</v>
      </c>
      <c r="AL27" s="238" t="s">
        <v>2486</v>
      </c>
      <c r="AM27" s="237" t="s">
        <v>2485</v>
      </c>
      <c r="AN27" s="239" t="s">
        <v>2486</v>
      </c>
      <c r="AO27" s="237" t="s">
        <v>2485</v>
      </c>
      <c r="AP27" s="238" t="s">
        <v>2486</v>
      </c>
      <c r="AQ27" s="237" t="s">
        <v>2485</v>
      </c>
      <c r="AR27" s="239" t="s">
        <v>2486</v>
      </c>
      <c r="AS27" s="237" t="s">
        <v>2490</v>
      </c>
      <c r="AT27" s="238" t="s">
        <v>2828</v>
      </c>
      <c r="AU27" s="237" t="s">
        <v>2543</v>
      </c>
      <c r="AV27" s="239" t="s">
        <v>2829</v>
      </c>
      <c r="AW27" s="237" t="s">
        <v>2490</v>
      </c>
      <c r="AX27" s="238" t="s">
        <v>2830</v>
      </c>
      <c r="AY27" s="237" t="s">
        <v>2485</v>
      </c>
      <c r="AZ27" s="239" t="s">
        <v>2831</v>
      </c>
      <c r="BA27" s="237" t="s">
        <v>2482</v>
      </c>
      <c r="BB27" s="238" t="s">
        <v>2832</v>
      </c>
      <c r="BC27" s="237" t="s">
        <v>2543</v>
      </c>
      <c r="BD27" s="238" t="s">
        <v>2833</v>
      </c>
      <c r="BE27" s="237" t="s">
        <v>2482</v>
      </c>
      <c r="BF27" s="239" t="s">
        <v>2834</v>
      </c>
      <c r="BG27" s="237" t="s">
        <v>2543</v>
      </c>
      <c r="BH27" s="239" t="s">
        <v>2835</v>
      </c>
      <c r="BI27" s="237" t="s">
        <v>2485</v>
      </c>
      <c r="BJ27" s="238" t="s">
        <v>2486</v>
      </c>
      <c r="BK27" s="237" t="s">
        <v>2485</v>
      </c>
      <c r="BL27" s="238" t="s">
        <v>2486</v>
      </c>
      <c r="BM27" s="237" t="s">
        <v>2490</v>
      </c>
      <c r="BN27" s="238" t="s">
        <v>2836</v>
      </c>
      <c r="BO27" s="237" t="s">
        <v>2485</v>
      </c>
      <c r="BP27" s="238" t="s">
        <v>2486</v>
      </c>
      <c r="BQ27" s="237" t="s">
        <v>2482</v>
      </c>
      <c r="BR27" s="238" t="s">
        <v>2837</v>
      </c>
      <c r="BS27" s="237" t="s">
        <v>2482</v>
      </c>
      <c r="BT27" s="239" t="s">
        <v>531</v>
      </c>
      <c r="BU27" s="237" t="s">
        <v>2485</v>
      </c>
      <c r="BV27" s="238" t="s">
        <v>2486</v>
      </c>
      <c r="BW27" s="237" t="s">
        <v>2485</v>
      </c>
      <c r="BX27" s="239" t="s">
        <v>2486</v>
      </c>
      <c r="BY27" s="237" t="s">
        <v>2485</v>
      </c>
      <c r="BZ27" s="238" t="s">
        <v>2486</v>
      </c>
      <c r="CA27" s="237" t="s">
        <v>2490</v>
      </c>
      <c r="CB27" s="238" t="s">
        <v>2574</v>
      </c>
      <c r="CC27" s="237" t="s">
        <v>2484</v>
      </c>
      <c r="CD27" s="238" t="s">
        <v>2779</v>
      </c>
      <c r="CE27" s="237" t="s">
        <v>2480</v>
      </c>
      <c r="CF27" s="239" t="s">
        <v>2576</v>
      </c>
      <c r="CG27" s="237" t="s">
        <v>2485</v>
      </c>
      <c r="CH27" s="238" t="s">
        <v>2486</v>
      </c>
      <c r="CI27" s="237" t="s">
        <v>2485</v>
      </c>
      <c r="CJ27" s="238" t="s">
        <v>2486</v>
      </c>
      <c r="CK27" s="237" t="s">
        <v>2482</v>
      </c>
      <c r="CL27" s="239" t="s">
        <v>2838</v>
      </c>
      <c r="CM27" s="237" t="s">
        <v>2482</v>
      </c>
      <c r="CN27" s="238" t="s">
        <v>2839</v>
      </c>
      <c r="CO27" s="237" t="s">
        <v>2485</v>
      </c>
      <c r="CP27" s="238" t="s">
        <v>2486</v>
      </c>
      <c r="CQ27" s="237" t="s">
        <v>2485</v>
      </c>
      <c r="CR27" s="238" t="s">
        <v>2486</v>
      </c>
      <c r="CS27" s="237" t="s">
        <v>2485</v>
      </c>
      <c r="CT27" s="238" t="s">
        <v>2486</v>
      </c>
      <c r="CU27" s="237" t="s">
        <v>2482</v>
      </c>
      <c r="CV27" s="238" t="s">
        <v>2840</v>
      </c>
      <c r="CW27" s="240" t="s">
        <v>2841</v>
      </c>
      <c r="CX27" s="236"/>
      <c r="CY27" s="236"/>
      <c r="CZ27" s="236"/>
      <c r="DA27" s="236"/>
      <c r="DB27" s="236"/>
    </row>
    <row r="28" spans="1:106" s="249" customFormat="1" ht="51.75" customHeight="1" thickBot="1" x14ac:dyDescent="0.35">
      <c r="A28" s="241">
        <f t="shared" si="0"/>
        <v>25</v>
      </c>
      <c r="B28" s="242"/>
      <c r="C28" s="235" t="s">
        <v>413</v>
      </c>
      <c r="D28" s="243" t="s">
        <v>2583</v>
      </c>
      <c r="E28" s="236">
        <v>330</v>
      </c>
      <c r="F28" s="236" t="s">
        <v>2693</v>
      </c>
      <c r="G28" s="237" t="s">
        <v>2490</v>
      </c>
      <c r="H28" s="238" t="s">
        <v>2842</v>
      </c>
      <c r="I28" s="237" t="s">
        <v>2485</v>
      </c>
      <c r="J28" s="238" t="s">
        <v>2486</v>
      </c>
      <c r="K28" s="237" t="s">
        <v>2485</v>
      </c>
      <c r="L28" s="238" t="s">
        <v>2486</v>
      </c>
      <c r="M28" s="237" t="s">
        <v>2485</v>
      </c>
      <c r="N28" s="238" t="s">
        <v>2486</v>
      </c>
      <c r="O28" s="237" t="s">
        <v>2485</v>
      </c>
      <c r="P28" s="238" t="s">
        <v>2486</v>
      </c>
      <c r="Q28" s="237" t="s">
        <v>2485</v>
      </c>
      <c r="R28" s="239" t="s">
        <v>2486</v>
      </c>
      <c r="S28" s="237" t="s">
        <v>2485</v>
      </c>
      <c r="T28" s="238" t="s">
        <v>2486</v>
      </c>
      <c r="U28" s="237" t="s">
        <v>2482</v>
      </c>
      <c r="V28" s="238" t="s">
        <v>2843</v>
      </c>
      <c r="W28" s="237" t="s">
        <v>2485</v>
      </c>
      <c r="X28" s="239" t="s">
        <v>2486</v>
      </c>
      <c r="Y28" s="237" t="s">
        <v>2485</v>
      </c>
      <c r="Z28" s="238" t="s">
        <v>2486</v>
      </c>
      <c r="AA28" s="237" t="s">
        <v>2485</v>
      </c>
      <c r="AB28" s="239" t="s">
        <v>2486</v>
      </c>
      <c r="AC28" s="237" t="s">
        <v>2482</v>
      </c>
      <c r="AD28" s="238" t="s">
        <v>2844</v>
      </c>
      <c r="AE28" s="237" t="s">
        <v>2543</v>
      </c>
      <c r="AF28" s="238" t="s">
        <v>2845</v>
      </c>
      <c r="AG28" s="237" t="s">
        <v>2646</v>
      </c>
      <c r="AH28" s="238" t="s">
        <v>2846</v>
      </c>
      <c r="AI28" s="237" t="s">
        <v>2485</v>
      </c>
      <c r="AJ28" s="238" t="s">
        <v>2486</v>
      </c>
      <c r="AK28" s="237" t="s">
        <v>2485</v>
      </c>
      <c r="AL28" s="238" t="s">
        <v>2486</v>
      </c>
      <c r="AM28" s="237" t="s">
        <v>2485</v>
      </c>
      <c r="AN28" s="239" t="s">
        <v>2486</v>
      </c>
      <c r="AO28" s="237" t="s">
        <v>2482</v>
      </c>
      <c r="AP28" s="238" t="s">
        <v>2847</v>
      </c>
      <c r="AQ28" s="237" t="s">
        <v>2485</v>
      </c>
      <c r="AR28" s="239" t="s">
        <v>2486</v>
      </c>
      <c r="AS28" s="237" t="s">
        <v>2490</v>
      </c>
      <c r="AT28" s="238" t="s">
        <v>2848</v>
      </c>
      <c r="AU28" s="237" t="s">
        <v>2543</v>
      </c>
      <c r="AV28" s="239" t="s">
        <v>2849</v>
      </c>
      <c r="AW28" s="237" t="s">
        <v>2482</v>
      </c>
      <c r="AX28" s="238" t="s">
        <v>2850</v>
      </c>
      <c r="AY28" s="237" t="s">
        <v>2543</v>
      </c>
      <c r="AZ28" s="239" t="s">
        <v>2638</v>
      </c>
      <c r="BA28" s="237" t="s">
        <v>2482</v>
      </c>
      <c r="BB28" s="238" t="s">
        <v>2851</v>
      </c>
      <c r="BC28" s="237" t="s">
        <v>2485</v>
      </c>
      <c r="BD28" s="238" t="s">
        <v>2486</v>
      </c>
      <c r="BE28" s="237" t="s">
        <v>2482</v>
      </c>
      <c r="BF28" s="239" t="s">
        <v>2834</v>
      </c>
      <c r="BG28" s="237" t="s">
        <v>2543</v>
      </c>
      <c r="BH28" s="239" t="s">
        <v>2852</v>
      </c>
      <c r="BI28" s="237" t="s">
        <v>2485</v>
      </c>
      <c r="BJ28" s="238" t="s">
        <v>2486</v>
      </c>
      <c r="BK28" s="237" t="s">
        <v>2485</v>
      </c>
      <c r="BL28" s="238" t="s">
        <v>2486</v>
      </c>
      <c r="BM28" s="237" t="s">
        <v>2490</v>
      </c>
      <c r="BN28" s="238" t="s">
        <v>2853</v>
      </c>
      <c r="BO28" s="237" t="s">
        <v>2485</v>
      </c>
      <c r="BP28" s="238" t="s">
        <v>2486</v>
      </c>
      <c r="BQ28" s="237" t="s">
        <v>2485</v>
      </c>
      <c r="BR28" s="238" t="s">
        <v>2486</v>
      </c>
      <c r="BS28" s="237" t="s">
        <v>2485</v>
      </c>
      <c r="BT28" s="239" t="s">
        <v>2486</v>
      </c>
      <c r="BU28" s="237" t="s">
        <v>2485</v>
      </c>
      <c r="BV28" s="238" t="s">
        <v>2486</v>
      </c>
      <c r="BW28" s="237" t="s">
        <v>2485</v>
      </c>
      <c r="BX28" s="239" t="s">
        <v>2486</v>
      </c>
      <c r="BY28" s="237" t="s">
        <v>2485</v>
      </c>
      <c r="BZ28" s="238" t="s">
        <v>2486</v>
      </c>
      <c r="CA28" s="237" t="s">
        <v>2482</v>
      </c>
      <c r="CB28" s="238" t="s">
        <v>2854</v>
      </c>
      <c r="CC28" s="237" t="s">
        <v>2485</v>
      </c>
      <c r="CD28" s="238" t="s">
        <v>2486</v>
      </c>
      <c r="CE28" s="237" t="s">
        <v>2485</v>
      </c>
      <c r="CF28" s="239" t="s">
        <v>2486</v>
      </c>
      <c r="CG28" s="237" t="s">
        <v>2485</v>
      </c>
      <c r="CH28" s="238" t="s">
        <v>2486</v>
      </c>
      <c r="CI28" s="237" t="s">
        <v>2485</v>
      </c>
      <c r="CJ28" s="238" t="s">
        <v>2486</v>
      </c>
      <c r="CK28" s="237" t="s">
        <v>2482</v>
      </c>
      <c r="CL28" s="239" t="s">
        <v>2838</v>
      </c>
      <c r="CM28" s="237" t="s">
        <v>2485</v>
      </c>
      <c r="CN28" s="238" t="s">
        <v>2486</v>
      </c>
      <c r="CO28" s="237" t="s">
        <v>2485</v>
      </c>
      <c r="CP28" s="238" t="s">
        <v>2486</v>
      </c>
      <c r="CQ28" s="237" t="s">
        <v>2485</v>
      </c>
      <c r="CR28" s="238" t="s">
        <v>2486</v>
      </c>
      <c r="CS28" s="237" t="s">
        <v>2485</v>
      </c>
      <c r="CT28" s="238" t="s">
        <v>2486</v>
      </c>
      <c r="CU28" s="237" t="s">
        <v>2482</v>
      </c>
      <c r="CV28" s="238" t="s">
        <v>2840</v>
      </c>
      <c r="CW28" s="240" t="s">
        <v>2855</v>
      </c>
      <c r="CX28" s="236"/>
      <c r="CY28" s="236"/>
      <c r="CZ28" s="236"/>
      <c r="DA28" s="236"/>
      <c r="DB28" s="236"/>
    </row>
    <row r="29" spans="1:106" s="249" customFormat="1" ht="51.75" customHeight="1" thickBot="1" x14ac:dyDescent="0.35">
      <c r="A29" s="241">
        <f t="shared" si="0"/>
        <v>26</v>
      </c>
      <c r="B29" s="242"/>
      <c r="C29" s="235" t="s">
        <v>374</v>
      </c>
      <c r="D29" s="243" t="s">
        <v>2583</v>
      </c>
      <c r="E29" s="236">
        <v>331</v>
      </c>
      <c r="F29" s="236" t="s">
        <v>2693</v>
      </c>
      <c r="G29" s="237" t="s">
        <v>2483</v>
      </c>
      <c r="H29" s="238" t="s">
        <v>2842</v>
      </c>
      <c r="I29" s="237" t="s">
        <v>2485</v>
      </c>
      <c r="J29" s="238" t="s">
        <v>2486</v>
      </c>
      <c r="K29" s="237" t="s">
        <v>2482</v>
      </c>
      <c r="L29" s="238" t="s">
        <v>2856</v>
      </c>
      <c r="M29" s="237" t="s">
        <v>2485</v>
      </c>
      <c r="N29" s="238" t="s">
        <v>2486</v>
      </c>
      <c r="O29" s="237" t="s">
        <v>2485</v>
      </c>
      <c r="P29" s="238" t="s">
        <v>2486</v>
      </c>
      <c r="Q29" s="237" t="s">
        <v>2485</v>
      </c>
      <c r="R29" s="239" t="s">
        <v>2486</v>
      </c>
      <c r="S29" s="237" t="s">
        <v>2485</v>
      </c>
      <c r="T29" s="238" t="s">
        <v>2486</v>
      </c>
      <c r="U29" s="237" t="s">
        <v>2490</v>
      </c>
      <c r="V29" s="238" t="s">
        <v>2843</v>
      </c>
      <c r="W29" s="237" t="s">
        <v>2485</v>
      </c>
      <c r="X29" s="239" t="s">
        <v>2486</v>
      </c>
      <c r="Y29" s="237" t="s">
        <v>2485</v>
      </c>
      <c r="Z29" s="238" t="s">
        <v>2486</v>
      </c>
      <c r="AA29" s="237" t="s">
        <v>2485</v>
      </c>
      <c r="AB29" s="239" t="s">
        <v>2486</v>
      </c>
      <c r="AC29" s="237" t="s">
        <v>2482</v>
      </c>
      <c r="AD29" s="238" t="s">
        <v>2844</v>
      </c>
      <c r="AE29" s="237" t="s">
        <v>2543</v>
      </c>
      <c r="AF29" s="238" t="s">
        <v>2845</v>
      </c>
      <c r="AG29" s="237" t="s">
        <v>2646</v>
      </c>
      <c r="AH29" s="238" t="s">
        <v>2846</v>
      </c>
      <c r="AI29" s="237" t="s">
        <v>2485</v>
      </c>
      <c r="AJ29" s="238" t="s">
        <v>2486</v>
      </c>
      <c r="AK29" s="237" t="s">
        <v>2485</v>
      </c>
      <c r="AL29" s="238" t="s">
        <v>2486</v>
      </c>
      <c r="AM29" s="237" t="s">
        <v>2485</v>
      </c>
      <c r="AN29" s="239" t="s">
        <v>2486</v>
      </c>
      <c r="AO29" s="237" t="s">
        <v>2490</v>
      </c>
      <c r="AP29" s="238" t="s">
        <v>2847</v>
      </c>
      <c r="AQ29" s="237" t="s">
        <v>2482</v>
      </c>
      <c r="AR29" s="239" t="s">
        <v>2857</v>
      </c>
      <c r="AS29" s="237" t="s">
        <v>2490</v>
      </c>
      <c r="AT29" s="238" t="s">
        <v>2858</v>
      </c>
      <c r="AU29" s="237" t="s">
        <v>2543</v>
      </c>
      <c r="AV29" s="239" t="s">
        <v>2849</v>
      </c>
      <c r="AW29" s="237" t="s">
        <v>2482</v>
      </c>
      <c r="AX29" s="238" t="s">
        <v>2850</v>
      </c>
      <c r="AY29" s="237" t="s">
        <v>2543</v>
      </c>
      <c r="AZ29" s="239" t="s">
        <v>2638</v>
      </c>
      <c r="BA29" s="237" t="s">
        <v>2485</v>
      </c>
      <c r="BB29" s="238" t="s">
        <v>2486</v>
      </c>
      <c r="BC29" s="237" t="s">
        <v>2485</v>
      </c>
      <c r="BD29" s="238" t="s">
        <v>2486</v>
      </c>
      <c r="BE29" s="237" t="s">
        <v>2482</v>
      </c>
      <c r="BF29" s="239" t="s">
        <v>2834</v>
      </c>
      <c r="BG29" s="237" t="s">
        <v>2543</v>
      </c>
      <c r="BH29" s="239" t="s">
        <v>2852</v>
      </c>
      <c r="BI29" s="237" t="s">
        <v>2485</v>
      </c>
      <c r="BJ29" s="238" t="s">
        <v>2486</v>
      </c>
      <c r="BK29" s="237" t="s">
        <v>2485</v>
      </c>
      <c r="BL29" s="238" t="s">
        <v>2486</v>
      </c>
      <c r="BM29" s="237" t="s">
        <v>2490</v>
      </c>
      <c r="BN29" s="238" t="s">
        <v>2859</v>
      </c>
      <c r="BO29" s="237" t="s">
        <v>2485</v>
      </c>
      <c r="BP29" s="238" t="s">
        <v>2486</v>
      </c>
      <c r="BQ29" s="237" t="s">
        <v>2485</v>
      </c>
      <c r="BR29" s="238" t="s">
        <v>2486</v>
      </c>
      <c r="BS29" s="237" t="s">
        <v>2482</v>
      </c>
      <c r="BT29" s="239" t="s">
        <v>531</v>
      </c>
      <c r="BU29" s="237" t="s">
        <v>2485</v>
      </c>
      <c r="BV29" s="238" t="s">
        <v>2486</v>
      </c>
      <c r="BW29" s="237" t="s">
        <v>2485</v>
      </c>
      <c r="BX29" s="239" t="s">
        <v>2486</v>
      </c>
      <c r="BY29" s="237" t="s">
        <v>2485</v>
      </c>
      <c r="BZ29" s="238" t="s">
        <v>2486</v>
      </c>
      <c r="CA29" s="237" t="s">
        <v>2482</v>
      </c>
      <c r="CB29" s="238" t="s">
        <v>2854</v>
      </c>
      <c r="CC29" s="237" t="s">
        <v>2485</v>
      </c>
      <c r="CD29" s="238" t="s">
        <v>2486</v>
      </c>
      <c r="CE29" s="237" t="s">
        <v>2480</v>
      </c>
      <c r="CF29" s="239" t="s">
        <v>2576</v>
      </c>
      <c r="CG29" s="237" t="s">
        <v>2485</v>
      </c>
      <c r="CH29" s="238" t="s">
        <v>2486</v>
      </c>
      <c r="CI29" s="237" t="s">
        <v>2485</v>
      </c>
      <c r="CJ29" s="238" t="s">
        <v>2486</v>
      </c>
      <c r="CK29" s="237" t="s">
        <v>2482</v>
      </c>
      <c r="CL29" s="239" t="s">
        <v>2838</v>
      </c>
      <c r="CM29" s="237" t="s">
        <v>2485</v>
      </c>
      <c r="CN29" s="238" t="s">
        <v>2486</v>
      </c>
      <c r="CO29" s="237" t="s">
        <v>2485</v>
      </c>
      <c r="CP29" s="238" t="s">
        <v>2486</v>
      </c>
      <c r="CQ29" s="237" t="s">
        <v>2485</v>
      </c>
      <c r="CR29" s="238" t="s">
        <v>2486</v>
      </c>
      <c r="CS29" s="237" t="s">
        <v>2485</v>
      </c>
      <c r="CT29" s="238" t="s">
        <v>2486</v>
      </c>
      <c r="CU29" s="237" t="s">
        <v>2482</v>
      </c>
      <c r="CV29" s="238" t="s">
        <v>2840</v>
      </c>
      <c r="CW29" s="240" t="s">
        <v>2860</v>
      </c>
      <c r="CX29" s="236"/>
      <c r="CY29" s="236"/>
      <c r="CZ29" s="236"/>
      <c r="DA29" s="236"/>
      <c r="DB29" s="236"/>
    </row>
    <row r="30" spans="1:106" s="249" customFormat="1" ht="51.75" customHeight="1" thickBot="1" x14ac:dyDescent="0.35">
      <c r="A30" s="241">
        <f t="shared" si="0"/>
        <v>27</v>
      </c>
      <c r="B30" s="242"/>
      <c r="C30" s="235" t="s">
        <v>414</v>
      </c>
      <c r="D30" s="243" t="s">
        <v>2583</v>
      </c>
      <c r="E30" s="236">
        <v>334</v>
      </c>
      <c r="F30" s="236" t="s">
        <v>2693</v>
      </c>
      <c r="G30" s="237" t="s">
        <v>2485</v>
      </c>
      <c r="H30" s="238" t="s">
        <v>2486</v>
      </c>
      <c r="I30" s="237" t="s">
        <v>2485</v>
      </c>
      <c r="J30" s="238" t="s">
        <v>2486</v>
      </c>
      <c r="K30" s="237" t="s">
        <v>2485</v>
      </c>
      <c r="L30" s="238" t="s">
        <v>2486</v>
      </c>
      <c r="M30" s="237" t="s">
        <v>2485</v>
      </c>
      <c r="N30" s="238" t="s">
        <v>2486</v>
      </c>
      <c r="O30" s="237" t="s">
        <v>2485</v>
      </c>
      <c r="P30" s="238" t="s">
        <v>2486</v>
      </c>
      <c r="Q30" s="237" t="s">
        <v>2485</v>
      </c>
      <c r="R30" s="239" t="s">
        <v>2486</v>
      </c>
      <c r="S30" s="237" t="s">
        <v>2483</v>
      </c>
      <c r="T30" s="238" t="s">
        <v>2861</v>
      </c>
      <c r="U30" s="237" t="s">
        <v>2485</v>
      </c>
      <c r="V30" s="238" t="s">
        <v>2486</v>
      </c>
      <c r="W30" s="237" t="s">
        <v>2485</v>
      </c>
      <c r="X30" s="239" t="s">
        <v>2486</v>
      </c>
      <c r="Y30" s="237" t="s">
        <v>2490</v>
      </c>
      <c r="Z30" s="238" t="s">
        <v>2862</v>
      </c>
      <c r="AA30" s="237" t="s">
        <v>2482</v>
      </c>
      <c r="AB30" s="239" t="s">
        <v>2863</v>
      </c>
      <c r="AC30" s="237" t="s">
        <v>2485</v>
      </c>
      <c r="AD30" s="238" t="s">
        <v>2486</v>
      </c>
      <c r="AE30" s="237" t="s">
        <v>2485</v>
      </c>
      <c r="AF30" s="238" t="s">
        <v>2486</v>
      </c>
      <c r="AG30" s="237" t="s">
        <v>2485</v>
      </c>
      <c r="AH30" s="238" t="s">
        <v>2486</v>
      </c>
      <c r="AI30" s="237" t="s">
        <v>2485</v>
      </c>
      <c r="AJ30" s="238" t="s">
        <v>2486</v>
      </c>
      <c r="AK30" s="237" t="s">
        <v>2485</v>
      </c>
      <c r="AL30" s="238" t="s">
        <v>2486</v>
      </c>
      <c r="AM30" s="237" t="s">
        <v>2485</v>
      </c>
      <c r="AN30" s="239" t="s">
        <v>2486</v>
      </c>
      <c r="AO30" s="237" t="s">
        <v>2482</v>
      </c>
      <c r="AP30" s="238" t="s">
        <v>2864</v>
      </c>
      <c r="AQ30" s="237" t="s">
        <v>2482</v>
      </c>
      <c r="AR30" s="239" t="s">
        <v>2864</v>
      </c>
      <c r="AS30" s="237" t="s">
        <v>2485</v>
      </c>
      <c r="AT30" s="238" t="s">
        <v>2486</v>
      </c>
      <c r="AU30" s="237" t="s">
        <v>2485</v>
      </c>
      <c r="AV30" s="239" t="s">
        <v>2486</v>
      </c>
      <c r="AW30" s="237" t="s">
        <v>2485</v>
      </c>
      <c r="AX30" s="238" t="s">
        <v>2486</v>
      </c>
      <c r="AY30" s="237" t="s">
        <v>2485</v>
      </c>
      <c r="AZ30" s="239" t="s">
        <v>2486</v>
      </c>
      <c r="BA30" s="237" t="s">
        <v>2485</v>
      </c>
      <c r="BB30" s="238" t="s">
        <v>2486</v>
      </c>
      <c r="BC30" s="237" t="s">
        <v>2485</v>
      </c>
      <c r="BD30" s="238" t="s">
        <v>2486</v>
      </c>
      <c r="BE30" s="237" t="s">
        <v>2485</v>
      </c>
      <c r="BF30" s="239" t="s">
        <v>2486</v>
      </c>
      <c r="BG30" s="237" t="s">
        <v>2485</v>
      </c>
      <c r="BH30" s="239" t="s">
        <v>2486</v>
      </c>
      <c r="BI30" s="237" t="s">
        <v>2485</v>
      </c>
      <c r="BJ30" s="238" t="s">
        <v>2486</v>
      </c>
      <c r="BK30" s="237" t="s">
        <v>2485</v>
      </c>
      <c r="BL30" s="238" t="s">
        <v>2486</v>
      </c>
      <c r="BM30" s="237" t="s">
        <v>2485</v>
      </c>
      <c r="BN30" s="238" t="s">
        <v>2486</v>
      </c>
      <c r="BO30" s="237" t="s">
        <v>2485</v>
      </c>
      <c r="BP30" s="238" t="s">
        <v>2486</v>
      </c>
      <c r="BQ30" s="237" t="s">
        <v>2485</v>
      </c>
      <c r="BR30" s="238" t="s">
        <v>2486</v>
      </c>
      <c r="BS30" s="237" t="s">
        <v>2485</v>
      </c>
      <c r="BT30" s="239" t="s">
        <v>2486</v>
      </c>
      <c r="BU30" s="237" t="s">
        <v>2485</v>
      </c>
      <c r="BV30" s="238" t="s">
        <v>2486</v>
      </c>
      <c r="BW30" s="237" t="s">
        <v>2485</v>
      </c>
      <c r="BX30" s="239" t="s">
        <v>2486</v>
      </c>
      <c r="BY30" s="237" t="s">
        <v>2485</v>
      </c>
      <c r="BZ30" s="238" t="s">
        <v>2486</v>
      </c>
      <c r="CA30" s="237" t="s">
        <v>2482</v>
      </c>
      <c r="CB30" s="238" t="s">
        <v>2865</v>
      </c>
      <c r="CC30" s="237" t="s">
        <v>2482</v>
      </c>
      <c r="CD30" s="238" t="s">
        <v>2866</v>
      </c>
      <c r="CE30" s="237" t="s">
        <v>2485</v>
      </c>
      <c r="CF30" s="239" t="s">
        <v>2486</v>
      </c>
      <c r="CG30" s="237" t="s">
        <v>2485</v>
      </c>
      <c r="CH30" s="238" t="s">
        <v>2486</v>
      </c>
      <c r="CI30" s="237" t="s">
        <v>2482</v>
      </c>
      <c r="CJ30" s="238" t="s">
        <v>2867</v>
      </c>
      <c r="CK30" s="237" t="s">
        <v>2485</v>
      </c>
      <c r="CL30" s="239" t="s">
        <v>2486</v>
      </c>
      <c r="CM30" s="237" t="s">
        <v>2485</v>
      </c>
      <c r="CN30" s="238" t="s">
        <v>2486</v>
      </c>
      <c r="CO30" s="237" t="s">
        <v>2485</v>
      </c>
      <c r="CP30" s="238" t="s">
        <v>2486</v>
      </c>
      <c r="CQ30" s="237" t="s">
        <v>2485</v>
      </c>
      <c r="CR30" s="238" t="s">
        <v>2486</v>
      </c>
      <c r="CS30" s="237" t="s">
        <v>2485</v>
      </c>
      <c r="CT30" s="238" t="s">
        <v>2486</v>
      </c>
      <c r="CU30" s="237" t="s">
        <v>2485</v>
      </c>
      <c r="CV30" s="238" t="s">
        <v>2486</v>
      </c>
      <c r="CW30" s="240" t="s">
        <v>2868</v>
      </c>
      <c r="CX30" s="236"/>
      <c r="CY30" s="236"/>
      <c r="CZ30" s="236"/>
      <c r="DA30" s="236"/>
      <c r="DB30" s="236"/>
    </row>
    <row r="31" spans="1:106" s="249" customFormat="1" ht="51.75" customHeight="1" thickBot="1" x14ac:dyDescent="0.35">
      <c r="A31" s="241">
        <f t="shared" si="0"/>
        <v>28</v>
      </c>
      <c r="B31" s="242"/>
      <c r="C31" s="235" t="s">
        <v>337</v>
      </c>
      <c r="D31" s="243" t="s">
        <v>2583</v>
      </c>
      <c r="E31" s="236">
        <v>340</v>
      </c>
      <c r="F31" s="236" t="s">
        <v>2693</v>
      </c>
      <c r="G31" s="237" t="s">
        <v>2483</v>
      </c>
      <c r="H31" s="238" t="s">
        <v>2869</v>
      </c>
      <c r="I31" s="237" t="s">
        <v>2483</v>
      </c>
      <c r="J31" s="238" t="s">
        <v>2870</v>
      </c>
      <c r="K31" s="237" t="s">
        <v>2480</v>
      </c>
      <c r="L31" s="238" t="s">
        <v>2871</v>
      </c>
      <c r="M31" s="237" t="s">
        <v>2485</v>
      </c>
      <c r="N31" s="238" t="s">
        <v>2486</v>
      </c>
      <c r="O31" s="237" t="s">
        <v>2485</v>
      </c>
      <c r="P31" s="238" t="s">
        <v>2486</v>
      </c>
      <c r="Q31" s="237" t="s">
        <v>2485</v>
      </c>
      <c r="R31" s="239" t="s">
        <v>2872</v>
      </c>
      <c r="S31" s="237" t="s">
        <v>2490</v>
      </c>
      <c r="T31" s="238" t="s">
        <v>2873</v>
      </c>
      <c r="U31" s="237" t="s">
        <v>2490</v>
      </c>
      <c r="V31" s="238" t="s">
        <v>545</v>
      </c>
      <c r="W31" s="237" t="s">
        <v>2485</v>
      </c>
      <c r="X31" s="239" t="s">
        <v>2486</v>
      </c>
      <c r="Y31" s="237" t="s">
        <v>2490</v>
      </c>
      <c r="Z31" s="238" t="s">
        <v>2874</v>
      </c>
      <c r="AA31" s="237" t="s">
        <v>2490</v>
      </c>
      <c r="AB31" s="239" t="s">
        <v>2875</v>
      </c>
      <c r="AC31" s="237" t="s">
        <v>2490</v>
      </c>
      <c r="AD31" s="238" t="s">
        <v>2876</v>
      </c>
      <c r="AE31" s="237" t="s">
        <v>2482</v>
      </c>
      <c r="AF31" s="238" t="s">
        <v>2877</v>
      </c>
      <c r="AG31" s="237" t="s">
        <v>2482</v>
      </c>
      <c r="AH31" s="238" t="s">
        <v>2877</v>
      </c>
      <c r="AI31" s="237" t="s">
        <v>2485</v>
      </c>
      <c r="AJ31" s="238" t="s">
        <v>2486</v>
      </c>
      <c r="AK31" s="237" t="s">
        <v>2485</v>
      </c>
      <c r="AL31" s="238" t="s">
        <v>2486</v>
      </c>
      <c r="AM31" s="237" t="s">
        <v>2485</v>
      </c>
      <c r="AN31" s="239" t="s">
        <v>2486</v>
      </c>
      <c r="AO31" s="237" t="s">
        <v>2482</v>
      </c>
      <c r="AP31" s="238" t="s">
        <v>2878</v>
      </c>
      <c r="AQ31" s="237" t="s">
        <v>2482</v>
      </c>
      <c r="AR31" s="239" t="s">
        <v>2879</v>
      </c>
      <c r="AS31" s="237" t="s">
        <v>2490</v>
      </c>
      <c r="AT31" s="238" t="s">
        <v>2880</v>
      </c>
      <c r="AU31" s="237" t="s">
        <v>2490</v>
      </c>
      <c r="AV31" s="239" t="s">
        <v>2881</v>
      </c>
      <c r="AW31" s="237" t="s">
        <v>2490</v>
      </c>
      <c r="AX31" s="238" t="s">
        <v>2850</v>
      </c>
      <c r="AY31" s="237" t="s">
        <v>2490</v>
      </c>
      <c r="AZ31" s="239" t="s">
        <v>2882</v>
      </c>
      <c r="BA31" s="237" t="s">
        <v>2482</v>
      </c>
      <c r="BB31" s="238" t="s">
        <v>2771</v>
      </c>
      <c r="BC31" s="237" t="s">
        <v>2490</v>
      </c>
      <c r="BD31" s="238" t="s">
        <v>2883</v>
      </c>
      <c r="BE31" s="237" t="s">
        <v>2485</v>
      </c>
      <c r="BF31" s="239" t="s">
        <v>2486</v>
      </c>
      <c r="BG31" s="237" t="s">
        <v>2485</v>
      </c>
      <c r="BH31" s="239" t="s">
        <v>2486</v>
      </c>
      <c r="BI31" s="237" t="s">
        <v>2485</v>
      </c>
      <c r="BJ31" s="238" t="s">
        <v>2486</v>
      </c>
      <c r="BK31" s="237" t="s">
        <v>2485</v>
      </c>
      <c r="BL31" s="238" t="s">
        <v>2486</v>
      </c>
      <c r="BM31" s="237" t="s">
        <v>2490</v>
      </c>
      <c r="BN31" s="238" t="s">
        <v>2884</v>
      </c>
      <c r="BO31" s="237" t="s">
        <v>2485</v>
      </c>
      <c r="BP31" s="238" t="s">
        <v>2486</v>
      </c>
      <c r="BQ31" s="237" t="s">
        <v>2480</v>
      </c>
      <c r="BR31" s="238" t="s">
        <v>526</v>
      </c>
      <c r="BS31" s="237" t="s">
        <v>2483</v>
      </c>
      <c r="BT31" s="239" t="s">
        <v>531</v>
      </c>
      <c r="BU31" s="237" t="s">
        <v>2485</v>
      </c>
      <c r="BV31" s="238" t="s">
        <v>2486</v>
      </c>
      <c r="BW31" s="237" t="s">
        <v>2485</v>
      </c>
      <c r="BX31" s="239" t="s">
        <v>2486</v>
      </c>
      <c r="BY31" s="237" t="s">
        <v>2482</v>
      </c>
      <c r="BZ31" s="238" t="s">
        <v>543</v>
      </c>
      <c r="CA31" s="237" t="s">
        <v>2480</v>
      </c>
      <c r="CB31" s="238" t="s">
        <v>2885</v>
      </c>
      <c r="CC31" s="237" t="s">
        <v>2483</v>
      </c>
      <c r="CD31" s="238" t="s">
        <v>2779</v>
      </c>
      <c r="CE31" s="237" t="s">
        <v>2483</v>
      </c>
      <c r="CF31" s="239" t="s">
        <v>2576</v>
      </c>
      <c r="CG31" s="237" t="s">
        <v>2485</v>
      </c>
      <c r="CH31" s="238" t="s">
        <v>2486</v>
      </c>
      <c r="CI31" s="237" t="s">
        <v>2482</v>
      </c>
      <c r="CJ31" s="238" t="s">
        <v>2886</v>
      </c>
      <c r="CK31" s="237" t="s">
        <v>2485</v>
      </c>
      <c r="CL31" s="239" t="s">
        <v>2486</v>
      </c>
      <c r="CM31" s="237" t="s">
        <v>2490</v>
      </c>
      <c r="CN31" s="238" t="s">
        <v>2887</v>
      </c>
      <c r="CO31" s="237" t="s">
        <v>2485</v>
      </c>
      <c r="CP31" s="238" t="s">
        <v>2486</v>
      </c>
      <c r="CQ31" s="237" t="s">
        <v>2485</v>
      </c>
      <c r="CR31" s="238" t="s">
        <v>2486</v>
      </c>
      <c r="CS31" s="237" t="s">
        <v>2485</v>
      </c>
      <c r="CT31" s="238" t="s">
        <v>2486</v>
      </c>
      <c r="CU31" s="237" t="s">
        <v>2482</v>
      </c>
      <c r="CV31" s="238" t="s">
        <v>2888</v>
      </c>
      <c r="CW31" s="240" t="s">
        <v>2889</v>
      </c>
      <c r="CX31" s="236"/>
      <c r="CY31" s="236"/>
      <c r="CZ31" s="236"/>
      <c r="DA31" s="236"/>
      <c r="DB31" s="236"/>
    </row>
    <row r="32" spans="1:106" s="249" customFormat="1" ht="51.75" customHeight="1" thickBot="1" x14ac:dyDescent="0.35">
      <c r="A32" s="241">
        <f t="shared" si="0"/>
        <v>29</v>
      </c>
      <c r="B32" s="242"/>
      <c r="C32" s="235" t="s">
        <v>375</v>
      </c>
      <c r="D32" s="243" t="s">
        <v>2890</v>
      </c>
      <c r="E32" s="236">
        <v>342</v>
      </c>
      <c r="F32" s="236" t="s">
        <v>2693</v>
      </c>
      <c r="G32" s="237" t="s">
        <v>2484</v>
      </c>
      <c r="H32" s="238" t="s">
        <v>2891</v>
      </c>
      <c r="I32" s="237" t="s">
        <v>2484</v>
      </c>
      <c r="J32" s="238" t="s">
        <v>2755</v>
      </c>
      <c r="K32" s="237" t="s">
        <v>2484</v>
      </c>
      <c r="L32" s="238" t="s">
        <v>2756</v>
      </c>
      <c r="M32" s="237" t="s">
        <v>2483</v>
      </c>
      <c r="N32" s="238" t="s">
        <v>2892</v>
      </c>
      <c r="O32" s="237" t="s">
        <v>2483</v>
      </c>
      <c r="P32" s="238" t="s">
        <v>2892</v>
      </c>
      <c r="Q32" s="237" t="s">
        <v>2485</v>
      </c>
      <c r="R32" s="239" t="s">
        <v>2872</v>
      </c>
      <c r="S32" s="237" t="s">
        <v>2490</v>
      </c>
      <c r="T32" s="238" t="s">
        <v>2893</v>
      </c>
      <c r="U32" s="237" t="s">
        <v>2484</v>
      </c>
      <c r="V32" s="238" t="s">
        <v>2894</v>
      </c>
      <c r="W32" s="237" t="s">
        <v>2482</v>
      </c>
      <c r="X32" s="239" t="s">
        <v>2895</v>
      </c>
      <c r="Y32" s="237" t="s">
        <v>2482</v>
      </c>
      <c r="Z32" s="238" t="s">
        <v>2896</v>
      </c>
      <c r="AA32" s="237" t="s">
        <v>2482</v>
      </c>
      <c r="AB32" s="239" t="s">
        <v>2897</v>
      </c>
      <c r="AC32" s="237" t="s">
        <v>2485</v>
      </c>
      <c r="AD32" s="238" t="s">
        <v>2898</v>
      </c>
      <c r="AE32" s="237" t="s">
        <v>2485</v>
      </c>
      <c r="AF32" s="238" t="s">
        <v>2898</v>
      </c>
      <c r="AG32" s="237" t="s">
        <v>2485</v>
      </c>
      <c r="AH32" s="238" t="s">
        <v>2898</v>
      </c>
      <c r="AI32" s="237" t="s">
        <v>2485</v>
      </c>
      <c r="AJ32" s="238" t="s">
        <v>2486</v>
      </c>
      <c r="AK32" s="237" t="s">
        <v>2485</v>
      </c>
      <c r="AL32" s="238" t="s">
        <v>2486</v>
      </c>
      <c r="AM32" s="237" t="s">
        <v>2485</v>
      </c>
      <c r="AN32" s="239" t="s">
        <v>2486</v>
      </c>
      <c r="AO32" s="237" t="s">
        <v>2485</v>
      </c>
      <c r="AP32" s="238" t="s">
        <v>2486</v>
      </c>
      <c r="AQ32" s="237" t="s">
        <v>2485</v>
      </c>
      <c r="AR32" s="239" t="s">
        <v>2486</v>
      </c>
      <c r="AS32" s="237" t="s">
        <v>2490</v>
      </c>
      <c r="AT32" s="238" t="s">
        <v>2899</v>
      </c>
      <c r="AU32" s="237" t="s">
        <v>2490</v>
      </c>
      <c r="AV32" s="239" t="s">
        <v>2768</v>
      </c>
      <c r="AW32" s="237" t="s">
        <v>2485</v>
      </c>
      <c r="AX32" s="238" t="s">
        <v>2486</v>
      </c>
      <c r="AY32" s="237" t="s">
        <v>2485</v>
      </c>
      <c r="AZ32" s="239" t="s">
        <v>2486</v>
      </c>
      <c r="BA32" s="237" t="s">
        <v>2485</v>
      </c>
      <c r="BB32" s="238" t="s">
        <v>2486</v>
      </c>
      <c r="BC32" s="237" t="s">
        <v>2485</v>
      </c>
      <c r="BD32" s="238" t="s">
        <v>2486</v>
      </c>
      <c r="BE32" s="237" t="s">
        <v>2485</v>
      </c>
      <c r="BF32" s="239" t="s">
        <v>2486</v>
      </c>
      <c r="BG32" s="237" t="s">
        <v>2485</v>
      </c>
      <c r="BH32" s="239" t="s">
        <v>2486</v>
      </c>
      <c r="BI32" s="237" t="s">
        <v>2485</v>
      </c>
      <c r="BJ32" s="238" t="s">
        <v>2486</v>
      </c>
      <c r="BK32" s="237" t="s">
        <v>2485</v>
      </c>
      <c r="BL32" s="238" t="s">
        <v>2486</v>
      </c>
      <c r="BM32" s="237" t="s">
        <v>2483</v>
      </c>
      <c r="BN32" s="238" t="s">
        <v>2900</v>
      </c>
      <c r="BO32" s="237" t="s">
        <v>2485</v>
      </c>
      <c r="BP32" s="238" t="s">
        <v>2486</v>
      </c>
      <c r="BQ32" s="237" t="s">
        <v>2490</v>
      </c>
      <c r="BR32" s="238" t="s">
        <v>2901</v>
      </c>
      <c r="BS32" s="237" t="s">
        <v>2482</v>
      </c>
      <c r="BT32" s="239" t="s">
        <v>531</v>
      </c>
      <c r="BU32" s="237" t="s">
        <v>2485</v>
      </c>
      <c r="BV32" s="238" t="s">
        <v>2486</v>
      </c>
      <c r="BW32" s="237" t="s">
        <v>2485</v>
      </c>
      <c r="BX32" s="239" t="s">
        <v>2486</v>
      </c>
      <c r="BY32" s="237" t="s">
        <v>2485</v>
      </c>
      <c r="BZ32" s="238" t="s">
        <v>2486</v>
      </c>
      <c r="CA32" s="237" t="s">
        <v>2484</v>
      </c>
      <c r="CB32" s="238" t="s">
        <v>2902</v>
      </c>
      <c r="CC32" s="237" t="s">
        <v>2483</v>
      </c>
      <c r="CD32" s="238" t="s">
        <v>2779</v>
      </c>
      <c r="CE32" s="237" t="s">
        <v>2483</v>
      </c>
      <c r="CF32" s="239" t="s">
        <v>2780</v>
      </c>
      <c r="CG32" s="237" t="s">
        <v>2485</v>
      </c>
      <c r="CH32" s="238" t="s">
        <v>2486</v>
      </c>
      <c r="CI32" s="237" t="s">
        <v>2490</v>
      </c>
      <c r="CJ32" s="238" t="s">
        <v>2903</v>
      </c>
      <c r="CK32" s="237" t="s">
        <v>2482</v>
      </c>
      <c r="CL32" s="239" t="s">
        <v>2904</v>
      </c>
      <c r="CM32" s="237" t="s">
        <v>2485</v>
      </c>
      <c r="CN32" s="238" t="s">
        <v>2486</v>
      </c>
      <c r="CO32" s="237" t="s">
        <v>2485</v>
      </c>
      <c r="CP32" s="238" t="s">
        <v>2486</v>
      </c>
      <c r="CQ32" s="237" t="s">
        <v>2485</v>
      </c>
      <c r="CR32" s="238" t="s">
        <v>2486</v>
      </c>
      <c r="CS32" s="237" t="s">
        <v>2485</v>
      </c>
      <c r="CT32" s="238" t="s">
        <v>2486</v>
      </c>
      <c r="CU32" s="237" t="s">
        <v>2485</v>
      </c>
      <c r="CV32" s="238" t="s">
        <v>2486</v>
      </c>
      <c r="CW32" s="240" t="s">
        <v>2905</v>
      </c>
      <c r="CX32" s="236"/>
      <c r="CY32" s="236"/>
      <c r="CZ32" s="236"/>
      <c r="DA32" s="236"/>
      <c r="DB32" s="236"/>
    </row>
    <row r="33" spans="1:106" s="249" customFormat="1" ht="51.75" customHeight="1" thickBot="1" x14ac:dyDescent="0.35">
      <c r="A33" s="241">
        <f t="shared" si="0"/>
        <v>30</v>
      </c>
      <c r="B33" s="242"/>
      <c r="C33" s="235" t="s">
        <v>415</v>
      </c>
      <c r="D33" s="243" t="s">
        <v>2583</v>
      </c>
      <c r="E33" s="236" t="s">
        <v>2906</v>
      </c>
      <c r="F33" s="236" t="s">
        <v>2693</v>
      </c>
      <c r="G33" s="237" t="s">
        <v>2485</v>
      </c>
      <c r="H33" s="238" t="s">
        <v>2486</v>
      </c>
      <c r="I33" s="237" t="s">
        <v>2483</v>
      </c>
      <c r="J33" s="238" t="s">
        <v>2907</v>
      </c>
      <c r="K33" s="237" t="s">
        <v>2485</v>
      </c>
      <c r="L33" s="238" t="s">
        <v>2486</v>
      </c>
      <c r="M33" s="237" t="s">
        <v>2485</v>
      </c>
      <c r="N33" s="238" t="s">
        <v>2486</v>
      </c>
      <c r="O33" s="237" t="s">
        <v>2485</v>
      </c>
      <c r="P33" s="238" t="s">
        <v>2486</v>
      </c>
      <c r="Q33" s="237" t="s">
        <v>2543</v>
      </c>
      <c r="R33" s="239" t="s">
        <v>2908</v>
      </c>
      <c r="S33" s="237" t="s">
        <v>2485</v>
      </c>
      <c r="T33" s="238" t="s">
        <v>2486</v>
      </c>
      <c r="U33" s="237" t="s">
        <v>2482</v>
      </c>
      <c r="V33" s="238" t="s">
        <v>2909</v>
      </c>
      <c r="W33" s="237" t="s">
        <v>2485</v>
      </c>
      <c r="X33" s="239" t="s">
        <v>2486</v>
      </c>
      <c r="Y33" s="237" t="s">
        <v>2485</v>
      </c>
      <c r="Z33" s="238" t="s">
        <v>2486</v>
      </c>
      <c r="AA33" s="237" t="s">
        <v>2485</v>
      </c>
      <c r="AB33" s="239" t="s">
        <v>2486</v>
      </c>
      <c r="AC33" s="237" t="s">
        <v>2485</v>
      </c>
      <c r="AD33" s="238" t="s">
        <v>2486</v>
      </c>
      <c r="AE33" s="237" t="s">
        <v>2485</v>
      </c>
      <c r="AF33" s="238" t="s">
        <v>2486</v>
      </c>
      <c r="AG33" s="237" t="s">
        <v>2485</v>
      </c>
      <c r="AH33" s="238" t="s">
        <v>2486</v>
      </c>
      <c r="AI33" s="237" t="s">
        <v>2485</v>
      </c>
      <c r="AJ33" s="238" t="s">
        <v>2486</v>
      </c>
      <c r="AK33" s="237" t="s">
        <v>2485</v>
      </c>
      <c r="AL33" s="238" t="s">
        <v>2486</v>
      </c>
      <c r="AM33" s="237" t="s">
        <v>2485</v>
      </c>
      <c r="AN33" s="239" t="s">
        <v>2486</v>
      </c>
      <c r="AO33" s="237" t="s">
        <v>2485</v>
      </c>
      <c r="AP33" s="238" t="s">
        <v>2486</v>
      </c>
      <c r="AQ33" s="237" t="s">
        <v>2485</v>
      </c>
      <c r="AR33" s="239" t="s">
        <v>2486</v>
      </c>
      <c r="AS33" s="237" t="s">
        <v>2482</v>
      </c>
      <c r="AT33" s="238" t="s">
        <v>2910</v>
      </c>
      <c r="AU33" s="237" t="s">
        <v>2485</v>
      </c>
      <c r="AV33" s="239" t="s">
        <v>2486</v>
      </c>
      <c r="AW33" s="237" t="s">
        <v>2482</v>
      </c>
      <c r="AX33" s="238" t="s">
        <v>2911</v>
      </c>
      <c r="AY33" s="237" t="s">
        <v>2485</v>
      </c>
      <c r="AZ33" s="239" t="s">
        <v>2486</v>
      </c>
      <c r="BA33" s="237" t="s">
        <v>2485</v>
      </c>
      <c r="BB33" s="238" t="s">
        <v>2486</v>
      </c>
      <c r="BC33" s="237" t="s">
        <v>2485</v>
      </c>
      <c r="BD33" s="238" t="s">
        <v>2486</v>
      </c>
      <c r="BE33" s="237" t="s">
        <v>2482</v>
      </c>
      <c r="BF33" s="239" t="s">
        <v>2912</v>
      </c>
      <c r="BG33" s="237" t="s">
        <v>2485</v>
      </c>
      <c r="BH33" s="239" t="s">
        <v>2486</v>
      </c>
      <c r="BI33" s="237" t="s">
        <v>2485</v>
      </c>
      <c r="BJ33" s="238" t="s">
        <v>2486</v>
      </c>
      <c r="BK33" s="237" t="s">
        <v>2485</v>
      </c>
      <c r="BL33" s="238" t="s">
        <v>2486</v>
      </c>
      <c r="BM33" s="237" t="s">
        <v>2482</v>
      </c>
      <c r="BN33" s="238" t="s">
        <v>2913</v>
      </c>
      <c r="BO33" s="237" t="s">
        <v>2485</v>
      </c>
      <c r="BP33" s="238" t="s">
        <v>2486</v>
      </c>
      <c r="BQ33" s="237" t="s">
        <v>2490</v>
      </c>
      <c r="BR33" s="238" t="s">
        <v>2914</v>
      </c>
      <c r="BS33" s="237" t="s">
        <v>2485</v>
      </c>
      <c r="BT33" s="239" t="s">
        <v>2486</v>
      </c>
      <c r="BU33" s="237" t="s">
        <v>2485</v>
      </c>
      <c r="BV33" s="238" t="s">
        <v>2486</v>
      </c>
      <c r="BW33" s="237" t="s">
        <v>2485</v>
      </c>
      <c r="BX33" s="239" t="s">
        <v>2486</v>
      </c>
      <c r="BY33" s="237" t="s">
        <v>2485</v>
      </c>
      <c r="BZ33" s="238" t="s">
        <v>2486</v>
      </c>
      <c r="CA33" s="237" t="s">
        <v>2490</v>
      </c>
      <c r="CB33" s="238" t="s">
        <v>2915</v>
      </c>
      <c r="CC33" s="237" t="s">
        <v>2485</v>
      </c>
      <c r="CD33" s="238" t="s">
        <v>2486</v>
      </c>
      <c r="CE33" s="237" t="s">
        <v>2485</v>
      </c>
      <c r="CF33" s="239" t="s">
        <v>2486</v>
      </c>
      <c r="CG33" s="237" t="s">
        <v>2485</v>
      </c>
      <c r="CH33" s="238" t="s">
        <v>2486</v>
      </c>
      <c r="CI33" s="237" t="s">
        <v>2485</v>
      </c>
      <c r="CJ33" s="238" t="s">
        <v>2486</v>
      </c>
      <c r="CK33" s="237" t="s">
        <v>2485</v>
      </c>
      <c r="CL33" s="239" t="s">
        <v>2486</v>
      </c>
      <c r="CM33" s="237" t="s">
        <v>2485</v>
      </c>
      <c r="CN33" s="238" t="s">
        <v>2486</v>
      </c>
      <c r="CO33" s="237" t="s">
        <v>2485</v>
      </c>
      <c r="CP33" s="238" t="s">
        <v>2486</v>
      </c>
      <c r="CQ33" s="237" t="s">
        <v>2485</v>
      </c>
      <c r="CR33" s="238" t="s">
        <v>2486</v>
      </c>
      <c r="CS33" s="237" t="s">
        <v>2485</v>
      </c>
      <c r="CT33" s="238" t="s">
        <v>2486</v>
      </c>
      <c r="CU33" s="237" t="s">
        <v>2485</v>
      </c>
      <c r="CV33" s="238" t="s">
        <v>2486</v>
      </c>
      <c r="CW33" s="240" t="s">
        <v>2916</v>
      </c>
      <c r="CX33" s="236"/>
      <c r="CY33" s="236"/>
      <c r="CZ33" s="236"/>
      <c r="DA33" s="236"/>
      <c r="DB33" s="236"/>
    </row>
    <row r="34" spans="1:106" s="249" customFormat="1" ht="51.75" customHeight="1" thickBot="1" x14ac:dyDescent="0.35">
      <c r="A34" s="241">
        <f t="shared" si="0"/>
        <v>31</v>
      </c>
      <c r="B34" s="242"/>
      <c r="C34" s="235" t="s">
        <v>376</v>
      </c>
      <c r="D34" s="243" t="s">
        <v>2583</v>
      </c>
      <c r="E34" s="236" t="s">
        <v>377</v>
      </c>
      <c r="F34" s="236" t="s">
        <v>2693</v>
      </c>
      <c r="G34" s="237" t="s">
        <v>2485</v>
      </c>
      <c r="H34" s="238" t="s">
        <v>2486</v>
      </c>
      <c r="I34" s="237" t="s">
        <v>2483</v>
      </c>
      <c r="J34" s="238" t="s">
        <v>2917</v>
      </c>
      <c r="K34" s="237" t="s">
        <v>2485</v>
      </c>
      <c r="L34" s="238" t="s">
        <v>2486</v>
      </c>
      <c r="M34" s="237" t="s">
        <v>2485</v>
      </c>
      <c r="N34" s="238" t="s">
        <v>2486</v>
      </c>
      <c r="O34" s="237" t="s">
        <v>2485</v>
      </c>
      <c r="P34" s="238" t="s">
        <v>2486</v>
      </c>
      <c r="Q34" s="237" t="s">
        <v>2485</v>
      </c>
      <c r="R34" s="239" t="s">
        <v>2486</v>
      </c>
      <c r="S34" s="237" t="s">
        <v>2485</v>
      </c>
      <c r="T34" s="238" t="s">
        <v>2486</v>
      </c>
      <c r="U34" s="237" t="s">
        <v>2490</v>
      </c>
      <c r="V34" s="238" t="s">
        <v>2918</v>
      </c>
      <c r="W34" s="237" t="s">
        <v>2485</v>
      </c>
      <c r="X34" s="239" t="s">
        <v>2486</v>
      </c>
      <c r="Y34" s="237" t="s">
        <v>2485</v>
      </c>
      <c r="Z34" s="238" t="s">
        <v>2486</v>
      </c>
      <c r="AA34" s="237" t="s">
        <v>2485</v>
      </c>
      <c r="AB34" s="239" t="s">
        <v>2486</v>
      </c>
      <c r="AC34" s="237" t="s">
        <v>2485</v>
      </c>
      <c r="AD34" s="238" t="s">
        <v>2486</v>
      </c>
      <c r="AE34" s="237" t="s">
        <v>2485</v>
      </c>
      <c r="AF34" s="238" t="s">
        <v>2486</v>
      </c>
      <c r="AG34" s="237" t="s">
        <v>2485</v>
      </c>
      <c r="AH34" s="238" t="s">
        <v>2486</v>
      </c>
      <c r="AI34" s="237" t="s">
        <v>2485</v>
      </c>
      <c r="AJ34" s="238" t="s">
        <v>2486</v>
      </c>
      <c r="AK34" s="237" t="s">
        <v>2485</v>
      </c>
      <c r="AL34" s="238" t="s">
        <v>2486</v>
      </c>
      <c r="AM34" s="237" t="s">
        <v>2485</v>
      </c>
      <c r="AN34" s="239" t="s">
        <v>2486</v>
      </c>
      <c r="AO34" s="237" t="s">
        <v>2485</v>
      </c>
      <c r="AP34" s="238" t="s">
        <v>2486</v>
      </c>
      <c r="AQ34" s="237" t="s">
        <v>2485</v>
      </c>
      <c r="AR34" s="239" t="s">
        <v>2486</v>
      </c>
      <c r="AS34" s="237" t="s">
        <v>2490</v>
      </c>
      <c r="AT34" s="238" t="s">
        <v>2910</v>
      </c>
      <c r="AU34" s="237" t="s">
        <v>2485</v>
      </c>
      <c r="AV34" s="239" t="s">
        <v>2486</v>
      </c>
      <c r="AW34" s="237" t="s">
        <v>2490</v>
      </c>
      <c r="AX34" s="238" t="s">
        <v>2911</v>
      </c>
      <c r="AY34" s="237" t="s">
        <v>2485</v>
      </c>
      <c r="AZ34" s="239" t="s">
        <v>2486</v>
      </c>
      <c r="BA34" s="237" t="s">
        <v>2485</v>
      </c>
      <c r="BB34" s="238" t="s">
        <v>2486</v>
      </c>
      <c r="BC34" s="237" t="s">
        <v>2485</v>
      </c>
      <c r="BD34" s="238" t="s">
        <v>2486</v>
      </c>
      <c r="BE34" s="237" t="s">
        <v>2482</v>
      </c>
      <c r="BF34" s="239" t="s">
        <v>2912</v>
      </c>
      <c r="BG34" s="237" t="s">
        <v>2485</v>
      </c>
      <c r="BH34" s="239" t="s">
        <v>2486</v>
      </c>
      <c r="BI34" s="237" t="s">
        <v>2485</v>
      </c>
      <c r="BJ34" s="238" t="s">
        <v>2486</v>
      </c>
      <c r="BK34" s="237" t="s">
        <v>2485</v>
      </c>
      <c r="BL34" s="238" t="s">
        <v>2486</v>
      </c>
      <c r="BM34" s="237" t="s">
        <v>2482</v>
      </c>
      <c r="BN34" s="238" t="s">
        <v>2919</v>
      </c>
      <c r="BO34" s="237" t="s">
        <v>2485</v>
      </c>
      <c r="BP34" s="238" t="s">
        <v>2486</v>
      </c>
      <c r="BQ34" s="237" t="s">
        <v>2490</v>
      </c>
      <c r="BR34" s="238" t="s">
        <v>2920</v>
      </c>
      <c r="BS34" s="237" t="s">
        <v>2482</v>
      </c>
      <c r="BT34" s="239" t="s">
        <v>531</v>
      </c>
      <c r="BU34" s="237" t="s">
        <v>2485</v>
      </c>
      <c r="BV34" s="238" t="s">
        <v>2486</v>
      </c>
      <c r="BW34" s="237" t="s">
        <v>2485</v>
      </c>
      <c r="BX34" s="239" t="s">
        <v>2486</v>
      </c>
      <c r="BY34" s="237" t="s">
        <v>2485</v>
      </c>
      <c r="BZ34" s="238" t="s">
        <v>2486</v>
      </c>
      <c r="CA34" s="237" t="s">
        <v>2480</v>
      </c>
      <c r="CB34" s="238" t="s">
        <v>2915</v>
      </c>
      <c r="CC34" s="237" t="s">
        <v>2484</v>
      </c>
      <c r="CD34" s="238" t="s">
        <v>2779</v>
      </c>
      <c r="CE34" s="237" t="s">
        <v>2485</v>
      </c>
      <c r="CF34" s="239" t="s">
        <v>2486</v>
      </c>
      <c r="CG34" s="237" t="s">
        <v>2485</v>
      </c>
      <c r="CH34" s="238" t="s">
        <v>2486</v>
      </c>
      <c r="CI34" s="237" t="s">
        <v>2485</v>
      </c>
      <c r="CJ34" s="238" t="s">
        <v>2486</v>
      </c>
      <c r="CK34" s="237" t="s">
        <v>2485</v>
      </c>
      <c r="CL34" s="239" t="s">
        <v>2486</v>
      </c>
      <c r="CM34" s="237" t="s">
        <v>2482</v>
      </c>
      <c r="CN34" s="238" t="s">
        <v>2839</v>
      </c>
      <c r="CO34" s="237" t="s">
        <v>2485</v>
      </c>
      <c r="CP34" s="238" t="s">
        <v>2486</v>
      </c>
      <c r="CQ34" s="237" t="s">
        <v>2485</v>
      </c>
      <c r="CR34" s="238" t="s">
        <v>2486</v>
      </c>
      <c r="CS34" s="237" t="s">
        <v>2485</v>
      </c>
      <c r="CT34" s="238" t="s">
        <v>2486</v>
      </c>
      <c r="CU34" s="237" t="s">
        <v>2485</v>
      </c>
      <c r="CV34" s="238" t="s">
        <v>2486</v>
      </c>
      <c r="CW34" s="240" t="s">
        <v>2806</v>
      </c>
      <c r="CX34" s="236"/>
      <c r="CY34" s="236"/>
      <c r="CZ34" s="236"/>
      <c r="DA34" s="236"/>
      <c r="DB34" s="236"/>
    </row>
    <row r="35" spans="1:106" s="249" customFormat="1" ht="51.75" customHeight="1" thickBot="1" x14ac:dyDescent="0.35">
      <c r="A35" s="241">
        <f t="shared" si="0"/>
        <v>32</v>
      </c>
      <c r="B35" s="242"/>
      <c r="C35" s="235" t="s">
        <v>416</v>
      </c>
      <c r="D35" s="243" t="s">
        <v>2921</v>
      </c>
      <c r="E35" s="236">
        <v>402</v>
      </c>
      <c r="F35" s="236" t="s">
        <v>2659</v>
      </c>
      <c r="G35" s="237" t="s">
        <v>2485</v>
      </c>
      <c r="H35" s="238" t="s">
        <v>2486</v>
      </c>
      <c r="I35" s="237" t="s">
        <v>2485</v>
      </c>
      <c r="J35" s="238" t="s">
        <v>2486</v>
      </c>
      <c r="K35" s="237" t="s">
        <v>2485</v>
      </c>
      <c r="L35" s="238" t="s">
        <v>2486</v>
      </c>
      <c r="M35" s="237" t="s">
        <v>2490</v>
      </c>
      <c r="N35" s="238" t="s">
        <v>2922</v>
      </c>
      <c r="O35" s="237" t="s">
        <v>2482</v>
      </c>
      <c r="P35" s="238" t="s">
        <v>2923</v>
      </c>
      <c r="Q35" s="237" t="s">
        <v>2485</v>
      </c>
      <c r="R35" s="239" t="s">
        <v>2486</v>
      </c>
      <c r="S35" s="237" t="s">
        <v>2485</v>
      </c>
      <c r="T35" s="238" t="s">
        <v>2486</v>
      </c>
      <c r="U35" s="237" t="s">
        <v>2485</v>
      </c>
      <c r="V35" s="238" t="s">
        <v>2486</v>
      </c>
      <c r="W35" s="237" t="s">
        <v>2543</v>
      </c>
      <c r="X35" s="239" t="s">
        <v>2924</v>
      </c>
      <c r="Y35" s="237" t="s">
        <v>2482</v>
      </c>
      <c r="Z35" s="238" t="s">
        <v>2925</v>
      </c>
      <c r="AA35" s="237" t="s">
        <v>2490</v>
      </c>
      <c r="AB35" s="239" t="s">
        <v>2926</v>
      </c>
      <c r="AC35" s="237" t="s">
        <v>2490</v>
      </c>
      <c r="AD35" s="238" t="s">
        <v>2927</v>
      </c>
      <c r="AE35" s="237" t="s">
        <v>2543</v>
      </c>
      <c r="AF35" s="238" t="s">
        <v>2928</v>
      </c>
      <c r="AG35" s="237" t="s">
        <v>2646</v>
      </c>
      <c r="AH35" s="238" t="s">
        <v>2929</v>
      </c>
      <c r="AI35" s="237" t="s">
        <v>2485</v>
      </c>
      <c r="AJ35" s="238" t="s">
        <v>2486</v>
      </c>
      <c r="AK35" s="237" t="s">
        <v>2490</v>
      </c>
      <c r="AL35" s="238" t="s">
        <v>2930</v>
      </c>
      <c r="AM35" s="237" t="s">
        <v>2482</v>
      </c>
      <c r="AN35" s="239" t="s">
        <v>2931</v>
      </c>
      <c r="AO35" s="237" t="s">
        <v>2485</v>
      </c>
      <c r="AP35" s="238" t="s">
        <v>2486</v>
      </c>
      <c r="AQ35" s="237" t="s">
        <v>2490</v>
      </c>
      <c r="AR35" s="239" t="s">
        <v>2932</v>
      </c>
      <c r="AS35" s="237" t="s">
        <v>2485</v>
      </c>
      <c r="AT35" s="238" t="s">
        <v>2486</v>
      </c>
      <c r="AU35" s="237" t="s">
        <v>2543</v>
      </c>
      <c r="AV35" s="239" t="s">
        <v>2933</v>
      </c>
      <c r="AW35" s="237" t="s">
        <v>2485</v>
      </c>
      <c r="AX35" s="238" t="s">
        <v>2486</v>
      </c>
      <c r="AY35" s="237" t="s">
        <v>2485</v>
      </c>
      <c r="AZ35" s="239" t="s">
        <v>2486</v>
      </c>
      <c r="BA35" s="237" t="s">
        <v>2646</v>
      </c>
      <c r="BB35" s="238" t="s">
        <v>2934</v>
      </c>
      <c r="BC35" s="237" t="s">
        <v>2485</v>
      </c>
      <c r="BD35" s="238" t="s">
        <v>2486</v>
      </c>
      <c r="BE35" s="237" t="s">
        <v>2485</v>
      </c>
      <c r="BF35" s="239" t="s">
        <v>2486</v>
      </c>
      <c r="BG35" s="237" t="s">
        <v>2485</v>
      </c>
      <c r="BH35" s="239" t="s">
        <v>2486</v>
      </c>
      <c r="BI35" s="237" t="s">
        <v>2485</v>
      </c>
      <c r="BJ35" s="238" t="s">
        <v>2486</v>
      </c>
      <c r="BK35" s="237" t="s">
        <v>2485</v>
      </c>
      <c r="BL35" s="238" t="s">
        <v>2486</v>
      </c>
      <c r="BM35" s="237" t="s">
        <v>2490</v>
      </c>
      <c r="BN35" s="238" t="s">
        <v>2935</v>
      </c>
      <c r="BO35" s="237" t="s">
        <v>2485</v>
      </c>
      <c r="BP35" s="238" t="s">
        <v>2936</v>
      </c>
      <c r="BQ35" s="237" t="s">
        <v>2485</v>
      </c>
      <c r="BR35" s="238" t="s">
        <v>2486</v>
      </c>
      <c r="BS35" s="237" t="s">
        <v>2485</v>
      </c>
      <c r="BT35" s="239" t="s">
        <v>2486</v>
      </c>
      <c r="BU35" s="237" t="s">
        <v>2485</v>
      </c>
      <c r="BV35" s="238" t="s">
        <v>2486</v>
      </c>
      <c r="BW35" s="237" t="s">
        <v>2485</v>
      </c>
      <c r="BX35" s="239" t="s">
        <v>2486</v>
      </c>
      <c r="BY35" s="237" t="s">
        <v>2485</v>
      </c>
      <c r="BZ35" s="238" t="s">
        <v>2486</v>
      </c>
      <c r="CA35" s="237" t="s">
        <v>2485</v>
      </c>
      <c r="CB35" s="238" t="s">
        <v>2486</v>
      </c>
      <c r="CC35" s="237" t="s">
        <v>2485</v>
      </c>
      <c r="CD35" s="238" t="s">
        <v>2486</v>
      </c>
      <c r="CE35" s="237" t="s">
        <v>2485</v>
      </c>
      <c r="CF35" s="239" t="s">
        <v>2486</v>
      </c>
      <c r="CG35" s="237" t="s">
        <v>2485</v>
      </c>
      <c r="CH35" s="238" t="s">
        <v>2486</v>
      </c>
      <c r="CI35" s="237" t="s">
        <v>2482</v>
      </c>
      <c r="CJ35" s="238" t="s">
        <v>2937</v>
      </c>
      <c r="CK35" s="237" t="s">
        <v>2490</v>
      </c>
      <c r="CL35" s="239" t="s">
        <v>2938</v>
      </c>
      <c r="CM35" s="237" t="s">
        <v>2485</v>
      </c>
      <c r="CN35" s="238" t="s">
        <v>2486</v>
      </c>
      <c r="CO35" s="237" t="s">
        <v>2485</v>
      </c>
      <c r="CP35" s="238" t="s">
        <v>2486</v>
      </c>
      <c r="CQ35" s="237" t="s">
        <v>2483</v>
      </c>
      <c r="CR35" s="238" t="s">
        <v>2939</v>
      </c>
      <c r="CS35" s="237" t="s">
        <v>2485</v>
      </c>
      <c r="CT35" s="238" t="s">
        <v>2486</v>
      </c>
      <c r="CU35" s="237" t="s">
        <v>2485</v>
      </c>
      <c r="CV35" s="238" t="s">
        <v>2486</v>
      </c>
      <c r="CW35" s="240"/>
      <c r="CX35" s="236"/>
      <c r="CY35" s="236"/>
      <c r="CZ35" s="236"/>
      <c r="DA35" s="236"/>
      <c r="DB35" s="236"/>
    </row>
    <row r="36" spans="1:106" s="249" customFormat="1" ht="51.75" customHeight="1" thickBot="1" x14ac:dyDescent="0.35">
      <c r="A36" s="241">
        <f t="shared" si="0"/>
        <v>33</v>
      </c>
      <c r="B36" s="242"/>
      <c r="C36" s="235" t="s">
        <v>417</v>
      </c>
      <c r="D36" s="243" t="s">
        <v>2921</v>
      </c>
      <c r="E36" s="236">
        <v>348</v>
      </c>
      <c r="F36" s="236" t="s">
        <v>2659</v>
      </c>
      <c r="G36" s="237" t="s">
        <v>2485</v>
      </c>
      <c r="H36" s="238" t="s">
        <v>2486</v>
      </c>
      <c r="I36" s="237" t="s">
        <v>2485</v>
      </c>
      <c r="J36" s="238" t="s">
        <v>2486</v>
      </c>
      <c r="K36" s="237" t="s">
        <v>2485</v>
      </c>
      <c r="L36" s="238" t="s">
        <v>2486</v>
      </c>
      <c r="M36" s="237" t="s">
        <v>2485</v>
      </c>
      <c r="N36" s="238" t="s">
        <v>2486</v>
      </c>
      <c r="O36" s="237" t="s">
        <v>2543</v>
      </c>
      <c r="P36" s="238" t="s">
        <v>2940</v>
      </c>
      <c r="Q36" s="237" t="s">
        <v>2485</v>
      </c>
      <c r="R36" s="239" t="s">
        <v>2486</v>
      </c>
      <c r="S36" s="237" t="s">
        <v>2485</v>
      </c>
      <c r="T36" s="238" t="s">
        <v>2486</v>
      </c>
      <c r="U36" s="237" t="s">
        <v>2485</v>
      </c>
      <c r="V36" s="238" t="s">
        <v>2486</v>
      </c>
      <c r="W36" s="237" t="s">
        <v>2485</v>
      </c>
      <c r="X36" s="239" t="s">
        <v>2486</v>
      </c>
      <c r="Y36" s="237" t="s">
        <v>2482</v>
      </c>
      <c r="Z36" s="238" t="s">
        <v>2926</v>
      </c>
      <c r="AA36" s="237" t="s">
        <v>2482</v>
      </c>
      <c r="AB36" s="239" t="s">
        <v>2926</v>
      </c>
      <c r="AC36" s="237" t="s">
        <v>2490</v>
      </c>
      <c r="AD36" s="238" t="s">
        <v>2941</v>
      </c>
      <c r="AE36" s="237" t="s">
        <v>2485</v>
      </c>
      <c r="AF36" s="238" t="s">
        <v>2486</v>
      </c>
      <c r="AG36" s="237" t="s">
        <v>2485</v>
      </c>
      <c r="AH36" s="238" t="s">
        <v>2486</v>
      </c>
      <c r="AI36" s="237" t="s">
        <v>2485</v>
      </c>
      <c r="AJ36" s="238" t="s">
        <v>2486</v>
      </c>
      <c r="AK36" s="237" t="s">
        <v>2484</v>
      </c>
      <c r="AL36" s="238" t="s">
        <v>2942</v>
      </c>
      <c r="AM36" s="237" t="s">
        <v>2490</v>
      </c>
      <c r="AN36" s="239" t="s">
        <v>2943</v>
      </c>
      <c r="AO36" s="237" t="s">
        <v>2490</v>
      </c>
      <c r="AP36" s="238" t="s">
        <v>2944</v>
      </c>
      <c r="AQ36" s="237" t="s">
        <v>2490</v>
      </c>
      <c r="AR36" s="239" t="s">
        <v>2945</v>
      </c>
      <c r="AS36" s="237" t="s">
        <v>2485</v>
      </c>
      <c r="AT36" s="238" t="s">
        <v>2486</v>
      </c>
      <c r="AU36" s="237" t="s">
        <v>2485</v>
      </c>
      <c r="AV36" s="239" t="s">
        <v>2486</v>
      </c>
      <c r="AW36" s="237" t="s">
        <v>2485</v>
      </c>
      <c r="AX36" s="238" t="s">
        <v>2486</v>
      </c>
      <c r="AY36" s="237" t="s">
        <v>2485</v>
      </c>
      <c r="AZ36" s="239" t="s">
        <v>2486</v>
      </c>
      <c r="BA36" s="237" t="s">
        <v>2485</v>
      </c>
      <c r="BB36" s="238" t="s">
        <v>2486</v>
      </c>
      <c r="BC36" s="237" t="s">
        <v>2485</v>
      </c>
      <c r="BD36" s="238" t="s">
        <v>2486</v>
      </c>
      <c r="BE36" s="237" t="s">
        <v>2485</v>
      </c>
      <c r="BF36" s="239" t="s">
        <v>2486</v>
      </c>
      <c r="BG36" s="237" t="s">
        <v>2485</v>
      </c>
      <c r="BH36" s="239" t="s">
        <v>2486</v>
      </c>
      <c r="BI36" s="237" t="s">
        <v>2485</v>
      </c>
      <c r="BJ36" s="238" t="s">
        <v>2486</v>
      </c>
      <c r="BK36" s="237" t="s">
        <v>2485</v>
      </c>
      <c r="BL36" s="238" t="s">
        <v>2486</v>
      </c>
      <c r="BM36" s="237" t="s">
        <v>2485</v>
      </c>
      <c r="BN36" s="238" t="s">
        <v>2486</v>
      </c>
      <c r="BO36" s="237" t="s">
        <v>2646</v>
      </c>
      <c r="BP36" s="238" t="s">
        <v>2946</v>
      </c>
      <c r="BQ36" s="237" t="s">
        <v>2485</v>
      </c>
      <c r="BR36" s="238" t="s">
        <v>2486</v>
      </c>
      <c r="BS36" s="237" t="s">
        <v>2485</v>
      </c>
      <c r="BT36" s="239" t="s">
        <v>2486</v>
      </c>
      <c r="BU36" s="237" t="s">
        <v>2485</v>
      </c>
      <c r="BV36" s="238" t="s">
        <v>2486</v>
      </c>
      <c r="BW36" s="237" t="s">
        <v>2485</v>
      </c>
      <c r="BX36" s="239" t="s">
        <v>2486</v>
      </c>
      <c r="BY36" s="237" t="s">
        <v>2485</v>
      </c>
      <c r="BZ36" s="238" t="s">
        <v>2486</v>
      </c>
      <c r="CA36" s="237" t="s">
        <v>2485</v>
      </c>
      <c r="CB36" s="238" t="s">
        <v>2486</v>
      </c>
      <c r="CC36" s="237" t="s">
        <v>2485</v>
      </c>
      <c r="CD36" s="238" t="s">
        <v>2486</v>
      </c>
      <c r="CE36" s="237" t="s">
        <v>2485</v>
      </c>
      <c r="CF36" s="239" t="s">
        <v>2486</v>
      </c>
      <c r="CG36" s="237" t="s">
        <v>2485</v>
      </c>
      <c r="CH36" s="238" t="s">
        <v>2486</v>
      </c>
      <c r="CI36" s="237" t="s">
        <v>2543</v>
      </c>
      <c r="CJ36" s="238" t="s">
        <v>2947</v>
      </c>
      <c r="CK36" s="237" t="s">
        <v>2543</v>
      </c>
      <c r="CL36" s="239" t="s">
        <v>2947</v>
      </c>
      <c r="CM36" s="237" t="s">
        <v>2485</v>
      </c>
      <c r="CN36" s="238" t="s">
        <v>2486</v>
      </c>
      <c r="CO36" s="237" t="s">
        <v>2485</v>
      </c>
      <c r="CP36" s="238" t="s">
        <v>2486</v>
      </c>
      <c r="CQ36" s="237" t="s">
        <v>2483</v>
      </c>
      <c r="CR36" s="238" t="s">
        <v>2939</v>
      </c>
      <c r="CS36" s="237" t="s">
        <v>2485</v>
      </c>
      <c r="CT36" s="238" t="s">
        <v>2486</v>
      </c>
      <c r="CU36" s="237" t="s">
        <v>2485</v>
      </c>
      <c r="CV36" s="238" t="s">
        <v>2486</v>
      </c>
      <c r="CW36" s="240"/>
      <c r="CX36" s="236"/>
      <c r="CY36" s="236"/>
      <c r="CZ36" s="236"/>
      <c r="DA36" s="236"/>
      <c r="DB36" s="236"/>
    </row>
    <row r="37" spans="1:106" s="249" customFormat="1" ht="51.75" customHeight="1" thickBot="1" x14ac:dyDescent="0.35">
      <c r="A37" s="241">
        <f t="shared" si="0"/>
        <v>34</v>
      </c>
      <c r="B37" s="242"/>
      <c r="C37" s="235" t="s">
        <v>484</v>
      </c>
      <c r="D37" s="243" t="s">
        <v>2583</v>
      </c>
      <c r="E37" s="236">
        <v>324</v>
      </c>
      <c r="F37" s="236" t="s">
        <v>2693</v>
      </c>
      <c r="G37" s="237" t="s">
        <v>2482</v>
      </c>
      <c r="H37" s="238" t="s">
        <v>2948</v>
      </c>
      <c r="I37" s="237" t="s">
        <v>2485</v>
      </c>
      <c r="J37" s="238" t="s">
        <v>2486</v>
      </c>
      <c r="K37" s="237" t="s">
        <v>2485</v>
      </c>
      <c r="L37" s="238" t="s">
        <v>2486</v>
      </c>
      <c r="M37" s="237" t="s">
        <v>2485</v>
      </c>
      <c r="N37" s="238" t="s">
        <v>2486</v>
      </c>
      <c r="O37" s="237" t="s">
        <v>2485</v>
      </c>
      <c r="P37" s="238" t="s">
        <v>2486</v>
      </c>
      <c r="Q37" s="237" t="s">
        <v>2543</v>
      </c>
      <c r="R37" s="239" t="s">
        <v>2949</v>
      </c>
      <c r="S37" s="237" t="s">
        <v>2484</v>
      </c>
      <c r="T37" s="238" t="s">
        <v>2950</v>
      </c>
      <c r="U37" s="237" t="s">
        <v>2951</v>
      </c>
      <c r="V37" s="238" t="s">
        <v>2952</v>
      </c>
      <c r="W37" s="237" t="s">
        <v>2490</v>
      </c>
      <c r="X37" s="239" t="s">
        <v>2953</v>
      </c>
      <c r="Y37" s="237" t="s">
        <v>2482</v>
      </c>
      <c r="Z37" s="238" t="s">
        <v>2954</v>
      </c>
      <c r="AA37" s="237" t="s">
        <v>2482</v>
      </c>
      <c r="AB37" s="239" t="s">
        <v>2955</v>
      </c>
      <c r="AC37" s="237" t="s">
        <v>2485</v>
      </c>
      <c r="AD37" s="238" t="s">
        <v>2486</v>
      </c>
      <c r="AE37" s="237" t="s">
        <v>2490</v>
      </c>
      <c r="AF37" s="238" t="s">
        <v>2956</v>
      </c>
      <c r="AG37" s="237" t="s">
        <v>2646</v>
      </c>
      <c r="AH37" s="238" t="s">
        <v>2957</v>
      </c>
      <c r="AI37" s="237" t="s">
        <v>2485</v>
      </c>
      <c r="AJ37" s="238" t="s">
        <v>2486</v>
      </c>
      <c r="AK37" s="237" t="s">
        <v>2485</v>
      </c>
      <c r="AL37" s="238" t="s">
        <v>2486</v>
      </c>
      <c r="AM37" s="237" t="s">
        <v>2485</v>
      </c>
      <c r="AN37" s="239" t="s">
        <v>2486</v>
      </c>
      <c r="AO37" s="237" t="s">
        <v>2490</v>
      </c>
      <c r="AP37" s="238" t="s">
        <v>2958</v>
      </c>
      <c r="AQ37" s="237" t="s">
        <v>2490</v>
      </c>
      <c r="AR37" s="239" t="s">
        <v>2959</v>
      </c>
      <c r="AS37" s="237" t="s">
        <v>2482</v>
      </c>
      <c r="AT37" s="238" t="s">
        <v>2960</v>
      </c>
      <c r="AU37" s="237" t="s">
        <v>2646</v>
      </c>
      <c r="AV37" s="239" t="s">
        <v>2961</v>
      </c>
      <c r="AW37" s="237" t="s">
        <v>2485</v>
      </c>
      <c r="AX37" s="238" t="s">
        <v>2486</v>
      </c>
      <c r="AY37" s="237" t="s">
        <v>2485</v>
      </c>
      <c r="AZ37" s="239" t="s">
        <v>2486</v>
      </c>
      <c r="BA37" s="237" t="s">
        <v>2485</v>
      </c>
      <c r="BB37" s="238" t="s">
        <v>2486</v>
      </c>
      <c r="BC37" s="237" t="s">
        <v>2485</v>
      </c>
      <c r="BD37" s="238" t="s">
        <v>2486</v>
      </c>
      <c r="BE37" s="237" t="s">
        <v>2482</v>
      </c>
      <c r="BF37" s="239" t="s">
        <v>2962</v>
      </c>
      <c r="BG37" s="237" t="s">
        <v>2485</v>
      </c>
      <c r="BH37" s="239" t="s">
        <v>2486</v>
      </c>
      <c r="BI37" s="237" t="s">
        <v>2485</v>
      </c>
      <c r="BJ37" s="238" t="s">
        <v>2486</v>
      </c>
      <c r="BK37" s="237" t="s">
        <v>2485</v>
      </c>
      <c r="BL37" s="238" t="s">
        <v>2486</v>
      </c>
      <c r="BM37" s="237" t="s">
        <v>2485</v>
      </c>
      <c r="BN37" s="238" t="s">
        <v>2486</v>
      </c>
      <c r="BO37" s="237" t="s">
        <v>2485</v>
      </c>
      <c r="BP37" s="238" t="s">
        <v>2486</v>
      </c>
      <c r="BQ37" s="237" t="s">
        <v>2646</v>
      </c>
      <c r="BR37" s="238" t="s">
        <v>2680</v>
      </c>
      <c r="BS37" s="237" t="s">
        <v>2543</v>
      </c>
      <c r="BT37" s="239" t="s">
        <v>2681</v>
      </c>
      <c r="BU37" s="237" t="s">
        <v>2543</v>
      </c>
      <c r="BV37" s="238" t="s">
        <v>2682</v>
      </c>
      <c r="BW37" s="237" t="s">
        <v>2485</v>
      </c>
      <c r="BX37" s="239" t="s">
        <v>2486</v>
      </c>
      <c r="BY37" s="237" t="s">
        <v>2543</v>
      </c>
      <c r="BZ37" s="238" t="s">
        <v>2683</v>
      </c>
      <c r="CA37" s="237" t="s">
        <v>2490</v>
      </c>
      <c r="CB37" s="238" t="s">
        <v>2963</v>
      </c>
      <c r="CC37" s="237" t="s">
        <v>2485</v>
      </c>
      <c r="CD37" s="238" t="s">
        <v>2486</v>
      </c>
      <c r="CE37" s="237" t="s">
        <v>2485</v>
      </c>
      <c r="CF37" s="239" t="s">
        <v>2486</v>
      </c>
      <c r="CG37" s="237" t="s">
        <v>2485</v>
      </c>
      <c r="CH37" s="238" t="s">
        <v>2486</v>
      </c>
      <c r="CI37" s="237" t="s">
        <v>2485</v>
      </c>
      <c r="CJ37" s="238" t="s">
        <v>2486</v>
      </c>
      <c r="CK37" s="237" t="s">
        <v>2485</v>
      </c>
      <c r="CL37" s="239" t="s">
        <v>2486</v>
      </c>
      <c r="CM37" s="237" t="s">
        <v>2490</v>
      </c>
      <c r="CN37" s="238" t="s">
        <v>2964</v>
      </c>
      <c r="CO37" s="237" t="s">
        <v>2485</v>
      </c>
      <c r="CP37" s="238" t="s">
        <v>2486</v>
      </c>
      <c r="CQ37" s="237" t="s">
        <v>2485</v>
      </c>
      <c r="CR37" s="238" t="s">
        <v>2486</v>
      </c>
      <c r="CS37" s="237" t="s">
        <v>2485</v>
      </c>
      <c r="CT37" s="238" t="s">
        <v>2486</v>
      </c>
      <c r="CU37" s="237" t="s">
        <v>2485</v>
      </c>
      <c r="CV37" s="238" t="s">
        <v>2486</v>
      </c>
      <c r="CW37" s="240" t="s">
        <v>2965</v>
      </c>
      <c r="CX37" s="236"/>
      <c r="CY37" s="236"/>
      <c r="CZ37" s="236"/>
      <c r="DA37" s="236"/>
      <c r="DB37" s="236"/>
    </row>
    <row r="38" spans="1:106" s="249" customFormat="1" ht="51.75" customHeight="1" thickBot="1" x14ac:dyDescent="0.35">
      <c r="A38" s="241">
        <f t="shared" si="0"/>
        <v>35</v>
      </c>
      <c r="B38" s="242"/>
      <c r="C38" s="235" t="s">
        <v>485</v>
      </c>
      <c r="D38" s="243" t="s">
        <v>2630</v>
      </c>
      <c r="E38" s="236">
        <v>605</v>
      </c>
      <c r="F38" s="236" t="s">
        <v>2659</v>
      </c>
      <c r="G38" s="237" t="s">
        <v>2485</v>
      </c>
      <c r="H38" s="238" t="s">
        <v>2486</v>
      </c>
      <c r="I38" s="237" t="s">
        <v>2485</v>
      </c>
      <c r="J38" s="238" t="s">
        <v>2486</v>
      </c>
      <c r="K38" s="237" t="s">
        <v>2485</v>
      </c>
      <c r="L38" s="238" t="s">
        <v>2486</v>
      </c>
      <c r="M38" s="237" t="s">
        <v>2485</v>
      </c>
      <c r="N38" s="238" t="s">
        <v>2486</v>
      </c>
      <c r="O38" s="237" t="s">
        <v>2485</v>
      </c>
      <c r="P38" s="238" t="s">
        <v>2486</v>
      </c>
      <c r="Q38" s="237" t="s">
        <v>2485</v>
      </c>
      <c r="R38" s="239" t="s">
        <v>2486</v>
      </c>
      <c r="S38" s="237" t="s">
        <v>2485</v>
      </c>
      <c r="T38" s="238" t="s">
        <v>2486</v>
      </c>
      <c r="U38" s="237" t="s">
        <v>2485</v>
      </c>
      <c r="V38" s="238" t="s">
        <v>2486</v>
      </c>
      <c r="W38" s="237" t="s">
        <v>2485</v>
      </c>
      <c r="X38" s="239" t="s">
        <v>2486</v>
      </c>
      <c r="Y38" s="237" t="s">
        <v>2485</v>
      </c>
      <c r="Z38" s="238" t="s">
        <v>2486</v>
      </c>
      <c r="AA38" s="237" t="s">
        <v>2485</v>
      </c>
      <c r="AB38" s="239" t="s">
        <v>2486</v>
      </c>
      <c r="AC38" s="237" t="s">
        <v>2485</v>
      </c>
      <c r="AD38" s="238" t="s">
        <v>2486</v>
      </c>
      <c r="AE38" s="237" t="s">
        <v>2485</v>
      </c>
      <c r="AF38" s="238" t="s">
        <v>2486</v>
      </c>
      <c r="AG38" s="237" t="s">
        <v>2485</v>
      </c>
      <c r="AH38" s="238" t="s">
        <v>2486</v>
      </c>
      <c r="AI38" s="237" t="s">
        <v>2485</v>
      </c>
      <c r="AJ38" s="238" t="s">
        <v>2486</v>
      </c>
      <c r="AK38" s="237" t="s">
        <v>2485</v>
      </c>
      <c r="AL38" s="238" t="s">
        <v>2486</v>
      </c>
      <c r="AM38" s="237" t="s">
        <v>2485</v>
      </c>
      <c r="AN38" s="239" t="s">
        <v>2486</v>
      </c>
      <c r="AO38" s="237" t="s">
        <v>2485</v>
      </c>
      <c r="AP38" s="238" t="s">
        <v>2486</v>
      </c>
      <c r="AQ38" s="237" t="s">
        <v>2485</v>
      </c>
      <c r="AR38" s="239" t="s">
        <v>2486</v>
      </c>
      <c r="AS38" s="237" t="s">
        <v>2480</v>
      </c>
      <c r="AT38" s="238" t="s">
        <v>2966</v>
      </c>
      <c r="AU38" s="237" t="s">
        <v>2482</v>
      </c>
      <c r="AV38" s="239" t="s">
        <v>2967</v>
      </c>
      <c r="AW38" s="237" t="s">
        <v>2485</v>
      </c>
      <c r="AX38" s="238" t="s">
        <v>2486</v>
      </c>
      <c r="AY38" s="237" t="s">
        <v>2485</v>
      </c>
      <c r="AZ38" s="239" t="s">
        <v>2486</v>
      </c>
      <c r="BA38" s="237" t="s">
        <v>2485</v>
      </c>
      <c r="BB38" s="238" t="s">
        <v>2486</v>
      </c>
      <c r="BC38" s="237" t="s">
        <v>2485</v>
      </c>
      <c r="BD38" s="238" t="s">
        <v>2486</v>
      </c>
      <c r="BE38" s="237" t="s">
        <v>2485</v>
      </c>
      <c r="BF38" s="239" t="s">
        <v>2486</v>
      </c>
      <c r="BG38" s="237" t="s">
        <v>2485</v>
      </c>
      <c r="BH38" s="239" t="s">
        <v>2486</v>
      </c>
      <c r="BI38" s="237" t="s">
        <v>2485</v>
      </c>
      <c r="BJ38" s="238" t="s">
        <v>2486</v>
      </c>
      <c r="BK38" s="237" t="s">
        <v>2485</v>
      </c>
      <c r="BL38" s="238" t="s">
        <v>2486</v>
      </c>
      <c r="BM38" s="237" t="s">
        <v>2485</v>
      </c>
      <c r="BN38" s="238" t="s">
        <v>2486</v>
      </c>
      <c r="BO38" s="237" t="s">
        <v>2485</v>
      </c>
      <c r="BP38" s="238" t="s">
        <v>2486</v>
      </c>
      <c r="BQ38" s="237" t="s">
        <v>2485</v>
      </c>
      <c r="BR38" s="238" t="s">
        <v>2486</v>
      </c>
      <c r="BS38" s="237" t="s">
        <v>2543</v>
      </c>
      <c r="BT38" s="239" t="s">
        <v>2968</v>
      </c>
      <c r="BU38" s="237" t="s">
        <v>2485</v>
      </c>
      <c r="BV38" s="238" t="s">
        <v>2486</v>
      </c>
      <c r="BW38" s="237" t="s">
        <v>2485</v>
      </c>
      <c r="BX38" s="239" t="s">
        <v>2486</v>
      </c>
      <c r="BY38" s="237" t="s">
        <v>2485</v>
      </c>
      <c r="BZ38" s="238" t="s">
        <v>2486</v>
      </c>
      <c r="CA38" s="237" t="s">
        <v>2485</v>
      </c>
      <c r="CB38" s="238" t="s">
        <v>2486</v>
      </c>
      <c r="CC38" s="237" t="s">
        <v>2485</v>
      </c>
      <c r="CD38" s="238" t="s">
        <v>2486</v>
      </c>
      <c r="CE38" s="237" t="s">
        <v>2485</v>
      </c>
      <c r="CF38" s="239" t="s">
        <v>2486</v>
      </c>
      <c r="CG38" s="237" t="s">
        <v>2485</v>
      </c>
      <c r="CH38" s="238" t="s">
        <v>2486</v>
      </c>
      <c r="CI38" s="237" t="s">
        <v>2485</v>
      </c>
      <c r="CJ38" s="238" t="s">
        <v>2486</v>
      </c>
      <c r="CK38" s="237" t="s">
        <v>2485</v>
      </c>
      <c r="CL38" s="239" t="s">
        <v>2486</v>
      </c>
      <c r="CM38" s="237" t="s">
        <v>2485</v>
      </c>
      <c r="CN38" s="238" t="s">
        <v>2486</v>
      </c>
      <c r="CO38" s="237" t="s">
        <v>2485</v>
      </c>
      <c r="CP38" s="238" t="s">
        <v>2486</v>
      </c>
      <c r="CQ38" s="237" t="s">
        <v>2485</v>
      </c>
      <c r="CR38" s="238" t="s">
        <v>2486</v>
      </c>
      <c r="CS38" s="237" t="s">
        <v>2485</v>
      </c>
      <c r="CT38" s="238" t="s">
        <v>2486</v>
      </c>
      <c r="CU38" s="237" t="s">
        <v>2485</v>
      </c>
      <c r="CV38" s="238" t="s">
        <v>2486</v>
      </c>
      <c r="CW38" s="240"/>
      <c r="CX38" s="236"/>
      <c r="CY38" s="236"/>
      <c r="CZ38" s="236"/>
      <c r="DA38" s="236"/>
      <c r="DB38" s="236"/>
    </row>
    <row r="39" spans="1:106" s="249" customFormat="1" ht="51.75" customHeight="1" thickBot="1" x14ac:dyDescent="0.35">
      <c r="A39" s="241">
        <f t="shared" si="0"/>
        <v>36</v>
      </c>
      <c r="B39" s="242"/>
      <c r="C39" s="235" t="s">
        <v>418</v>
      </c>
      <c r="D39" s="243" t="s">
        <v>2969</v>
      </c>
      <c r="E39" s="236">
        <v>356</v>
      </c>
      <c r="F39" s="236" t="s">
        <v>2516</v>
      </c>
      <c r="G39" s="237" t="s">
        <v>2485</v>
      </c>
      <c r="H39" s="238" t="s">
        <v>2486</v>
      </c>
      <c r="I39" s="237" t="s">
        <v>2485</v>
      </c>
      <c r="J39" s="238" t="s">
        <v>2486</v>
      </c>
      <c r="K39" s="237" t="s">
        <v>2485</v>
      </c>
      <c r="L39" s="238" t="s">
        <v>2486</v>
      </c>
      <c r="M39" s="237" t="s">
        <v>2482</v>
      </c>
      <c r="N39" s="238" t="s">
        <v>2970</v>
      </c>
      <c r="O39" s="237" t="s">
        <v>2646</v>
      </c>
      <c r="P39" s="238" t="s">
        <v>2971</v>
      </c>
      <c r="Q39" s="237" t="s">
        <v>2485</v>
      </c>
      <c r="R39" s="239" t="s">
        <v>2486</v>
      </c>
      <c r="S39" s="237" t="s">
        <v>2485</v>
      </c>
      <c r="T39" s="238" t="s">
        <v>2486</v>
      </c>
      <c r="U39" s="237" t="s">
        <v>2485</v>
      </c>
      <c r="V39" s="238" t="s">
        <v>2486</v>
      </c>
      <c r="W39" s="237" t="s">
        <v>2485</v>
      </c>
      <c r="X39" s="239" t="s">
        <v>2486</v>
      </c>
      <c r="Y39" s="237" t="s">
        <v>2485</v>
      </c>
      <c r="Z39" s="238" t="s">
        <v>2486</v>
      </c>
      <c r="AA39" s="237" t="s">
        <v>2485</v>
      </c>
      <c r="AB39" s="239" t="s">
        <v>2486</v>
      </c>
      <c r="AC39" s="237" t="s">
        <v>2490</v>
      </c>
      <c r="AD39" s="238" t="s">
        <v>2972</v>
      </c>
      <c r="AE39" s="237" t="s">
        <v>2543</v>
      </c>
      <c r="AF39" s="238" t="s">
        <v>2973</v>
      </c>
      <c r="AG39" s="237" t="s">
        <v>2543</v>
      </c>
      <c r="AH39" s="238" t="s">
        <v>2973</v>
      </c>
      <c r="AI39" s="237" t="s">
        <v>2485</v>
      </c>
      <c r="AJ39" s="238" t="s">
        <v>2486</v>
      </c>
      <c r="AK39" s="237" t="s">
        <v>2482</v>
      </c>
      <c r="AL39" s="238" t="s">
        <v>2974</v>
      </c>
      <c r="AM39" s="237" t="s">
        <v>2482</v>
      </c>
      <c r="AN39" s="239" t="s">
        <v>2975</v>
      </c>
      <c r="AO39" s="237" t="s">
        <v>2485</v>
      </c>
      <c r="AP39" s="238" t="s">
        <v>2486</v>
      </c>
      <c r="AQ39" s="237" t="s">
        <v>2485</v>
      </c>
      <c r="AR39" s="239" t="s">
        <v>2486</v>
      </c>
      <c r="AS39" s="237" t="s">
        <v>2485</v>
      </c>
      <c r="AT39" s="238" t="s">
        <v>2486</v>
      </c>
      <c r="AU39" s="237" t="s">
        <v>2485</v>
      </c>
      <c r="AV39" s="239" t="s">
        <v>2486</v>
      </c>
      <c r="AW39" s="237" t="s">
        <v>2490</v>
      </c>
      <c r="AX39" s="238" t="s">
        <v>2976</v>
      </c>
      <c r="AY39" s="237" t="s">
        <v>2490</v>
      </c>
      <c r="AZ39" s="239" t="s">
        <v>2976</v>
      </c>
      <c r="BA39" s="237" t="s">
        <v>2485</v>
      </c>
      <c r="BB39" s="238" t="s">
        <v>2486</v>
      </c>
      <c r="BC39" s="237" t="s">
        <v>2485</v>
      </c>
      <c r="BD39" s="238" t="s">
        <v>2486</v>
      </c>
      <c r="BE39" s="237" t="s">
        <v>2485</v>
      </c>
      <c r="BF39" s="239" t="s">
        <v>2486</v>
      </c>
      <c r="BG39" s="237" t="s">
        <v>2485</v>
      </c>
      <c r="BH39" s="239" t="s">
        <v>2486</v>
      </c>
      <c r="BI39" s="237" t="s">
        <v>2485</v>
      </c>
      <c r="BJ39" s="238" t="s">
        <v>2486</v>
      </c>
      <c r="BK39" s="237" t="s">
        <v>2485</v>
      </c>
      <c r="BL39" s="238" t="s">
        <v>2486</v>
      </c>
      <c r="BM39" s="237" t="s">
        <v>2485</v>
      </c>
      <c r="BN39" s="238" t="s">
        <v>2977</v>
      </c>
      <c r="BO39" s="237" t="s">
        <v>2485</v>
      </c>
      <c r="BP39" s="238" t="s">
        <v>2978</v>
      </c>
      <c r="BQ39" s="237" t="s">
        <v>2485</v>
      </c>
      <c r="BR39" s="238" t="s">
        <v>2486</v>
      </c>
      <c r="BS39" s="237" t="s">
        <v>2485</v>
      </c>
      <c r="BT39" s="239" t="s">
        <v>2486</v>
      </c>
      <c r="BU39" s="237" t="s">
        <v>2485</v>
      </c>
      <c r="BV39" s="238" t="s">
        <v>2486</v>
      </c>
      <c r="BW39" s="237" t="s">
        <v>2485</v>
      </c>
      <c r="BX39" s="239" t="s">
        <v>2486</v>
      </c>
      <c r="BY39" s="237" t="s">
        <v>2485</v>
      </c>
      <c r="BZ39" s="238" t="s">
        <v>2486</v>
      </c>
      <c r="CA39" s="237" t="s">
        <v>2485</v>
      </c>
      <c r="CB39" s="238" t="s">
        <v>2486</v>
      </c>
      <c r="CC39" s="237" t="s">
        <v>2485</v>
      </c>
      <c r="CD39" s="238" t="s">
        <v>2486</v>
      </c>
      <c r="CE39" s="237" t="s">
        <v>2485</v>
      </c>
      <c r="CF39" s="239" t="s">
        <v>2486</v>
      </c>
      <c r="CG39" s="237" t="s">
        <v>2485</v>
      </c>
      <c r="CH39" s="238" t="s">
        <v>2486</v>
      </c>
      <c r="CI39" s="237" t="s">
        <v>2485</v>
      </c>
      <c r="CJ39" s="238" t="s">
        <v>2486</v>
      </c>
      <c r="CK39" s="237" t="s">
        <v>2543</v>
      </c>
      <c r="CL39" s="239" t="s">
        <v>2979</v>
      </c>
      <c r="CM39" s="237" t="s">
        <v>2485</v>
      </c>
      <c r="CN39" s="238" t="s">
        <v>2486</v>
      </c>
      <c r="CO39" s="237" t="s">
        <v>2485</v>
      </c>
      <c r="CP39" s="238" t="s">
        <v>2486</v>
      </c>
      <c r="CQ39" s="237" t="s">
        <v>2485</v>
      </c>
      <c r="CR39" s="238" t="s">
        <v>2486</v>
      </c>
      <c r="CS39" s="237" t="s">
        <v>2485</v>
      </c>
      <c r="CT39" s="238" t="s">
        <v>2486</v>
      </c>
      <c r="CU39" s="237" t="s">
        <v>2485</v>
      </c>
      <c r="CV39" s="238" t="s">
        <v>2486</v>
      </c>
      <c r="CW39" s="240"/>
      <c r="CX39" s="236"/>
      <c r="CY39" s="236"/>
      <c r="CZ39" s="236"/>
      <c r="DA39" s="236"/>
      <c r="DB39" s="236"/>
    </row>
    <row r="40" spans="1:106" s="249" customFormat="1" ht="51.75" customHeight="1" thickBot="1" x14ac:dyDescent="0.35">
      <c r="A40" s="241">
        <f t="shared" si="0"/>
        <v>37</v>
      </c>
      <c r="B40" s="242"/>
      <c r="C40" s="235" t="s">
        <v>419</v>
      </c>
      <c r="D40" s="243" t="s">
        <v>2515</v>
      </c>
      <c r="E40" s="236">
        <v>362</v>
      </c>
      <c r="F40" s="236" t="s">
        <v>2516</v>
      </c>
      <c r="G40" s="237" t="s">
        <v>2482</v>
      </c>
      <c r="H40" s="238" t="s">
        <v>2980</v>
      </c>
      <c r="I40" s="237" t="s">
        <v>2485</v>
      </c>
      <c r="J40" s="238" t="s">
        <v>2486</v>
      </c>
      <c r="K40" s="237" t="s">
        <v>2490</v>
      </c>
      <c r="L40" s="238" t="s">
        <v>2981</v>
      </c>
      <c r="M40" s="237" t="s">
        <v>2490</v>
      </c>
      <c r="N40" s="238" t="s">
        <v>2982</v>
      </c>
      <c r="O40" s="237" t="s">
        <v>2482</v>
      </c>
      <c r="P40" s="238" t="s">
        <v>2983</v>
      </c>
      <c r="Q40" s="237" t="s">
        <v>2485</v>
      </c>
      <c r="R40" s="239" t="s">
        <v>2486</v>
      </c>
      <c r="S40" s="237" t="s">
        <v>2485</v>
      </c>
      <c r="T40" s="238" t="s">
        <v>2486</v>
      </c>
      <c r="U40" s="237" t="s">
        <v>2485</v>
      </c>
      <c r="V40" s="238" t="s">
        <v>2486</v>
      </c>
      <c r="W40" s="237" t="s">
        <v>2485</v>
      </c>
      <c r="X40" s="239" t="s">
        <v>2486</v>
      </c>
      <c r="Y40" s="237" t="s">
        <v>2485</v>
      </c>
      <c r="Z40" s="238" t="s">
        <v>2486</v>
      </c>
      <c r="AA40" s="237" t="s">
        <v>2485</v>
      </c>
      <c r="AB40" s="239" t="s">
        <v>2486</v>
      </c>
      <c r="AC40" s="237" t="s">
        <v>2490</v>
      </c>
      <c r="AD40" s="238" t="s">
        <v>2984</v>
      </c>
      <c r="AE40" s="237" t="s">
        <v>2490</v>
      </c>
      <c r="AF40" s="238" t="s">
        <v>2985</v>
      </c>
      <c r="AG40" s="237" t="s">
        <v>2543</v>
      </c>
      <c r="AH40" s="238" t="s">
        <v>2986</v>
      </c>
      <c r="AI40" s="237" t="s">
        <v>2485</v>
      </c>
      <c r="AJ40" s="238" t="s">
        <v>2486</v>
      </c>
      <c r="AK40" s="237" t="s">
        <v>2543</v>
      </c>
      <c r="AL40" s="238" t="s">
        <v>2987</v>
      </c>
      <c r="AM40" s="237" t="s">
        <v>2482</v>
      </c>
      <c r="AN40" s="239" t="s">
        <v>2987</v>
      </c>
      <c r="AO40" s="237" t="s">
        <v>2490</v>
      </c>
      <c r="AP40" s="238" t="s">
        <v>2988</v>
      </c>
      <c r="AQ40" s="237" t="s">
        <v>2490</v>
      </c>
      <c r="AR40" s="239" t="s">
        <v>2989</v>
      </c>
      <c r="AS40" s="237" t="s">
        <v>2480</v>
      </c>
      <c r="AT40" s="238" t="s">
        <v>2990</v>
      </c>
      <c r="AU40" s="237" t="s">
        <v>2482</v>
      </c>
      <c r="AV40" s="239" t="s">
        <v>2991</v>
      </c>
      <c r="AW40" s="237" t="s">
        <v>2482</v>
      </c>
      <c r="AX40" s="238" t="s">
        <v>2992</v>
      </c>
      <c r="AY40" s="237" t="s">
        <v>2482</v>
      </c>
      <c r="AZ40" s="239" t="s">
        <v>2992</v>
      </c>
      <c r="BA40" s="237" t="s">
        <v>2482</v>
      </c>
      <c r="BB40" s="238" t="s">
        <v>2993</v>
      </c>
      <c r="BC40" s="237" t="s">
        <v>2485</v>
      </c>
      <c r="BD40" s="238" t="s">
        <v>2486</v>
      </c>
      <c r="BE40" s="237" t="s">
        <v>2490</v>
      </c>
      <c r="BF40" s="239" t="s">
        <v>2994</v>
      </c>
      <c r="BG40" s="237" t="s">
        <v>2485</v>
      </c>
      <c r="BH40" s="239" t="s">
        <v>2486</v>
      </c>
      <c r="BI40" s="237" t="s">
        <v>2482</v>
      </c>
      <c r="BJ40" s="238" t="s">
        <v>2995</v>
      </c>
      <c r="BK40" s="237" t="s">
        <v>2485</v>
      </c>
      <c r="BL40" s="238" t="s">
        <v>2486</v>
      </c>
      <c r="BM40" s="237" t="s">
        <v>2490</v>
      </c>
      <c r="BN40" s="238" t="s">
        <v>2996</v>
      </c>
      <c r="BO40" s="237" t="s">
        <v>2485</v>
      </c>
      <c r="BP40" s="238" t="s">
        <v>2997</v>
      </c>
      <c r="BQ40" s="237" t="s">
        <v>2485</v>
      </c>
      <c r="BR40" s="238" t="s">
        <v>2486</v>
      </c>
      <c r="BS40" s="237" t="s">
        <v>2485</v>
      </c>
      <c r="BT40" s="239" t="s">
        <v>2486</v>
      </c>
      <c r="BU40" s="237" t="s">
        <v>2485</v>
      </c>
      <c r="BV40" s="238" t="s">
        <v>2486</v>
      </c>
      <c r="BW40" s="237" t="s">
        <v>2485</v>
      </c>
      <c r="BX40" s="239" t="s">
        <v>2486</v>
      </c>
      <c r="BY40" s="237" t="s">
        <v>2485</v>
      </c>
      <c r="BZ40" s="238" t="s">
        <v>2486</v>
      </c>
      <c r="CA40" s="237" t="s">
        <v>2490</v>
      </c>
      <c r="CB40" s="238" t="s">
        <v>2998</v>
      </c>
      <c r="CC40" s="237" t="s">
        <v>2485</v>
      </c>
      <c r="CD40" s="238" t="s">
        <v>2486</v>
      </c>
      <c r="CE40" s="237" t="s">
        <v>2485</v>
      </c>
      <c r="CF40" s="239" t="s">
        <v>2486</v>
      </c>
      <c r="CG40" s="237" t="s">
        <v>2485</v>
      </c>
      <c r="CH40" s="238" t="s">
        <v>2486</v>
      </c>
      <c r="CI40" s="237" t="s">
        <v>2485</v>
      </c>
      <c r="CJ40" s="238" t="s">
        <v>2486</v>
      </c>
      <c r="CK40" s="237" t="s">
        <v>2485</v>
      </c>
      <c r="CL40" s="239" t="s">
        <v>2486</v>
      </c>
      <c r="CM40" s="237" t="s">
        <v>2485</v>
      </c>
      <c r="CN40" s="238" t="s">
        <v>2486</v>
      </c>
      <c r="CO40" s="237" t="s">
        <v>2485</v>
      </c>
      <c r="CP40" s="238" t="s">
        <v>2486</v>
      </c>
      <c r="CQ40" s="237" t="s">
        <v>2485</v>
      </c>
      <c r="CR40" s="238" t="s">
        <v>2486</v>
      </c>
      <c r="CS40" s="237" t="s">
        <v>2485</v>
      </c>
      <c r="CT40" s="238" t="s">
        <v>2486</v>
      </c>
      <c r="CU40" s="237" t="s">
        <v>2485</v>
      </c>
      <c r="CV40" s="238" t="s">
        <v>2486</v>
      </c>
      <c r="CW40" s="240"/>
      <c r="CX40" s="236"/>
      <c r="CY40" s="236"/>
      <c r="CZ40" s="236"/>
      <c r="DA40" s="236"/>
      <c r="DB40" s="236"/>
    </row>
    <row r="41" spans="1:106" s="249" customFormat="1" ht="51.75" customHeight="1" thickBot="1" x14ac:dyDescent="0.35">
      <c r="A41" s="241">
        <f t="shared" si="0"/>
        <v>38</v>
      </c>
      <c r="B41" s="242"/>
      <c r="C41" s="235" t="s">
        <v>248</v>
      </c>
      <c r="D41" s="243" t="s">
        <v>2630</v>
      </c>
      <c r="E41" s="236">
        <v>554</v>
      </c>
      <c r="F41" s="236" t="s">
        <v>2693</v>
      </c>
      <c r="G41" s="237" t="s">
        <v>2485</v>
      </c>
      <c r="H41" s="238" t="s">
        <v>2486</v>
      </c>
      <c r="I41" s="237" t="s">
        <v>2490</v>
      </c>
      <c r="J41" s="238" t="s">
        <v>2999</v>
      </c>
      <c r="K41" s="237" t="s">
        <v>2485</v>
      </c>
      <c r="L41" s="238" t="s">
        <v>2486</v>
      </c>
      <c r="M41" s="237" t="s">
        <v>2485</v>
      </c>
      <c r="N41" s="238" t="s">
        <v>2486</v>
      </c>
      <c r="O41" s="237" t="s">
        <v>2485</v>
      </c>
      <c r="P41" s="238" t="s">
        <v>2486</v>
      </c>
      <c r="Q41" s="237" t="s">
        <v>2490</v>
      </c>
      <c r="R41" s="239" t="s">
        <v>3000</v>
      </c>
      <c r="S41" s="237" t="s">
        <v>2543</v>
      </c>
      <c r="T41" s="238" t="s">
        <v>3001</v>
      </c>
      <c r="U41" s="237" t="s">
        <v>2490</v>
      </c>
      <c r="V41" s="238" t="s">
        <v>3002</v>
      </c>
      <c r="W41" s="237" t="s">
        <v>2485</v>
      </c>
      <c r="X41" s="239" t="s">
        <v>3003</v>
      </c>
      <c r="Y41" s="237" t="s">
        <v>2485</v>
      </c>
      <c r="Z41" s="238" t="s">
        <v>2486</v>
      </c>
      <c r="AA41" s="237" t="s">
        <v>2485</v>
      </c>
      <c r="AB41" s="239" t="s">
        <v>2486</v>
      </c>
      <c r="AC41" s="237" t="s">
        <v>2646</v>
      </c>
      <c r="AD41" s="238" t="s">
        <v>3004</v>
      </c>
      <c r="AE41" s="237" t="s">
        <v>2490</v>
      </c>
      <c r="AF41" s="238" t="s">
        <v>3005</v>
      </c>
      <c r="AG41" s="237" t="s">
        <v>2482</v>
      </c>
      <c r="AH41" s="238" t="s">
        <v>3006</v>
      </c>
      <c r="AI41" s="237" t="s">
        <v>2485</v>
      </c>
      <c r="AJ41" s="238" t="s">
        <v>2486</v>
      </c>
      <c r="AK41" s="237" t="s">
        <v>2485</v>
      </c>
      <c r="AL41" s="238" t="s">
        <v>2486</v>
      </c>
      <c r="AM41" s="237" t="s">
        <v>2485</v>
      </c>
      <c r="AN41" s="239" t="s">
        <v>2486</v>
      </c>
      <c r="AO41" s="237" t="s">
        <v>2485</v>
      </c>
      <c r="AP41" s="238" t="s">
        <v>2486</v>
      </c>
      <c r="AQ41" s="237" t="s">
        <v>2485</v>
      </c>
      <c r="AR41" s="239" t="s">
        <v>2486</v>
      </c>
      <c r="AS41" s="237" t="s">
        <v>2482</v>
      </c>
      <c r="AT41" s="238" t="s">
        <v>3007</v>
      </c>
      <c r="AU41" s="237" t="s">
        <v>2543</v>
      </c>
      <c r="AV41" s="239" t="s">
        <v>3008</v>
      </c>
      <c r="AW41" s="237" t="s">
        <v>2490</v>
      </c>
      <c r="AX41" s="238" t="s">
        <v>3009</v>
      </c>
      <c r="AY41" s="237" t="s">
        <v>2490</v>
      </c>
      <c r="AZ41" s="239" t="s">
        <v>3010</v>
      </c>
      <c r="BA41" s="237" t="s">
        <v>2482</v>
      </c>
      <c r="BB41" s="238" t="s">
        <v>3011</v>
      </c>
      <c r="BC41" s="237" t="s">
        <v>2482</v>
      </c>
      <c r="BD41" s="238" t="s">
        <v>3012</v>
      </c>
      <c r="BE41" s="237" t="s">
        <v>2485</v>
      </c>
      <c r="BF41" s="239" t="s">
        <v>3013</v>
      </c>
      <c r="BG41" s="237" t="s">
        <v>2485</v>
      </c>
      <c r="BH41" s="239" t="s">
        <v>2486</v>
      </c>
      <c r="BI41" s="237" t="s">
        <v>2490</v>
      </c>
      <c r="BJ41" s="238" t="s">
        <v>3014</v>
      </c>
      <c r="BK41" s="237" t="s">
        <v>2485</v>
      </c>
      <c r="BL41" s="238" t="s">
        <v>3015</v>
      </c>
      <c r="BM41" s="237" t="s">
        <v>2485</v>
      </c>
      <c r="BN41" s="238" t="s">
        <v>2486</v>
      </c>
      <c r="BO41" s="237" t="s">
        <v>2485</v>
      </c>
      <c r="BP41" s="238" t="s">
        <v>2486</v>
      </c>
      <c r="BQ41" s="237" t="s">
        <v>2490</v>
      </c>
      <c r="BR41" s="238" t="s">
        <v>3016</v>
      </c>
      <c r="BS41" s="237" t="s">
        <v>2482</v>
      </c>
      <c r="BT41" s="239" t="s">
        <v>3017</v>
      </c>
      <c r="BU41" s="237" t="s">
        <v>2485</v>
      </c>
      <c r="BV41" s="238" t="s">
        <v>2486</v>
      </c>
      <c r="BW41" s="237" t="s">
        <v>2485</v>
      </c>
      <c r="BX41" s="239" t="s">
        <v>2486</v>
      </c>
      <c r="BY41" s="237" t="s">
        <v>2485</v>
      </c>
      <c r="BZ41" s="238" t="s">
        <v>2486</v>
      </c>
      <c r="CA41" s="237" t="s">
        <v>2490</v>
      </c>
      <c r="CB41" s="238" t="s">
        <v>3018</v>
      </c>
      <c r="CC41" s="237" t="s">
        <v>2485</v>
      </c>
      <c r="CD41" s="238" t="s">
        <v>2486</v>
      </c>
      <c r="CE41" s="237" t="s">
        <v>2485</v>
      </c>
      <c r="CF41" s="239" t="s">
        <v>2486</v>
      </c>
      <c r="CG41" s="237" t="s">
        <v>2485</v>
      </c>
      <c r="CH41" s="238" t="s">
        <v>2486</v>
      </c>
      <c r="CI41" s="237" t="s">
        <v>2485</v>
      </c>
      <c r="CJ41" s="238" t="s">
        <v>2486</v>
      </c>
      <c r="CK41" s="237" t="s">
        <v>2485</v>
      </c>
      <c r="CL41" s="239" t="s">
        <v>2486</v>
      </c>
      <c r="CM41" s="237" t="s">
        <v>2483</v>
      </c>
      <c r="CN41" s="238" t="s">
        <v>3019</v>
      </c>
      <c r="CO41" s="237" t="s">
        <v>2485</v>
      </c>
      <c r="CP41" s="238" t="s">
        <v>2486</v>
      </c>
      <c r="CQ41" s="237" t="s">
        <v>2485</v>
      </c>
      <c r="CR41" s="238" t="s">
        <v>2486</v>
      </c>
      <c r="CS41" s="237" t="s">
        <v>2485</v>
      </c>
      <c r="CT41" s="238" t="s">
        <v>2486</v>
      </c>
      <c r="CU41" s="237" t="s">
        <v>2485</v>
      </c>
      <c r="CV41" s="238" t="s">
        <v>2486</v>
      </c>
      <c r="CW41" s="240"/>
      <c r="CX41" s="236"/>
      <c r="CY41" s="236"/>
      <c r="CZ41" s="236"/>
      <c r="DA41" s="236"/>
      <c r="DB41" s="236"/>
    </row>
    <row r="42" spans="1:106" s="249" customFormat="1" ht="51.75" customHeight="1" thickBot="1" x14ac:dyDescent="0.35">
      <c r="A42" s="241">
        <f t="shared" si="0"/>
        <v>39</v>
      </c>
      <c r="B42" s="242"/>
      <c r="C42" s="235" t="s">
        <v>420</v>
      </c>
      <c r="D42" s="243" t="s">
        <v>2969</v>
      </c>
      <c r="E42" s="236">
        <v>432</v>
      </c>
      <c r="F42" s="236" t="s">
        <v>2659</v>
      </c>
      <c r="G42" s="237" t="s">
        <v>2485</v>
      </c>
      <c r="H42" s="238" t="s">
        <v>2486</v>
      </c>
      <c r="I42" s="237" t="s">
        <v>2485</v>
      </c>
      <c r="J42" s="238" t="s">
        <v>2486</v>
      </c>
      <c r="K42" s="237" t="s">
        <v>2485</v>
      </c>
      <c r="L42" s="238" t="s">
        <v>2486</v>
      </c>
      <c r="M42" s="237" t="s">
        <v>2485</v>
      </c>
      <c r="N42" s="238" t="s">
        <v>2486</v>
      </c>
      <c r="O42" s="237" t="s">
        <v>2485</v>
      </c>
      <c r="P42" s="238" t="s">
        <v>2486</v>
      </c>
      <c r="Q42" s="237" t="s">
        <v>2485</v>
      </c>
      <c r="R42" s="239" t="s">
        <v>2486</v>
      </c>
      <c r="S42" s="237" t="s">
        <v>2485</v>
      </c>
      <c r="T42" s="238" t="s">
        <v>3020</v>
      </c>
      <c r="U42" s="237" t="s">
        <v>2485</v>
      </c>
      <c r="V42" s="238" t="s">
        <v>2486</v>
      </c>
      <c r="W42" s="237" t="s">
        <v>2485</v>
      </c>
      <c r="X42" s="239" t="s">
        <v>2486</v>
      </c>
      <c r="Y42" s="237" t="s">
        <v>2485</v>
      </c>
      <c r="Z42" s="238" t="s">
        <v>2486</v>
      </c>
      <c r="AA42" s="237" t="s">
        <v>2485</v>
      </c>
      <c r="AB42" s="239" t="s">
        <v>2486</v>
      </c>
      <c r="AC42" s="237" t="s">
        <v>2485</v>
      </c>
      <c r="AD42" s="238" t="s">
        <v>2486</v>
      </c>
      <c r="AE42" s="237" t="s">
        <v>2485</v>
      </c>
      <c r="AF42" s="238" t="s">
        <v>2486</v>
      </c>
      <c r="AG42" s="237" t="s">
        <v>2485</v>
      </c>
      <c r="AH42" s="238" t="s">
        <v>2486</v>
      </c>
      <c r="AI42" s="237" t="s">
        <v>2485</v>
      </c>
      <c r="AJ42" s="238" t="s">
        <v>2486</v>
      </c>
      <c r="AK42" s="237" t="s">
        <v>2485</v>
      </c>
      <c r="AL42" s="238" t="s">
        <v>2486</v>
      </c>
      <c r="AM42" s="237" t="s">
        <v>2485</v>
      </c>
      <c r="AN42" s="239" t="s">
        <v>2486</v>
      </c>
      <c r="AO42" s="237" t="s">
        <v>2543</v>
      </c>
      <c r="AP42" s="238" t="s">
        <v>3021</v>
      </c>
      <c r="AQ42" s="237" t="s">
        <v>2543</v>
      </c>
      <c r="AR42" s="239" t="s">
        <v>3021</v>
      </c>
      <c r="AS42" s="237" t="s">
        <v>2485</v>
      </c>
      <c r="AT42" s="238" t="s">
        <v>2486</v>
      </c>
      <c r="AU42" s="237" t="s">
        <v>2485</v>
      </c>
      <c r="AV42" s="239" t="s">
        <v>2486</v>
      </c>
      <c r="AW42" s="237" t="s">
        <v>2485</v>
      </c>
      <c r="AX42" s="238" t="s">
        <v>2486</v>
      </c>
      <c r="AY42" s="237" t="s">
        <v>2485</v>
      </c>
      <c r="AZ42" s="239" t="s">
        <v>2486</v>
      </c>
      <c r="BA42" s="237" t="s">
        <v>2485</v>
      </c>
      <c r="BB42" s="238" t="s">
        <v>2486</v>
      </c>
      <c r="BC42" s="237" t="s">
        <v>2485</v>
      </c>
      <c r="BD42" s="238" t="s">
        <v>2486</v>
      </c>
      <c r="BE42" s="237" t="s">
        <v>2485</v>
      </c>
      <c r="BF42" s="239" t="s">
        <v>2486</v>
      </c>
      <c r="BG42" s="237" t="s">
        <v>2485</v>
      </c>
      <c r="BH42" s="239" t="s">
        <v>2486</v>
      </c>
      <c r="BI42" s="237" t="s">
        <v>2485</v>
      </c>
      <c r="BJ42" s="238" t="s">
        <v>2486</v>
      </c>
      <c r="BK42" s="237" t="s">
        <v>2485</v>
      </c>
      <c r="BL42" s="238" t="s">
        <v>2486</v>
      </c>
      <c r="BM42" s="237" t="s">
        <v>2485</v>
      </c>
      <c r="BN42" s="238" t="s">
        <v>2486</v>
      </c>
      <c r="BO42" s="237" t="s">
        <v>2485</v>
      </c>
      <c r="BP42" s="238" t="s">
        <v>2486</v>
      </c>
      <c r="BQ42" s="237" t="s">
        <v>2485</v>
      </c>
      <c r="BR42" s="238" t="s">
        <v>2486</v>
      </c>
      <c r="BS42" s="237" t="s">
        <v>2485</v>
      </c>
      <c r="BT42" s="239" t="s">
        <v>2486</v>
      </c>
      <c r="BU42" s="237" t="s">
        <v>2485</v>
      </c>
      <c r="BV42" s="238" t="s">
        <v>2486</v>
      </c>
      <c r="BW42" s="237" t="s">
        <v>2485</v>
      </c>
      <c r="BX42" s="239" t="s">
        <v>2486</v>
      </c>
      <c r="BY42" s="237" t="s">
        <v>2485</v>
      </c>
      <c r="BZ42" s="238" t="s">
        <v>2486</v>
      </c>
      <c r="CA42" s="237" t="s">
        <v>2485</v>
      </c>
      <c r="CB42" s="238" t="s">
        <v>2486</v>
      </c>
      <c r="CC42" s="237" t="s">
        <v>2485</v>
      </c>
      <c r="CD42" s="238" t="s">
        <v>2486</v>
      </c>
      <c r="CE42" s="237" t="s">
        <v>2485</v>
      </c>
      <c r="CF42" s="239" t="s">
        <v>2486</v>
      </c>
      <c r="CG42" s="237" t="s">
        <v>2490</v>
      </c>
      <c r="CH42" s="238" t="s">
        <v>3022</v>
      </c>
      <c r="CI42" s="237" t="s">
        <v>2485</v>
      </c>
      <c r="CJ42" s="238" t="s">
        <v>2486</v>
      </c>
      <c r="CK42" s="237" t="s">
        <v>2485</v>
      </c>
      <c r="CL42" s="239" t="s">
        <v>2486</v>
      </c>
      <c r="CM42" s="237" t="s">
        <v>2485</v>
      </c>
      <c r="CN42" s="238" t="s">
        <v>2486</v>
      </c>
      <c r="CO42" s="237" t="s">
        <v>2485</v>
      </c>
      <c r="CP42" s="238" t="s">
        <v>2486</v>
      </c>
      <c r="CQ42" s="237" t="s">
        <v>2485</v>
      </c>
      <c r="CR42" s="238" t="s">
        <v>2486</v>
      </c>
      <c r="CS42" s="237" t="s">
        <v>2485</v>
      </c>
      <c r="CT42" s="238" t="s">
        <v>2486</v>
      </c>
      <c r="CU42" s="237" t="s">
        <v>2485</v>
      </c>
      <c r="CV42" s="238" t="s">
        <v>2486</v>
      </c>
      <c r="CW42" s="240"/>
      <c r="CX42" s="236"/>
      <c r="CY42" s="236"/>
      <c r="CZ42" s="236"/>
      <c r="DA42" s="236"/>
      <c r="DB42" s="236"/>
    </row>
    <row r="43" spans="1:106" s="249" customFormat="1" ht="51.75" customHeight="1" thickBot="1" x14ac:dyDescent="0.35">
      <c r="A43" s="241">
        <f t="shared" si="0"/>
        <v>40</v>
      </c>
      <c r="B43" s="242"/>
      <c r="C43" s="235" t="s">
        <v>421</v>
      </c>
      <c r="D43" s="243" t="s">
        <v>2537</v>
      </c>
      <c r="E43" s="236">
        <v>375</v>
      </c>
      <c r="F43" s="236" t="s">
        <v>2479</v>
      </c>
      <c r="G43" s="237" t="s">
        <v>2485</v>
      </c>
      <c r="H43" s="238" t="s">
        <v>2486</v>
      </c>
      <c r="I43" s="237" t="s">
        <v>2490</v>
      </c>
      <c r="J43" s="238" t="s">
        <v>3023</v>
      </c>
      <c r="K43" s="237" t="s">
        <v>2485</v>
      </c>
      <c r="L43" s="238" t="s">
        <v>2486</v>
      </c>
      <c r="M43" s="237" t="s">
        <v>2485</v>
      </c>
      <c r="N43" s="238" t="s">
        <v>2486</v>
      </c>
      <c r="O43" s="237" t="s">
        <v>2485</v>
      </c>
      <c r="P43" s="238" t="s">
        <v>2486</v>
      </c>
      <c r="Q43" s="237" t="s">
        <v>2485</v>
      </c>
      <c r="R43" s="239" t="s">
        <v>2486</v>
      </c>
      <c r="S43" s="237" t="s">
        <v>2485</v>
      </c>
      <c r="T43" s="238" t="s">
        <v>2486</v>
      </c>
      <c r="U43" s="237" t="s">
        <v>2485</v>
      </c>
      <c r="V43" s="238" t="s">
        <v>2486</v>
      </c>
      <c r="W43" s="237" t="s">
        <v>2485</v>
      </c>
      <c r="X43" s="239" t="s">
        <v>2486</v>
      </c>
      <c r="Y43" s="237" t="s">
        <v>2485</v>
      </c>
      <c r="Z43" s="238" t="s">
        <v>2486</v>
      </c>
      <c r="AA43" s="237" t="s">
        <v>2485</v>
      </c>
      <c r="AB43" s="239" t="s">
        <v>2486</v>
      </c>
      <c r="AC43" s="237" t="s">
        <v>2485</v>
      </c>
      <c r="AD43" s="238" t="s">
        <v>2486</v>
      </c>
      <c r="AE43" s="237" t="s">
        <v>2485</v>
      </c>
      <c r="AF43" s="238" t="s">
        <v>2486</v>
      </c>
      <c r="AG43" s="237" t="s">
        <v>2485</v>
      </c>
      <c r="AH43" s="238" t="s">
        <v>2486</v>
      </c>
      <c r="AI43" s="237" t="s">
        <v>2485</v>
      </c>
      <c r="AJ43" s="238" t="s">
        <v>2486</v>
      </c>
      <c r="AK43" s="237" t="s">
        <v>2485</v>
      </c>
      <c r="AL43" s="238" t="s">
        <v>2486</v>
      </c>
      <c r="AM43" s="237" t="s">
        <v>2485</v>
      </c>
      <c r="AN43" s="239" t="s">
        <v>2486</v>
      </c>
      <c r="AO43" s="237" t="s">
        <v>2485</v>
      </c>
      <c r="AP43" s="238" t="s">
        <v>2486</v>
      </c>
      <c r="AQ43" s="237" t="s">
        <v>2485</v>
      </c>
      <c r="AR43" s="239" t="s">
        <v>2486</v>
      </c>
      <c r="AS43" s="237" t="s">
        <v>2482</v>
      </c>
      <c r="AT43" s="238" t="s">
        <v>3024</v>
      </c>
      <c r="AU43" s="237" t="s">
        <v>2485</v>
      </c>
      <c r="AV43" s="239" t="s">
        <v>2486</v>
      </c>
      <c r="AW43" s="237" t="s">
        <v>2485</v>
      </c>
      <c r="AX43" s="238" t="s">
        <v>2486</v>
      </c>
      <c r="AY43" s="237" t="s">
        <v>2485</v>
      </c>
      <c r="AZ43" s="239" t="s">
        <v>2486</v>
      </c>
      <c r="BA43" s="237" t="s">
        <v>2482</v>
      </c>
      <c r="BB43" s="238" t="s">
        <v>3025</v>
      </c>
      <c r="BC43" s="237" t="s">
        <v>2485</v>
      </c>
      <c r="BD43" s="238" t="s">
        <v>2486</v>
      </c>
      <c r="BE43" s="237" t="s">
        <v>2482</v>
      </c>
      <c r="BF43" s="239" t="s">
        <v>3026</v>
      </c>
      <c r="BG43" s="237" t="s">
        <v>2485</v>
      </c>
      <c r="BH43" s="239" t="s">
        <v>2486</v>
      </c>
      <c r="BI43" s="237" t="s">
        <v>2485</v>
      </c>
      <c r="BJ43" s="238" t="s">
        <v>2486</v>
      </c>
      <c r="BK43" s="237" t="s">
        <v>2485</v>
      </c>
      <c r="BL43" s="238" t="s">
        <v>2486</v>
      </c>
      <c r="BM43" s="237" t="s">
        <v>2485</v>
      </c>
      <c r="BN43" s="238" t="s">
        <v>2486</v>
      </c>
      <c r="BO43" s="237" t="s">
        <v>2485</v>
      </c>
      <c r="BP43" s="238" t="s">
        <v>2486</v>
      </c>
      <c r="BQ43" s="237" t="s">
        <v>2483</v>
      </c>
      <c r="BR43" s="238" t="s">
        <v>3027</v>
      </c>
      <c r="BS43" s="237" t="s">
        <v>2485</v>
      </c>
      <c r="BT43" s="239" t="s">
        <v>2486</v>
      </c>
      <c r="BU43" s="237" t="s">
        <v>2485</v>
      </c>
      <c r="BV43" s="238" t="s">
        <v>2486</v>
      </c>
      <c r="BW43" s="237" t="s">
        <v>2482</v>
      </c>
      <c r="BX43" s="239" t="s">
        <v>3028</v>
      </c>
      <c r="BY43" s="237" t="s">
        <v>2485</v>
      </c>
      <c r="BZ43" s="238" t="s">
        <v>2486</v>
      </c>
      <c r="CA43" s="237" t="s">
        <v>2485</v>
      </c>
      <c r="CB43" s="238" t="s">
        <v>2486</v>
      </c>
      <c r="CC43" s="237" t="s">
        <v>2485</v>
      </c>
      <c r="CD43" s="238" t="s">
        <v>2486</v>
      </c>
      <c r="CE43" s="237" t="s">
        <v>2485</v>
      </c>
      <c r="CF43" s="239" t="s">
        <v>2486</v>
      </c>
      <c r="CG43" s="237" t="s">
        <v>2485</v>
      </c>
      <c r="CH43" s="238" t="s">
        <v>2486</v>
      </c>
      <c r="CI43" s="237" t="s">
        <v>2485</v>
      </c>
      <c r="CJ43" s="238" t="s">
        <v>2486</v>
      </c>
      <c r="CK43" s="237" t="s">
        <v>2485</v>
      </c>
      <c r="CL43" s="239" t="s">
        <v>2486</v>
      </c>
      <c r="CM43" s="237" t="s">
        <v>2485</v>
      </c>
      <c r="CN43" s="238" t="s">
        <v>2486</v>
      </c>
      <c r="CO43" s="237" t="s">
        <v>2485</v>
      </c>
      <c r="CP43" s="238" t="s">
        <v>2486</v>
      </c>
      <c r="CQ43" s="237" t="s">
        <v>2485</v>
      </c>
      <c r="CR43" s="238" t="s">
        <v>2486</v>
      </c>
      <c r="CS43" s="237" t="s">
        <v>2485</v>
      </c>
      <c r="CT43" s="238" t="s">
        <v>2486</v>
      </c>
      <c r="CU43" s="237" t="s">
        <v>2485</v>
      </c>
      <c r="CV43" s="238" t="s">
        <v>2486</v>
      </c>
      <c r="CW43" s="240" t="s">
        <v>3029</v>
      </c>
      <c r="CX43" s="236"/>
      <c r="CY43" s="236"/>
      <c r="CZ43" s="236"/>
      <c r="DA43" s="236"/>
      <c r="DB43" s="236"/>
    </row>
    <row r="44" spans="1:106" s="249" customFormat="1" ht="51.75" customHeight="1" thickBot="1" x14ac:dyDescent="0.35">
      <c r="A44" s="241">
        <f t="shared" si="0"/>
        <v>41</v>
      </c>
      <c r="B44" s="242"/>
      <c r="C44" s="235" t="s">
        <v>422</v>
      </c>
      <c r="D44" s="243" t="s">
        <v>2537</v>
      </c>
      <c r="E44" s="236">
        <v>373</v>
      </c>
      <c r="F44" s="236" t="s">
        <v>3030</v>
      </c>
      <c r="G44" s="237" t="s">
        <v>2482</v>
      </c>
      <c r="H44" s="238" t="s">
        <v>3031</v>
      </c>
      <c r="I44" s="237" t="s">
        <v>2490</v>
      </c>
      <c r="J44" s="238" t="s">
        <v>3032</v>
      </c>
      <c r="K44" s="237" t="s">
        <v>2485</v>
      </c>
      <c r="L44" s="238" t="s">
        <v>2486</v>
      </c>
      <c r="M44" s="237" t="s">
        <v>2485</v>
      </c>
      <c r="N44" s="238" t="s">
        <v>2486</v>
      </c>
      <c r="O44" s="237" t="s">
        <v>2485</v>
      </c>
      <c r="P44" s="238" t="s">
        <v>2486</v>
      </c>
      <c r="Q44" s="237" t="s">
        <v>2485</v>
      </c>
      <c r="R44" s="239" t="s">
        <v>2486</v>
      </c>
      <c r="S44" s="237" t="s">
        <v>2485</v>
      </c>
      <c r="T44" s="238" t="s">
        <v>2486</v>
      </c>
      <c r="U44" s="237" t="s">
        <v>2485</v>
      </c>
      <c r="V44" s="238" t="s">
        <v>2486</v>
      </c>
      <c r="W44" s="237" t="s">
        <v>2543</v>
      </c>
      <c r="X44" s="239" t="s">
        <v>3033</v>
      </c>
      <c r="Y44" s="237" t="s">
        <v>2485</v>
      </c>
      <c r="Z44" s="238" t="s">
        <v>2486</v>
      </c>
      <c r="AA44" s="237" t="s">
        <v>2485</v>
      </c>
      <c r="AB44" s="239" t="s">
        <v>2486</v>
      </c>
      <c r="AC44" s="237" t="s">
        <v>2485</v>
      </c>
      <c r="AD44" s="238" t="s">
        <v>2486</v>
      </c>
      <c r="AE44" s="237" t="s">
        <v>2485</v>
      </c>
      <c r="AF44" s="238" t="s">
        <v>2486</v>
      </c>
      <c r="AG44" s="237" t="s">
        <v>2485</v>
      </c>
      <c r="AH44" s="238" t="s">
        <v>2486</v>
      </c>
      <c r="AI44" s="237" t="s">
        <v>2485</v>
      </c>
      <c r="AJ44" s="238" t="s">
        <v>2486</v>
      </c>
      <c r="AK44" s="237" t="s">
        <v>2485</v>
      </c>
      <c r="AL44" s="238" t="s">
        <v>2486</v>
      </c>
      <c r="AM44" s="237" t="s">
        <v>2485</v>
      </c>
      <c r="AN44" s="239" t="s">
        <v>2486</v>
      </c>
      <c r="AO44" s="237" t="s">
        <v>2485</v>
      </c>
      <c r="AP44" s="238" t="s">
        <v>2486</v>
      </c>
      <c r="AQ44" s="237" t="s">
        <v>2485</v>
      </c>
      <c r="AR44" s="239" t="s">
        <v>2486</v>
      </c>
      <c r="AS44" s="237" t="s">
        <v>2543</v>
      </c>
      <c r="AT44" s="238" t="s">
        <v>3034</v>
      </c>
      <c r="AU44" s="237" t="s">
        <v>2485</v>
      </c>
      <c r="AV44" s="239" t="s">
        <v>2486</v>
      </c>
      <c r="AW44" s="237" t="s">
        <v>2485</v>
      </c>
      <c r="AX44" s="238" t="s">
        <v>2486</v>
      </c>
      <c r="AY44" s="237" t="s">
        <v>2485</v>
      </c>
      <c r="AZ44" s="239" t="s">
        <v>2486</v>
      </c>
      <c r="BA44" s="237" t="s">
        <v>2485</v>
      </c>
      <c r="BB44" s="238" t="s">
        <v>2486</v>
      </c>
      <c r="BC44" s="237" t="s">
        <v>2485</v>
      </c>
      <c r="BD44" s="238" t="s">
        <v>2486</v>
      </c>
      <c r="BE44" s="237" t="s">
        <v>2543</v>
      </c>
      <c r="BF44" s="239" t="s">
        <v>3035</v>
      </c>
      <c r="BG44" s="237" t="s">
        <v>2485</v>
      </c>
      <c r="BH44" s="239" t="s">
        <v>2486</v>
      </c>
      <c r="BI44" s="237" t="s">
        <v>2543</v>
      </c>
      <c r="BJ44" s="238" t="s">
        <v>3036</v>
      </c>
      <c r="BK44" s="237" t="s">
        <v>2485</v>
      </c>
      <c r="BL44" s="238" t="s">
        <v>2486</v>
      </c>
      <c r="BM44" s="237" t="s">
        <v>2482</v>
      </c>
      <c r="BN44" s="238" t="s">
        <v>3037</v>
      </c>
      <c r="BO44" s="237" t="s">
        <v>2485</v>
      </c>
      <c r="BP44" s="238" t="s">
        <v>2486</v>
      </c>
      <c r="BQ44" s="237" t="s">
        <v>2483</v>
      </c>
      <c r="BR44" s="238" t="s">
        <v>3038</v>
      </c>
      <c r="BS44" s="237" t="s">
        <v>2485</v>
      </c>
      <c r="BT44" s="239" t="s">
        <v>2486</v>
      </c>
      <c r="BU44" s="237" t="s">
        <v>2485</v>
      </c>
      <c r="BV44" s="238" t="s">
        <v>2486</v>
      </c>
      <c r="BW44" s="237" t="s">
        <v>2485</v>
      </c>
      <c r="BX44" s="239" t="s">
        <v>2486</v>
      </c>
      <c r="BY44" s="237" t="s">
        <v>2485</v>
      </c>
      <c r="BZ44" s="238" t="s">
        <v>2486</v>
      </c>
      <c r="CA44" s="237" t="s">
        <v>2485</v>
      </c>
      <c r="CB44" s="238" t="s">
        <v>2486</v>
      </c>
      <c r="CC44" s="237" t="s">
        <v>2485</v>
      </c>
      <c r="CD44" s="238" t="s">
        <v>2486</v>
      </c>
      <c r="CE44" s="237" t="s">
        <v>2485</v>
      </c>
      <c r="CF44" s="239" t="s">
        <v>2486</v>
      </c>
      <c r="CG44" s="237" t="s">
        <v>2485</v>
      </c>
      <c r="CH44" s="238" t="s">
        <v>2486</v>
      </c>
      <c r="CI44" s="237" t="s">
        <v>2485</v>
      </c>
      <c r="CJ44" s="238" t="s">
        <v>2486</v>
      </c>
      <c r="CK44" s="237" t="s">
        <v>2485</v>
      </c>
      <c r="CL44" s="239" t="s">
        <v>2486</v>
      </c>
      <c r="CM44" s="237" t="s">
        <v>2485</v>
      </c>
      <c r="CN44" s="238" t="s">
        <v>2486</v>
      </c>
      <c r="CO44" s="237" t="s">
        <v>2485</v>
      </c>
      <c r="CP44" s="238" t="s">
        <v>2486</v>
      </c>
      <c r="CQ44" s="237" t="s">
        <v>2485</v>
      </c>
      <c r="CR44" s="238" t="s">
        <v>2486</v>
      </c>
      <c r="CS44" s="237" t="s">
        <v>2485</v>
      </c>
      <c r="CT44" s="238" t="s">
        <v>2486</v>
      </c>
      <c r="CU44" s="237" t="s">
        <v>2485</v>
      </c>
      <c r="CV44" s="238" t="s">
        <v>2486</v>
      </c>
      <c r="CW44" s="240" t="s">
        <v>3039</v>
      </c>
      <c r="CX44" s="236"/>
      <c r="CY44" s="236"/>
      <c r="CZ44" s="236"/>
      <c r="DA44" s="236"/>
      <c r="DB44" s="236"/>
    </row>
    <row r="45" spans="1:106" s="249" customFormat="1" ht="51.75" customHeight="1" thickBot="1" x14ac:dyDescent="0.35">
      <c r="A45" s="241">
        <f t="shared" si="0"/>
        <v>42</v>
      </c>
      <c r="B45" s="242"/>
      <c r="C45" s="235" t="s">
        <v>423</v>
      </c>
      <c r="D45" s="243" t="s">
        <v>3040</v>
      </c>
      <c r="E45" s="236">
        <v>647</v>
      </c>
      <c r="F45" s="236" t="s">
        <v>2693</v>
      </c>
      <c r="G45" s="237" t="s">
        <v>2485</v>
      </c>
      <c r="H45" s="238" t="s">
        <v>3041</v>
      </c>
      <c r="I45" s="237" t="s">
        <v>2485</v>
      </c>
      <c r="J45" s="238" t="s">
        <v>3042</v>
      </c>
      <c r="K45" s="237" t="s">
        <v>2485</v>
      </c>
      <c r="L45" s="238" t="s">
        <v>3041</v>
      </c>
      <c r="M45" s="237" t="s">
        <v>2485</v>
      </c>
      <c r="N45" s="238" t="s">
        <v>2486</v>
      </c>
      <c r="O45" s="237" t="s">
        <v>2485</v>
      </c>
      <c r="P45" s="238" t="s">
        <v>2486</v>
      </c>
      <c r="Q45" s="237" t="s">
        <v>2485</v>
      </c>
      <c r="R45" s="239" t="s">
        <v>2486</v>
      </c>
      <c r="S45" s="237" t="s">
        <v>2485</v>
      </c>
      <c r="T45" s="238" t="s">
        <v>3043</v>
      </c>
      <c r="U45" s="237" t="s">
        <v>2485</v>
      </c>
      <c r="V45" s="238" t="s">
        <v>2486</v>
      </c>
      <c r="W45" s="237" t="s">
        <v>2485</v>
      </c>
      <c r="X45" s="239" t="s">
        <v>2486</v>
      </c>
      <c r="Y45" s="237" t="s">
        <v>2485</v>
      </c>
      <c r="Z45" s="238" t="s">
        <v>2486</v>
      </c>
      <c r="AA45" s="237" t="s">
        <v>2485</v>
      </c>
      <c r="AB45" s="239" t="s">
        <v>2486</v>
      </c>
      <c r="AC45" s="237" t="s">
        <v>2485</v>
      </c>
      <c r="AD45" s="238" t="s">
        <v>2486</v>
      </c>
      <c r="AE45" s="237" t="s">
        <v>2485</v>
      </c>
      <c r="AF45" s="238" t="s">
        <v>2486</v>
      </c>
      <c r="AG45" s="237" t="s">
        <v>2485</v>
      </c>
      <c r="AH45" s="238" t="s">
        <v>2486</v>
      </c>
      <c r="AI45" s="237" t="s">
        <v>2485</v>
      </c>
      <c r="AJ45" s="238" t="s">
        <v>2486</v>
      </c>
      <c r="AK45" s="237" t="s">
        <v>2485</v>
      </c>
      <c r="AL45" s="238" t="s">
        <v>2486</v>
      </c>
      <c r="AM45" s="237" t="s">
        <v>2485</v>
      </c>
      <c r="AN45" s="239" t="s">
        <v>2486</v>
      </c>
      <c r="AO45" s="237" t="s">
        <v>2485</v>
      </c>
      <c r="AP45" s="238" t="s">
        <v>2486</v>
      </c>
      <c r="AQ45" s="237" t="s">
        <v>2485</v>
      </c>
      <c r="AR45" s="239" t="s">
        <v>2486</v>
      </c>
      <c r="AS45" s="237" t="s">
        <v>2485</v>
      </c>
      <c r="AT45" s="238" t="s">
        <v>2486</v>
      </c>
      <c r="AU45" s="237" t="s">
        <v>2485</v>
      </c>
      <c r="AV45" s="239" t="s">
        <v>2486</v>
      </c>
      <c r="AW45" s="237" t="s">
        <v>2485</v>
      </c>
      <c r="AX45" s="238" t="s">
        <v>2486</v>
      </c>
      <c r="AY45" s="237" t="s">
        <v>2485</v>
      </c>
      <c r="AZ45" s="239" t="s">
        <v>2486</v>
      </c>
      <c r="BA45" s="237" t="s">
        <v>2485</v>
      </c>
      <c r="BB45" s="238" t="s">
        <v>2486</v>
      </c>
      <c r="BC45" s="237" t="s">
        <v>2485</v>
      </c>
      <c r="BD45" s="238" t="s">
        <v>2486</v>
      </c>
      <c r="BE45" s="237" t="s">
        <v>2485</v>
      </c>
      <c r="BF45" s="239" t="s">
        <v>2486</v>
      </c>
      <c r="BG45" s="237" t="s">
        <v>2485</v>
      </c>
      <c r="BH45" s="239" t="s">
        <v>2486</v>
      </c>
      <c r="BI45" s="237" t="s">
        <v>2485</v>
      </c>
      <c r="BJ45" s="238" t="s">
        <v>2486</v>
      </c>
      <c r="BK45" s="237" t="s">
        <v>2485</v>
      </c>
      <c r="BL45" s="238" t="s">
        <v>2486</v>
      </c>
      <c r="BM45" s="237" t="s">
        <v>2485</v>
      </c>
      <c r="BN45" s="238" t="s">
        <v>3044</v>
      </c>
      <c r="BO45" s="237" t="s">
        <v>2646</v>
      </c>
      <c r="BP45" s="238" t="s">
        <v>3045</v>
      </c>
      <c r="BQ45" s="237" t="s">
        <v>2485</v>
      </c>
      <c r="BR45" s="238" t="s">
        <v>2486</v>
      </c>
      <c r="BS45" s="237" t="s">
        <v>2485</v>
      </c>
      <c r="BT45" s="239" t="s">
        <v>3046</v>
      </c>
      <c r="BU45" s="237" t="s">
        <v>2485</v>
      </c>
      <c r="BV45" s="238" t="s">
        <v>2486</v>
      </c>
      <c r="BW45" s="237" t="s">
        <v>2485</v>
      </c>
      <c r="BX45" s="239" t="s">
        <v>2486</v>
      </c>
      <c r="BY45" s="237" t="s">
        <v>2485</v>
      </c>
      <c r="BZ45" s="238" t="s">
        <v>2486</v>
      </c>
      <c r="CA45" s="237" t="s">
        <v>2483</v>
      </c>
      <c r="CB45" s="238" t="s">
        <v>2574</v>
      </c>
      <c r="CC45" s="237" t="s">
        <v>2483</v>
      </c>
      <c r="CD45" s="238" t="s">
        <v>2779</v>
      </c>
      <c r="CE45" s="237" t="s">
        <v>2483</v>
      </c>
      <c r="CF45" s="239" t="s">
        <v>2576</v>
      </c>
      <c r="CG45" s="237" t="s">
        <v>2485</v>
      </c>
      <c r="CH45" s="238" t="s">
        <v>2486</v>
      </c>
      <c r="CI45" s="237" t="s">
        <v>2484</v>
      </c>
      <c r="CJ45" s="238" t="s">
        <v>2486</v>
      </c>
      <c r="CK45" s="237" t="s">
        <v>2485</v>
      </c>
      <c r="CL45" s="239" t="s">
        <v>2486</v>
      </c>
      <c r="CM45" s="237" t="s">
        <v>2482</v>
      </c>
      <c r="CN45" s="238" t="s">
        <v>3047</v>
      </c>
      <c r="CO45" s="237" t="s">
        <v>2485</v>
      </c>
      <c r="CP45" s="238" t="s">
        <v>2486</v>
      </c>
      <c r="CQ45" s="237" t="s">
        <v>2485</v>
      </c>
      <c r="CR45" s="238" t="s">
        <v>2486</v>
      </c>
      <c r="CS45" s="237" t="s">
        <v>2485</v>
      </c>
      <c r="CT45" s="238" t="s">
        <v>2486</v>
      </c>
      <c r="CU45" s="237" t="s">
        <v>2485</v>
      </c>
      <c r="CV45" s="238" t="s">
        <v>2486</v>
      </c>
      <c r="CW45" s="240"/>
      <c r="CX45" s="236"/>
      <c r="CY45" s="236"/>
      <c r="CZ45" s="236"/>
      <c r="DA45" s="236"/>
      <c r="DB45" s="236"/>
    </row>
    <row r="46" spans="1:106" s="249" customFormat="1" ht="51.75" customHeight="1" thickBot="1" x14ac:dyDescent="0.35">
      <c r="A46" s="241">
        <f t="shared" si="0"/>
        <v>43</v>
      </c>
      <c r="B46" s="242"/>
      <c r="C46" s="235" t="s">
        <v>378</v>
      </c>
      <c r="D46" s="243" t="s">
        <v>2531</v>
      </c>
      <c r="E46" s="236">
        <v>368</v>
      </c>
      <c r="F46" s="236" t="s">
        <v>2532</v>
      </c>
      <c r="G46" s="237" t="s">
        <v>2485</v>
      </c>
      <c r="H46" s="238" t="s">
        <v>3048</v>
      </c>
      <c r="I46" s="237" t="s">
        <v>2485</v>
      </c>
      <c r="J46" s="238" t="s">
        <v>3048</v>
      </c>
      <c r="K46" s="237" t="s">
        <v>2485</v>
      </c>
      <c r="L46" s="238" t="s">
        <v>2486</v>
      </c>
      <c r="M46" s="237" t="s">
        <v>2485</v>
      </c>
      <c r="N46" s="238" t="s">
        <v>2486</v>
      </c>
      <c r="O46" s="237" t="s">
        <v>2485</v>
      </c>
      <c r="P46" s="238" t="s">
        <v>2486</v>
      </c>
      <c r="Q46" s="237" t="s">
        <v>2485</v>
      </c>
      <c r="R46" s="239" t="s">
        <v>2486</v>
      </c>
      <c r="S46" s="237" t="s">
        <v>2485</v>
      </c>
      <c r="T46" s="238" t="s">
        <v>2486</v>
      </c>
      <c r="U46" s="237" t="s">
        <v>2485</v>
      </c>
      <c r="V46" s="238" t="s">
        <v>2486</v>
      </c>
      <c r="W46" s="237" t="s">
        <v>2485</v>
      </c>
      <c r="X46" s="239" t="s">
        <v>2486</v>
      </c>
      <c r="Y46" s="237" t="s">
        <v>2485</v>
      </c>
      <c r="Z46" s="238" t="s">
        <v>2486</v>
      </c>
      <c r="AA46" s="237" t="s">
        <v>2485</v>
      </c>
      <c r="AB46" s="239" t="s">
        <v>2486</v>
      </c>
      <c r="AC46" s="237" t="s">
        <v>2485</v>
      </c>
      <c r="AD46" s="238" t="s">
        <v>2486</v>
      </c>
      <c r="AE46" s="237" t="s">
        <v>2485</v>
      </c>
      <c r="AF46" s="238" t="s">
        <v>2486</v>
      </c>
      <c r="AG46" s="237" t="s">
        <v>2485</v>
      </c>
      <c r="AH46" s="238" t="s">
        <v>2486</v>
      </c>
      <c r="AI46" s="237" t="s">
        <v>2485</v>
      </c>
      <c r="AJ46" s="238" t="s">
        <v>2486</v>
      </c>
      <c r="AK46" s="237" t="s">
        <v>2485</v>
      </c>
      <c r="AL46" s="238" t="s">
        <v>2486</v>
      </c>
      <c r="AM46" s="237" t="s">
        <v>2485</v>
      </c>
      <c r="AN46" s="239" t="s">
        <v>2486</v>
      </c>
      <c r="AO46" s="237" t="s">
        <v>2485</v>
      </c>
      <c r="AP46" s="238" t="s">
        <v>2486</v>
      </c>
      <c r="AQ46" s="237" t="s">
        <v>2485</v>
      </c>
      <c r="AR46" s="239" t="s">
        <v>2486</v>
      </c>
      <c r="AS46" s="237" t="s">
        <v>2490</v>
      </c>
      <c r="AT46" s="238" t="s">
        <v>2620</v>
      </c>
      <c r="AU46" s="237" t="s">
        <v>2490</v>
      </c>
      <c r="AV46" s="239" t="s">
        <v>3049</v>
      </c>
      <c r="AW46" s="237" t="s">
        <v>2485</v>
      </c>
      <c r="AX46" s="238" t="s">
        <v>2486</v>
      </c>
      <c r="AY46" s="237" t="s">
        <v>2485</v>
      </c>
      <c r="AZ46" s="239" t="s">
        <v>2486</v>
      </c>
      <c r="BA46" s="237" t="s">
        <v>2490</v>
      </c>
      <c r="BB46" s="238" t="s">
        <v>2622</v>
      </c>
      <c r="BC46" s="237" t="s">
        <v>2490</v>
      </c>
      <c r="BD46" s="238" t="s">
        <v>3050</v>
      </c>
      <c r="BE46" s="237" t="s">
        <v>2485</v>
      </c>
      <c r="BF46" s="239" t="s">
        <v>2486</v>
      </c>
      <c r="BG46" s="237" t="s">
        <v>2485</v>
      </c>
      <c r="BH46" s="239" t="s">
        <v>2486</v>
      </c>
      <c r="BI46" s="237" t="s">
        <v>2485</v>
      </c>
      <c r="BJ46" s="238" t="s">
        <v>2486</v>
      </c>
      <c r="BK46" s="237" t="s">
        <v>2485</v>
      </c>
      <c r="BL46" s="238" t="s">
        <v>2486</v>
      </c>
      <c r="BM46" s="237" t="s">
        <v>2485</v>
      </c>
      <c r="BN46" s="238" t="s">
        <v>2486</v>
      </c>
      <c r="BO46" s="237" t="s">
        <v>2485</v>
      </c>
      <c r="BP46" s="238" t="s">
        <v>2486</v>
      </c>
      <c r="BQ46" s="237" t="s">
        <v>2485</v>
      </c>
      <c r="BR46" s="238" t="s">
        <v>2624</v>
      </c>
      <c r="BS46" s="237" t="s">
        <v>2482</v>
      </c>
      <c r="BT46" s="239" t="s">
        <v>2625</v>
      </c>
      <c r="BU46" s="237" t="s">
        <v>2543</v>
      </c>
      <c r="BV46" s="238" t="s">
        <v>2626</v>
      </c>
      <c r="BW46" s="237" t="s">
        <v>2480</v>
      </c>
      <c r="BX46" s="239" t="s">
        <v>2627</v>
      </c>
      <c r="BY46" s="237" t="s">
        <v>2543</v>
      </c>
      <c r="BZ46" s="238" t="s">
        <v>2628</v>
      </c>
      <c r="CA46" s="237" t="s">
        <v>2485</v>
      </c>
      <c r="CB46" s="238" t="s">
        <v>2486</v>
      </c>
      <c r="CC46" s="237" t="s">
        <v>2485</v>
      </c>
      <c r="CD46" s="238" t="s">
        <v>2486</v>
      </c>
      <c r="CE46" s="237" t="s">
        <v>2485</v>
      </c>
      <c r="CF46" s="239" t="s">
        <v>2486</v>
      </c>
      <c r="CG46" s="237" t="s">
        <v>2485</v>
      </c>
      <c r="CH46" s="238" t="s">
        <v>2486</v>
      </c>
      <c r="CI46" s="237" t="s">
        <v>2485</v>
      </c>
      <c r="CJ46" s="238" t="s">
        <v>2486</v>
      </c>
      <c r="CK46" s="237" t="s">
        <v>2485</v>
      </c>
      <c r="CL46" s="239" t="s">
        <v>2486</v>
      </c>
      <c r="CM46" s="237" t="s">
        <v>2485</v>
      </c>
      <c r="CN46" s="238" t="s">
        <v>2486</v>
      </c>
      <c r="CO46" s="237" t="s">
        <v>2485</v>
      </c>
      <c r="CP46" s="238" t="s">
        <v>2486</v>
      </c>
      <c r="CQ46" s="237" t="s">
        <v>2485</v>
      </c>
      <c r="CR46" s="238" t="s">
        <v>2486</v>
      </c>
      <c r="CS46" s="237" t="s">
        <v>2485</v>
      </c>
      <c r="CT46" s="238" t="s">
        <v>2486</v>
      </c>
      <c r="CU46" s="237" t="s">
        <v>2485</v>
      </c>
      <c r="CV46" s="238" t="s">
        <v>2486</v>
      </c>
      <c r="CW46" s="240" t="s">
        <v>3051</v>
      </c>
      <c r="CX46" s="236"/>
      <c r="CY46" s="236"/>
      <c r="CZ46" s="236"/>
      <c r="DA46" s="236"/>
      <c r="DB46" s="236"/>
    </row>
    <row r="47" spans="1:106" s="249" customFormat="1" ht="51.75" customHeight="1" thickBot="1" x14ac:dyDescent="0.35">
      <c r="A47" s="241">
        <f t="shared" si="0"/>
        <v>44</v>
      </c>
      <c r="B47" s="242"/>
      <c r="C47" s="235" t="s">
        <v>350</v>
      </c>
      <c r="D47" s="243" t="s">
        <v>3052</v>
      </c>
      <c r="E47" s="236">
        <v>374</v>
      </c>
      <c r="F47" s="236" t="s">
        <v>2532</v>
      </c>
      <c r="G47" s="237" t="s">
        <v>2485</v>
      </c>
      <c r="H47" s="238" t="s">
        <v>2486</v>
      </c>
      <c r="I47" s="237" t="s">
        <v>2485</v>
      </c>
      <c r="J47" s="238" t="s">
        <v>2486</v>
      </c>
      <c r="K47" s="237" t="s">
        <v>2485</v>
      </c>
      <c r="L47" s="238" t="s">
        <v>2486</v>
      </c>
      <c r="M47" s="237" t="s">
        <v>2485</v>
      </c>
      <c r="N47" s="238" t="s">
        <v>2486</v>
      </c>
      <c r="O47" s="237" t="s">
        <v>2485</v>
      </c>
      <c r="P47" s="238" t="s">
        <v>2486</v>
      </c>
      <c r="Q47" s="237" t="s">
        <v>2485</v>
      </c>
      <c r="R47" s="239" t="s">
        <v>2486</v>
      </c>
      <c r="S47" s="237" t="s">
        <v>2485</v>
      </c>
      <c r="T47" s="238" t="s">
        <v>2486</v>
      </c>
      <c r="U47" s="237" t="s">
        <v>2485</v>
      </c>
      <c r="V47" s="238" t="s">
        <v>2486</v>
      </c>
      <c r="W47" s="237" t="s">
        <v>2485</v>
      </c>
      <c r="X47" s="239" t="s">
        <v>2486</v>
      </c>
      <c r="Y47" s="237" t="s">
        <v>2485</v>
      </c>
      <c r="Z47" s="238" t="s">
        <v>2486</v>
      </c>
      <c r="AA47" s="237" t="s">
        <v>2485</v>
      </c>
      <c r="AB47" s="239" t="s">
        <v>2486</v>
      </c>
      <c r="AC47" s="237" t="s">
        <v>2485</v>
      </c>
      <c r="AD47" s="238" t="s">
        <v>2486</v>
      </c>
      <c r="AE47" s="237" t="s">
        <v>2485</v>
      </c>
      <c r="AF47" s="238" t="s">
        <v>2486</v>
      </c>
      <c r="AG47" s="237" t="s">
        <v>2485</v>
      </c>
      <c r="AH47" s="238" t="s">
        <v>2486</v>
      </c>
      <c r="AI47" s="237" t="s">
        <v>2485</v>
      </c>
      <c r="AJ47" s="238" t="s">
        <v>2486</v>
      </c>
      <c r="AK47" s="237" t="s">
        <v>2485</v>
      </c>
      <c r="AL47" s="238" t="s">
        <v>2486</v>
      </c>
      <c r="AM47" s="237" t="s">
        <v>2485</v>
      </c>
      <c r="AN47" s="239" t="s">
        <v>2486</v>
      </c>
      <c r="AO47" s="237" t="s">
        <v>2485</v>
      </c>
      <c r="AP47" s="238" t="s">
        <v>2486</v>
      </c>
      <c r="AQ47" s="237" t="s">
        <v>2485</v>
      </c>
      <c r="AR47" s="239" t="s">
        <v>2486</v>
      </c>
      <c r="AS47" s="237" t="s">
        <v>2485</v>
      </c>
      <c r="AT47" s="238" t="s">
        <v>2486</v>
      </c>
      <c r="AU47" s="237" t="s">
        <v>2485</v>
      </c>
      <c r="AV47" s="239" t="s">
        <v>2486</v>
      </c>
      <c r="AW47" s="237" t="s">
        <v>2485</v>
      </c>
      <c r="AX47" s="238" t="s">
        <v>2486</v>
      </c>
      <c r="AY47" s="237" t="s">
        <v>2485</v>
      </c>
      <c r="AZ47" s="239" t="s">
        <v>2486</v>
      </c>
      <c r="BA47" s="237" t="s">
        <v>2485</v>
      </c>
      <c r="BB47" s="238" t="s">
        <v>2486</v>
      </c>
      <c r="BC47" s="237" t="s">
        <v>2485</v>
      </c>
      <c r="BD47" s="238" t="s">
        <v>2486</v>
      </c>
      <c r="BE47" s="237" t="s">
        <v>2485</v>
      </c>
      <c r="BF47" s="239" t="s">
        <v>2486</v>
      </c>
      <c r="BG47" s="237" t="s">
        <v>2485</v>
      </c>
      <c r="BH47" s="239" t="s">
        <v>2486</v>
      </c>
      <c r="BI47" s="237" t="s">
        <v>2485</v>
      </c>
      <c r="BJ47" s="238" t="s">
        <v>2486</v>
      </c>
      <c r="BK47" s="237" t="s">
        <v>2485</v>
      </c>
      <c r="BL47" s="238" t="s">
        <v>2486</v>
      </c>
      <c r="BM47" s="237" t="s">
        <v>2485</v>
      </c>
      <c r="BN47" s="238" t="s">
        <v>2486</v>
      </c>
      <c r="BO47" s="237" t="s">
        <v>2646</v>
      </c>
      <c r="BP47" s="238" t="s">
        <v>3053</v>
      </c>
      <c r="BQ47" s="237" t="s">
        <v>2490</v>
      </c>
      <c r="BR47" s="238" t="s">
        <v>3054</v>
      </c>
      <c r="BS47" s="237" t="s">
        <v>2490</v>
      </c>
      <c r="BT47" s="239" t="s">
        <v>2713</v>
      </c>
      <c r="BU47" s="237" t="s">
        <v>2490</v>
      </c>
      <c r="BV47" s="238" t="s">
        <v>3055</v>
      </c>
      <c r="BW47" s="237" t="s">
        <v>2485</v>
      </c>
      <c r="BX47" s="239" t="s">
        <v>2486</v>
      </c>
      <c r="BY47" s="237" t="s">
        <v>2490</v>
      </c>
      <c r="BZ47" s="238" t="s">
        <v>3055</v>
      </c>
      <c r="CA47" s="237" t="s">
        <v>2485</v>
      </c>
      <c r="CB47" s="238" t="s">
        <v>2486</v>
      </c>
      <c r="CC47" s="237" t="s">
        <v>2485</v>
      </c>
      <c r="CD47" s="238" t="s">
        <v>2486</v>
      </c>
      <c r="CE47" s="237" t="s">
        <v>2485</v>
      </c>
      <c r="CF47" s="239" t="s">
        <v>2486</v>
      </c>
      <c r="CG47" s="237" t="s">
        <v>2485</v>
      </c>
      <c r="CH47" s="238" t="s">
        <v>2486</v>
      </c>
      <c r="CI47" s="237" t="s">
        <v>2485</v>
      </c>
      <c r="CJ47" s="238" t="s">
        <v>2486</v>
      </c>
      <c r="CK47" s="237" t="s">
        <v>2485</v>
      </c>
      <c r="CL47" s="239" t="s">
        <v>2486</v>
      </c>
      <c r="CM47" s="237" t="s">
        <v>2485</v>
      </c>
      <c r="CN47" s="238" t="s">
        <v>2486</v>
      </c>
      <c r="CO47" s="237" t="s">
        <v>2485</v>
      </c>
      <c r="CP47" s="238" t="s">
        <v>2486</v>
      </c>
      <c r="CQ47" s="237" t="s">
        <v>2485</v>
      </c>
      <c r="CR47" s="238" t="s">
        <v>2486</v>
      </c>
      <c r="CS47" s="237" t="s">
        <v>2484</v>
      </c>
      <c r="CT47" s="238" t="s">
        <v>2716</v>
      </c>
      <c r="CU47" s="237" t="s">
        <v>2485</v>
      </c>
      <c r="CV47" s="238" t="s">
        <v>2486</v>
      </c>
      <c r="CW47" s="240"/>
      <c r="CX47" s="236"/>
      <c r="CY47" s="236"/>
      <c r="CZ47" s="236"/>
      <c r="DA47" s="236"/>
      <c r="DB47" s="236"/>
    </row>
    <row r="48" spans="1:106" s="249" customFormat="1" ht="51.75" customHeight="1" thickBot="1" x14ac:dyDescent="0.35">
      <c r="A48" s="241">
        <f t="shared" si="0"/>
        <v>45</v>
      </c>
      <c r="B48" s="242"/>
      <c r="C48" s="235" t="s">
        <v>338</v>
      </c>
      <c r="D48" s="243" t="s">
        <v>3056</v>
      </c>
      <c r="E48" s="236">
        <v>592</v>
      </c>
      <c r="F48" s="236" t="s">
        <v>2593</v>
      </c>
      <c r="G48" s="237" t="s">
        <v>2485</v>
      </c>
      <c r="H48" s="238" t="s">
        <v>2486</v>
      </c>
      <c r="I48" s="237" t="s">
        <v>2485</v>
      </c>
      <c r="J48" s="238" t="s">
        <v>2486</v>
      </c>
      <c r="K48" s="237" t="s">
        <v>2485</v>
      </c>
      <c r="L48" s="238" t="s">
        <v>2486</v>
      </c>
      <c r="M48" s="237" t="s">
        <v>2485</v>
      </c>
      <c r="N48" s="238" t="s">
        <v>2486</v>
      </c>
      <c r="O48" s="237" t="s">
        <v>2485</v>
      </c>
      <c r="P48" s="238" t="s">
        <v>2486</v>
      </c>
      <c r="Q48" s="237" t="s">
        <v>2485</v>
      </c>
      <c r="R48" s="239" t="s">
        <v>2486</v>
      </c>
      <c r="S48" s="237" t="s">
        <v>2485</v>
      </c>
      <c r="T48" s="238" t="s">
        <v>2486</v>
      </c>
      <c r="U48" s="237" t="s">
        <v>2485</v>
      </c>
      <c r="V48" s="238" t="s">
        <v>2486</v>
      </c>
      <c r="W48" s="237" t="s">
        <v>2485</v>
      </c>
      <c r="X48" s="239" t="s">
        <v>2486</v>
      </c>
      <c r="Y48" s="237" t="s">
        <v>2485</v>
      </c>
      <c r="Z48" s="238" t="s">
        <v>2486</v>
      </c>
      <c r="AA48" s="237" t="s">
        <v>2485</v>
      </c>
      <c r="AB48" s="239" t="s">
        <v>2486</v>
      </c>
      <c r="AC48" s="237" t="s">
        <v>2485</v>
      </c>
      <c r="AD48" s="238" t="s">
        <v>2486</v>
      </c>
      <c r="AE48" s="237" t="s">
        <v>2485</v>
      </c>
      <c r="AF48" s="238" t="s">
        <v>2486</v>
      </c>
      <c r="AG48" s="237" t="s">
        <v>2485</v>
      </c>
      <c r="AH48" s="238" t="s">
        <v>2486</v>
      </c>
      <c r="AI48" s="237" t="s">
        <v>2485</v>
      </c>
      <c r="AJ48" s="238" t="s">
        <v>2486</v>
      </c>
      <c r="AK48" s="237" t="s">
        <v>2485</v>
      </c>
      <c r="AL48" s="238" t="s">
        <v>2486</v>
      </c>
      <c r="AM48" s="237" t="s">
        <v>2485</v>
      </c>
      <c r="AN48" s="239" t="s">
        <v>2486</v>
      </c>
      <c r="AO48" s="237" t="s">
        <v>2485</v>
      </c>
      <c r="AP48" s="238" t="s">
        <v>2486</v>
      </c>
      <c r="AQ48" s="237" t="s">
        <v>2485</v>
      </c>
      <c r="AR48" s="239" t="s">
        <v>2486</v>
      </c>
      <c r="AS48" s="237" t="s">
        <v>2490</v>
      </c>
      <c r="AT48" s="238" t="s">
        <v>3057</v>
      </c>
      <c r="AU48" s="237" t="s">
        <v>2490</v>
      </c>
      <c r="AV48" s="239" t="s">
        <v>3058</v>
      </c>
      <c r="AW48" s="237" t="s">
        <v>2485</v>
      </c>
      <c r="AX48" s="238" t="s">
        <v>2486</v>
      </c>
      <c r="AY48" s="237" t="s">
        <v>2485</v>
      </c>
      <c r="AZ48" s="239" t="s">
        <v>2486</v>
      </c>
      <c r="BA48" s="237" t="s">
        <v>2482</v>
      </c>
      <c r="BB48" s="238" t="s">
        <v>3059</v>
      </c>
      <c r="BC48" s="237" t="s">
        <v>2482</v>
      </c>
      <c r="BD48" s="238" t="s">
        <v>3060</v>
      </c>
      <c r="BE48" s="237" t="s">
        <v>2482</v>
      </c>
      <c r="BF48" s="239" t="s">
        <v>3061</v>
      </c>
      <c r="BG48" s="237" t="s">
        <v>2485</v>
      </c>
      <c r="BH48" s="239" t="s">
        <v>2486</v>
      </c>
      <c r="BI48" s="237" t="s">
        <v>2485</v>
      </c>
      <c r="BJ48" s="238" t="s">
        <v>2486</v>
      </c>
      <c r="BK48" s="237" t="s">
        <v>2485</v>
      </c>
      <c r="BL48" s="238" t="s">
        <v>2486</v>
      </c>
      <c r="BM48" s="237" t="s">
        <v>2485</v>
      </c>
      <c r="BN48" s="238" t="s">
        <v>2486</v>
      </c>
      <c r="BO48" s="237" t="s">
        <v>2485</v>
      </c>
      <c r="BP48" s="238" t="s">
        <v>2486</v>
      </c>
      <c r="BQ48" s="237" t="s">
        <v>2483</v>
      </c>
      <c r="BR48" s="238" t="s">
        <v>3062</v>
      </c>
      <c r="BS48" s="237" t="s">
        <v>2483</v>
      </c>
      <c r="BT48" s="239" t="s">
        <v>3063</v>
      </c>
      <c r="BU48" s="237" t="s">
        <v>2482</v>
      </c>
      <c r="BV48" s="238" t="s">
        <v>3064</v>
      </c>
      <c r="BW48" s="237" t="s">
        <v>2483</v>
      </c>
      <c r="BX48" s="239" t="s">
        <v>3065</v>
      </c>
      <c r="BY48" s="237" t="s">
        <v>2483</v>
      </c>
      <c r="BZ48" s="238" t="s">
        <v>3066</v>
      </c>
      <c r="CA48" s="237" t="s">
        <v>2485</v>
      </c>
      <c r="CB48" s="238" t="s">
        <v>2486</v>
      </c>
      <c r="CC48" s="237" t="s">
        <v>2485</v>
      </c>
      <c r="CD48" s="238" t="s">
        <v>2486</v>
      </c>
      <c r="CE48" s="237" t="s">
        <v>2485</v>
      </c>
      <c r="CF48" s="239" t="s">
        <v>2486</v>
      </c>
      <c r="CG48" s="237" t="s">
        <v>2485</v>
      </c>
      <c r="CH48" s="238" t="s">
        <v>2486</v>
      </c>
      <c r="CI48" s="237" t="s">
        <v>2485</v>
      </c>
      <c r="CJ48" s="238" t="s">
        <v>2486</v>
      </c>
      <c r="CK48" s="237" t="s">
        <v>2485</v>
      </c>
      <c r="CL48" s="239" t="s">
        <v>2486</v>
      </c>
      <c r="CM48" s="237" t="s">
        <v>2484</v>
      </c>
      <c r="CN48" s="238" t="s">
        <v>3067</v>
      </c>
      <c r="CO48" s="237" t="s">
        <v>2485</v>
      </c>
      <c r="CP48" s="238" t="s">
        <v>2486</v>
      </c>
      <c r="CQ48" s="237" t="s">
        <v>2485</v>
      </c>
      <c r="CR48" s="238" t="s">
        <v>2486</v>
      </c>
      <c r="CS48" s="237" t="s">
        <v>2485</v>
      </c>
      <c r="CT48" s="238" t="s">
        <v>2486</v>
      </c>
      <c r="CU48" s="237" t="s">
        <v>2485</v>
      </c>
      <c r="CV48" s="238" t="s">
        <v>3068</v>
      </c>
      <c r="CW48" s="240"/>
      <c r="CX48" s="236"/>
      <c r="CY48" s="236"/>
      <c r="CZ48" s="236"/>
      <c r="DA48" s="236"/>
      <c r="DB48" s="236"/>
    </row>
    <row r="49" spans="1:106" s="249" customFormat="1" ht="51.75" customHeight="1" thickBot="1" x14ac:dyDescent="0.35">
      <c r="A49" s="241">
        <f t="shared" si="0"/>
        <v>46</v>
      </c>
      <c r="B49" s="242"/>
      <c r="C49" s="235" t="s">
        <v>379</v>
      </c>
      <c r="D49" s="243" t="s">
        <v>2692</v>
      </c>
      <c r="E49" s="236">
        <v>382</v>
      </c>
      <c r="F49" s="236" t="s">
        <v>2516</v>
      </c>
      <c r="G49" s="237" t="s">
        <v>2482</v>
      </c>
      <c r="H49" s="238" t="s">
        <v>3069</v>
      </c>
      <c r="I49" s="237" t="s">
        <v>2485</v>
      </c>
      <c r="J49" s="238" t="s">
        <v>3070</v>
      </c>
      <c r="K49" s="237" t="s">
        <v>2485</v>
      </c>
      <c r="L49" s="238" t="s">
        <v>3069</v>
      </c>
      <c r="M49" s="237" t="s">
        <v>2485</v>
      </c>
      <c r="N49" s="238" t="s">
        <v>3069</v>
      </c>
      <c r="O49" s="237" t="s">
        <v>2485</v>
      </c>
      <c r="P49" s="238" t="s">
        <v>3071</v>
      </c>
      <c r="Q49" s="237" t="s">
        <v>2485</v>
      </c>
      <c r="R49" s="239" t="s">
        <v>2695</v>
      </c>
      <c r="S49" s="237" t="s">
        <v>2482</v>
      </c>
      <c r="T49" s="238" t="s">
        <v>2695</v>
      </c>
      <c r="U49" s="237" t="s">
        <v>2485</v>
      </c>
      <c r="V49" s="238" t="s">
        <v>2695</v>
      </c>
      <c r="W49" s="237" t="s">
        <v>2485</v>
      </c>
      <c r="X49" s="239" t="s">
        <v>2695</v>
      </c>
      <c r="Y49" s="237" t="s">
        <v>2482</v>
      </c>
      <c r="Z49" s="238" t="s">
        <v>3072</v>
      </c>
      <c r="AA49" s="237" t="s">
        <v>2482</v>
      </c>
      <c r="AB49" s="239" t="s">
        <v>3073</v>
      </c>
      <c r="AC49" s="237" t="s">
        <v>2485</v>
      </c>
      <c r="AD49" s="238" t="s">
        <v>2695</v>
      </c>
      <c r="AE49" s="237" t="s">
        <v>2485</v>
      </c>
      <c r="AF49" s="238" t="s">
        <v>2486</v>
      </c>
      <c r="AG49" s="237" t="s">
        <v>2485</v>
      </c>
      <c r="AH49" s="238" t="s">
        <v>2486</v>
      </c>
      <c r="AI49" s="237" t="s">
        <v>2485</v>
      </c>
      <c r="AJ49" s="238" t="s">
        <v>2695</v>
      </c>
      <c r="AK49" s="237" t="s">
        <v>2485</v>
      </c>
      <c r="AL49" s="238" t="s">
        <v>2486</v>
      </c>
      <c r="AM49" s="237" t="s">
        <v>2485</v>
      </c>
      <c r="AN49" s="239" t="s">
        <v>2486</v>
      </c>
      <c r="AO49" s="237" t="s">
        <v>2485</v>
      </c>
      <c r="AP49" s="238" t="s">
        <v>2695</v>
      </c>
      <c r="AQ49" s="237" t="s">
        <v>2485</v>
      </c>
      <c r="AR49" s="239" t="s">
        <v>2486</v>
      </c>
      <c r="AS49" s="237" t="s">
        <v>2485</v>
      </c>
      <c r="AT49" s="238" t="s">
        <v>2695</v>
      </c>
      <c r="AU49" s="237" t="s">
        <v>2485</v>
      </c>
      <c r="AV49" s="239" t="s">
        <v>2695</v>
      </c>
      <c r="AW49" s="237" t="s">
        <v>2485</v>
      </c>
      <c r="AX49" s="238" t="s">
        <v>2486</v>
      </c>
      <c r="AY49" s="237" t="s">
        <v>2485</v>
      </c>
      <c r="AZ49" s="239" t="s">
        <v>2486</v>
      </c>
      <c r="BA49" s="237" t="s">
        <v>2490</v>
      </c>
      <c r="BB49" s="238" t="s">
        <v>3074</v>
      </c>
      <c r="BC49" s="237" t="s">
        <v>2485</v>
      </c>
      <c r="BD49" s="238" t="s">
        <v>2486</v>
      </c>
      <c r="BE49" s="237" t="s">
        <v>2485</v>
      </c>
      <c r="BF49" s="239" t="s">
        <v>2486</v>
      </c>
      <c r="BG49" s="237" t="s">
        <v>2485</v>
      </c>
      <c r="BH49" s="239" t="s">
        <v>2695</v>
      </c>
      <c r="BI49" s="237" t="s">
        <v>2485</v>
      </c>
      <c r="BJ49" s="238" t="s">
        <v>2695</v>
      </c>
      <c r="BK49" s="237" t="s">
        <v>2485</v>
      </c>
      <c r="BL49" s="238" t="s">
        <v>2486</v>
      </c>
      <c r="BM49" s="237" t="s">
        <v>2485</v>
      </c>
      <c r="BN49" s="238" t="s">
        <v>2695</v>
      </c>
      <c r="BO49" s="237" t="s">
        <v>2485</v>
      </c>
      <c r="BP49" s="238" t="s">
        <v>2486</v>
      </c>
      <c r="BQ49" s="237" t="s">
        <v>2485</v>
      </c>
      <c r="BR49" s="238" t="s">
        <v>2486</v>
      </c>
      <c r="BS49" s="237" t="s">
        <v>2482</v>
      </c>
      <c r="BT49" s="239" t="s">
        <v>3075</v>
      </c>
      <c r="BU49" s="237" t="s">
        <v>2485</v>
      </c>
      <c r="BV49" s="238" t="s">
        <v>2486</v>
      </c>
      <c r="BW49" s="237" t="s">
        <v>2485</v>
      </c>
      <c r="BX49" s="239" t="s">
        <v>2486</v>
      </c>
      <c r="BY49" s="237" t="s">
        <v>2485</v>
      </c>
      <c r="BZ49" s="238" t="s">
        <v>2486</v>
      </c>
      <c r="CA49" s="237" t="s">
        <v>2490</v>
      </c>
      <c r="CB49" s="238" t="s">
        <v>3076</v>
      </c>
      <c r="CC49" s="237" t="s">
        <v>2485</v>
      </c>
      <c r="CD49" s="238" t="s">
        <v>3077</v>
      </c>
      <c r="CE49" s="237" t="s">
        <v>2485</v>
      </c>
      <c r="CF49" s="239" t="s">
        <v>2695</v>
      </c>
      <c r="CG49" s="237" t="s">
        <v>2485</v>
      </c>
      <c r="CH49" s="238" t="s">
        <v>2486</v>
      </c>
      <c r="CI49" s="237" t="s">
        <v>2482</v>
      </c>
      <c r="CJ49" s="238" t="s">
        <v>3078</v>
      </c>
      <c r="CK49" s="237" t="s">
        <v>2485</v>
      </c>
      <c r="CL49" s="239" t="s">
        <v>2486</v>
      </c>
      <c r="CM49" s="237" t="s">
        <v>2480</v>
      </c>
      <c r="CN49" s="238" t="s">
        <v>3079</v>
      </c>
      <c r="CO49" s="237" t="s">
        <v>2485</v>
      </c>
      <c r="CP49" s="238" t="s">
        <v>2695</v>
      </c>
      <c r="CQ49" s="237" t="s">
        <v>2485</v>
      </c>
      <c r="CR49" s="238" t="s">
        <v>2486</v>
      </c>
      <c r="CS49" s="237" t="s">
        <v>2485</v>
      </c>
      <c r="CT49" s="238" t="s">
        <v>2486</v>
      </c>
      <c r="CU49" s="237" t="s">
        <v>2485</v>
      </c>
      <c r="CV49" s="238" t="s">
        <v>2486</v>
      </c>
      <c r="CW49" s="240" t="s">
        <v>3080</v>
      </c>
      <c r="CX49" s="236"/>
      <c r="CY49" s="236"/>
      <c r="CZ49" s="236"/>
      <c r="DA49" s="236"/>
      <c r="DB49" s="236"/>
    </row>
    <row r="50" spans="1:106" s="248" customFormat="1" ht="51.75" customHeight="1" thickBot="1" x14ac:dyDescent="0.35">
      <c r="A50" s="241">
        <f t="shared" si="0"/>
        <v>47</v>
      </c>
      <c r="B50" s="242"/>
      <c r="C50" s="235" t="s">
        <v>351</v>
      </c>
      <c r="D50" s="243" t="s">
        <v>2583</v>
      </c>
      <c r="E50" s="236">
        <v>386</v>
      </c>
      <c r="F50" s="236" t="s">
        <v>2516</v>
      </c>
      <c r="G50" s="237" t="s">
        <v>2483</v>
      </c>
      <c r="H50" s="238" t="s">
        <v>3081</v>
      </c>
      <c r="I50" s="237" t="s">
        <v>2483</v>
      </c>
      <c r="J50" s="238" t="s">
        <v>3082</v>
      </c>
      <c r="K50" s="237" t="s">
        <v>2482</v>
      </c>
      <c r="L50" s="238" t="s">
        <v>3083</v>
      </c>
      <c r="M50" s="237" t="s">
        <v>2485</v>
      </c>
      <c r="N50" s="238" t="s">
        <v>2486</v>
      </c>
      <c r="O50" s="237" t="s">
        <v>2482</v>
      </c>
      <c r="P50" s="238" t="s">
        <v>3084</v>
      </c>
      <c r="Q50" s="237" t="s">
        <v>2485</v>
      </c>
      <c r="R50" s="239" t="s">
        <v>3085</v>
      </c>
      <c r="S50" s="237" t="s">
        <v>2490</v>
      </c>
      <c r="T50" s="238" t="s">
        <v>3086</v>
      </c>
      <c r="U50" s="237" t="s">
        <v>2483</v>
      </c>
      <c r="V50" s="238" t="s">
        <v>3087</v>
      </c>
      <c r="W50" s="237" t="s">
        <v>2485</v>
      </c>
      <c r="X50" s="239" t="s">
        <v>2486</v>
      </c>
      <c r="Y50" s="237" t="s">
        <v>2490</v>
      </c>
      <c r="Z50" s="238" t="s">
        <v>3088</v>
      </c>
      <c r="AA50" s="237" t="s">
        <v>2482</v>
      </c>
      <c r="AB50" s="239" t="s">
        <v>2897</v>
      </c>
      <c r="AC50" s="237" t="s">
        <v>2482</v>
      </c>
      <c r="AD50" s="238" t="s">
        <v>3089</v>
      </c>
      <c r="AE50" s="237" t="s">
        <v>2485</v>
      </c>
      <c r="AF50" s="238" t="s">
        <v>2486</v>
      </c>
      <c r="AG50" s="237" t="s">
        <v>2485</v>
      </c>
      <c r="AH50" s="238" t="s">
        <v>2486</v>
      </c>
      <c r="AI50" s="237" t="s">
        <v>2485</v>
      </c>
      <c r="AJ50" s="238" t="s">
        <v>2486</v>
      </c>
      <c r="AK50" s="237" t="s">
        <v>2485</v>
      </c>
      <c r="AL50" s="238" t="s">
        <v>2486</v>
      </c>
      <c r="AM50" s="237" t="s">
        <v>2485</v>
      </c>
      <c r="AN50" s="239" t="s">
        <v>2486</v>
      </c>
      <c r="AO50" s="237" t="s">
        <v>2485</v>
      </c>
      <c r="AP50" s="238" t="s">
        <v>2486</v>
      </c>
      <c r="AQ50" s="237" t="s">
        <v>2485</v>
      </c>
      <c r="AR50" s="239" t="s">
        <v>2486</v>
      </c>
      <c r="AS50" s="237" t="s">
        <v>2490</v>
      </c>
      <c r="AT50" s="238" t="s">
        <v>3090</v>
      </c>
      <c r="AU50" s="237" t="s">
        <v>2482</v>
      </c>
      <c r="AV50" s="239" t="s">
        <v>3090</v>
      </c>
      <c r="AW50" s="237" t="s">
        <v>2490</v>
      </c>
      <c r="AX50" s="238" t="s">
        <v>3091</v>
      </c>
      <c r="AY50" s="237" t="s">
        <v>2490</v>
      </c>
      <c r="AZ50" s="239" t="s">
        <v>3092</v>
      </c>
      <c r="BA50" s="237" t="s">
        <v>2482</v>
      </c>
      <c r="BB50" s="238" t="s">
        <v>3093</v>
      </c>
      <c r="BC50" s="237" t="s">
        <v>2485</v>
      </c>
      <c r="BD50" s="238" t="s">
        <v>2486</v>
      </c>
      <c r="BE50" s="237" t="s">
        <v>2485</v>
      </c>
      <c r="BF50" s="239" t="s">
        <v>2486</v>
      </c>
      <c r="BG50" s="237" t="s">
        <v>2482</v>
      </c>
      <c r="BH50" s="239" t="s">
        <v>3094</v>
      </c>
      <c r="BI50" s="237" t="s">
        <v>2485</v>
      </c>
      <c r="BJ50" s="238" t="s">
        <v>2486</v>
      </c>
      <c r="BK50" s="237" t="s">
        <v>2485</v>
      </c>
      <c r="BL50" s="238" t="s">
        <v>2486</v>
      </c>
      <c r="BM50" s="237" t="s">
        <v>2490</v>
      </c>
      <c r="BN50" s="238" t="s">
        <v>3095</v>
      </c>
      <c r="BO50" s="237" t="s">
        <v>2485</v>
      </c>
      <c r="BP50" s="238" t="s">
        <v>2486</v>
      </c>
      <c r="BQ50" s="237" t="s">
        <v>2490</v>
      </c>
      <c r="BR50" s="238" t="s">
        <v>3096</v>
      </c>
      <c r="BS50" s="237" t="s">
        <v>2490</v>
      </c>
      <c r="BT50" s="239" t="s">
        <v>531</v>
      </c>
      <c r="BU50" s="237" t="s">
        <v>2485</v>
      </c>
      <c r="BV50" s="238" t="s">
        <v>2486</v>
      </c>
      <c r="BW50" s="237" t="s">
        <v>2485</v>
      </c>
      <c r="BX50" s="239" t="s">
        <v>2486</v>
      </c>
      <c r="BY50" s="237" t="s">
        <v>2482</v>
      </c>
      <c r="BZ50" s="238" t="s">
        <v>3097</v>
      </c>
      <c r="CA50" s="237" t="s">
        <v>2484</v>
      </c>
      <c r="CB50" s="238" t="s">
        <v>2574</v>
      </c>
      <c r="CC50" s="237" t="s">
        <v>2484</v>
      </c>
      <c r="CD50" s="238" t="s">
        <v>2779</v>
      </c>
      <c r="CE50" s="237" t="s">
        <v>2485</v>
      </c>
      <c r="CF50" s="239" t="s">
        <v>2486</v>
      </c>
      <c r="CG50" s="237" t="s">
        <v>2485</v>
      </c>
      <c r="CH50" s="238" t="s">
        <v>2486</v>
      </c>
      <c r="CI50" s="237" t="s">
        <v>2482</v>
      </c>
      <c r="CJ50" s="238" t="s">
        <v>3098</v>
      </c>
      <c r="CK50" s="237" t="s">
        <v>2490</v>
      </c>
      <c r="CL50" s="239" t="s">
        <v>3099</v>
      </c>
      <c r="CM50" s="237" t="s">
        <v>2485</v>
      </c>
      <c r="CN50" s="238" t="s">
        <v>2486</v>
      </c>
      <c r="CO50" s="237" t="s">
        <v>2485</v>
      </c>
      <c r="CP50" s="238" t="s">
        <v>2486</v>
      </c>
      <c r="CQ50" s="237" t="s">
        <v>2485</v>
      </c>
      <c r="CR50" s="238" t="s">
        <v>2486</v>
      </c>
      <c r="CS50" s="237" t="s">
        <v>2485</v>
      </c>
      <c r="CT50" s="238" t="s">
        <v>2486</v>
      </c>
      <c r="CU50" s="237" t="s">
        <v>2482</v>
      </c>
      <c r="CV50" s="238" t="s">
        <v>2782</v>
      </c>
      <c r="CW50" s="240"/>
      <c r="CX50" s="236"/>
      <c r="CY50" s="236"/>
      <c r="CZ50" s="236"/>
      <c r="DA50" s="236"/>
      <c r="DB50" s="236"/>
    </row>
    <row r="51" spans="1:106" s="248" customFormat="1" ht="51.75" customHeight="1" thickBot="1" x14ac:dyDescent="0.35">
      <c r="A51" s="241">
        <f t="shared" si="0"/>
        <v>48</v>
      </c>
      <c r="B51" s="242"/>
      <c r="C51" s="235" t="s">
        <v>380</v>
      </c>
      <c r="D51" s="243" t="s">
        <v>2583</v>
      </c>
      <c r="E51" s="236">
        <v>376</v>
      </c>
      <c r="F51" s="236" t="s">
        <v>2693</v>
      </c>
      <c r="G51" s="237" t="s">
        <v>2482</v>
      </c>
      <c r="H51" s="238" t="s">
        <v>3100</v>
      </c>
      <c r="I51" s="237" t="s">
        <v>2480</v>
      </c>
      <c r="J51" s="238" t="s">
        <v>3101</v>
      </c>
      <c r="K51" s="237" t="s">
        <v>2485</v>
      </c>
      <c r="L51" s="238" t="s">
        <v>2486</v>
      </c>
      <c r="M51" s="237" t="s">
        <v>2485</v>
      </c>
      <c r="N51" s="238" t="s">
        <v>2486</v>
      </c>
      <c r="O51" s="237" t="s">
        <v>2485</v>
      </c>
      <c r="P51" s="238" t="s">
        <v>2486</v>
      </c>
      <c r="Q51" s="237" t="s">
        <v>2485</v>
      </c>
      <c r="R51" s="239" t="s">
        <v>2486</v>
      </c>
      <c r="S51" s="237" t="s">
        <v>2485</v>
      </c>
      <c r="T51" s="238" t="s">
        <v>2486</v>
      </c>
      <c r="U51" s="237" t="s">
        <v>2485</v>
      </c>
      <c r="V51" s="238" t="s">
        <v>2486</v>
      </c>
      <c r="W51" s="237" t="s">
        <v>2485</v>
      </c>
      <c r="X51" s="239" t="s">
        <v>2486</v>
      </c>
      <c r="Y51" s="237" t="s">
        <v>2485</v>
      </c>
      <c r="Z51" s="238" t="s">
        <v>2486</v>
      </c>
      <c r="AA51" s="237" t="s">
        <v>2485</v>
      </c>
      <c r="AB51" s="239" t="s">
        <v>2486</v>
      </c>
      <c r="AC51" s="237" t="s">
        <v>2485</v>
      </c>
      <c r="AD51" s="238" t="s">
        <v>2486</v>
      </c>
      <c r="AE51" s="237" t="s">
        <v>2485</v>
      </c>
      <c r="AF51" s="238" t="s">
        <v>2486</v>
      </c>
      <c r="AG51" s="237" t="s">
        <v>2485</v>
      </c>
      <c r="AH51" s="238" t="s">
        <v>2486</v>
      </c>
      <c r="AI51" s="237" t="s">
        <v>2485</v>
      </c>
      <c r="AJ51" s="238" t="s">
        <v>2486</v>
      </c>
      <c r="AK51" s="237" t="s">
        <v>2485</v>
      </c>
      <c r="AL51" s="238" t="s">
        <v>2486</v>
      </c>
      <c r="AM51" s="237" t="s">
        <v>2485</v>
      </c>
      <c r="AN51" s="239" t="s">
        <v>2486</v>
      </c>
      <c r="AO51" s="237" t="s">
        <v>2485</v>
      </c>
      <c r="AP51" s="238" t="s">
        <v>2486</v>
      </c>
      <c r="AQ51" s="237" t="s">
        <v>2485</v>
      </c>
      <c r="AR51" s="239" t="s">
        <v>2486</v>
      </c>
      <c r="AS51" s="237" t="s">
        <v>2485</v>
      </c>
      <c r="AT51" s="238" t="s">
        <v>2486</v>
      </c>
      <c r="AU51" s="237" t="s">
        <v>2485</v>
      </c>
      <c r="AV51" s="239" t="s">
        <v>2486</v>
      </c>
      <c r="AW51" s="237" t="s">
        <v>2485</v>
      </c>
      <c r="AX51" s="238" t="s">
        <v>2486</v>
      </c>
      <c r="AY51" s="237" t="s">
        <v>2485</v>
      </c>
      <c r="AZ51" s="239" t="s">
        <v>2486</v>
      </c>
      <c r="BA51" s="237" t="s">
        <v>2485</v>
      </c>
      <c r="BB51" s="238" t="s">
        <v>2486</v>
      </c>
      <c r="BC51" s="237" t="s">
        <v>2485</v>
      </c>
      <c r="BD51" s="238" t="s">
        <v>2486</v>
      </c>
      <c r="BE51" s="237" t="s">
        <v>2485</v>
      </c>
      <c r="BF51" s="239" t="s">
        <v>2486</v>
      </c>
      <c r="BG51" s="237" t="s">
        <v>2485</v>
      </c>
      <c r="BH51" s="239" t="s">
        <v>2486</v>
      </c>
      <c r="BI51" s="237" t="s">
        <v>2485</v>
      </c>
      <c r="BJ51" s="238" t="s">
        <v>2486</v>
      </c>
      <c r="BK51" s="237" t="s">
        <v>2485</v>
      </c>
      <c r="BL51" s="238" t="s">
        <v>2486</v>
      </c>
      <c r="BM51" s="237" t="s">
        <v>2485</v>
      </c>
      <c r="BN51" s="238" t="s">
        <v>2486</v>
      </c>
      <c r="BO51" s="237" t="s">
        <v>2485</v>
      </c>
      <c r="BP51" s="238" t="s">
        <v>2486</v>
      </c>
      <c r="BQ51" s="237" t="s">
        <v>2484</v>
      </c>
      <c r="BR51" s="238" t="s">
        <v>3102</v>
      </c>
      <c r="BS51" s="237" t="s">
        <v>2482</v>
      </c>
      <c r="BT51" s="239" t="s">
        <v>3103</v>
      </c>
      <c r="BU51" s="237" t="s">
        <v>2482</v>
      </c>
      <c r="BV51" s="238" t="s">
        <v>3104</v>
      </c>
      <c r="BW51" s="237" t="s">
        <v>2485</v>
      </c>
      <c r="BX51" s="239" t="s">
        <v>2486</v>
      </c>
      <c r="BY51" s="237" t="s">
        <v>2482</v>
      </c>
      <c r="BZ51" s="238" t="s">
        <v>3105</v>
      </c>
      <c r="CA51" s="237" t="s">
        <v>2485</v>
      </c>
      <c r="CB51" s="238" t="s">
        <v>2486</v>
      </c>
      <c r="CC51" s="237" t="s">
        <v>2485</v>
      </c>
      <c r="CD51" s="238" t="s">
        <v>2486</v>
      </c>
      <c r="CE51" s="237" t="s">
        <v>2485</v>
      </c>
      <c r="CF51" s="239" t="s">
        <v>2486</v>
      </c>
      <c r="CG51" s="237" t="s">
        <v>2485</v>
      </c>
      <c r="CH51" s="238" t="s">
        <v>2486</v>
      </c>
      <c r="CI51" s="237" t="s">
        <v>2485</v>
      </c>
      <c r="CJ51" s="238" t="s">
        <v>2486</v>
      </c>
      <c r="CK51" s="237" t="s">
        <v>2485</v>
      </c>
      <c r="CL51" s="239" t="s">
        <v>2486</v>
      </c>
      <c r="CM51" s="237" t="s">
        <v>2485</v>
      </c>
      <c r="CN51" s="238" t="s">
        <v>2486</v>
      </c>
      <c r="CO51" s="237" t="s">
        <v>2485</v>
      </c>
      <c r="CP51" s="238" t="s">
        <v>2486</v>
      </c>
      <c r="CQ51" s="237" t="s">
        <v>2485</v>
      </c>
      <c r="CR51" s="238" t="s">
        <v>2486</v>
      </c>
      <c r="CS51" s="237" t="s">
        <v>2485</v>
      </c>
      <c r="CT51" s="238" t="s">
        <v>2486</v>
      </c>
      <c r="CU51" s="237" t="s">
        <v>2485</v>
      </c>
      <c r="CV51" s="238" t="s">
        <v>2486</v>
      </c>
      <c r="CW51" s="240" t="s">
        <v>3106</v>
      </c>
      <c r="CX51" s="236"/>
      <c r="CY51" s="236"/>
      <c r="CZ51" s="236"/>
      <c r="DA51" s="236"/>
      <c r="DB51" s="236"/>
    </row>
    <row r="52" spans="1:106" s="249" customFormat="1" ht="51.75" customHeight="1" thickBot="1" x14ac:dyDescent="0.35">
      <c r="A52" s="241">
        <f t="shared" si="0"/>
        <v>49</v>
      </c>
      <c r="B52" s="242"/>
      <c r="C52" s="235" t="s">
        <v>381</v>
      </c>
      <c r="D52" s="243" t="s">
        <v>2583</v>
      </c>
      <c r="E52" s="236">
        <v>393</v>
      </c>
      <c r="F52" s="236" t="s">
        <v>2693</v>
      </c>
      <c r="G52" s="237" t="s">
        <v>2483</v>
      </c>
      <c r="H52" s="238" t="s">
        <v>3081</v>
      </c>
      <c r="I52" s="237" t="s">
        <v>2483</v>
      </c>
      <c r="J52" s="238" t="s">
        <v>3082</v>
      </c>
      <c r="K52" s="237" t="s">
        <v>2482</v>
      </c>
      <c r="L52" s="238" t="s">
        <v>3083</v>
      </c>
      <c r="M52" s="237" t="s">
        <v>2485</v>
      </c>
      <c r="N52" s="238" t="s">
        <v>2486</v>
      </c>
      <c r="O52" s="237" t="s">
        <v>2482</v>
      </c>
      <c r="P52" s="238" t="s">
        <v>3084</v>
      </c>
      <c r="Q52" s="237" t="s">
        <v>2485</v>
      </c>
      <c r="R52" s="239" t="s">
        <v>2486</v>
      </c>
      <c r="S52" s="237" t="s">
        <v>2490</v>
      </c>
      <c r="T52" s="238" t="s">
        <v>3086</v>
      </c>
      <c r="U52" s="237" t="s">
        <v>2483</v>
      </c>
      <c r="V52" s="238" t="s">
        <v>3087</v>
      </c>
      <c r="W52" s="237" t="s">
        <v>2485</v>
      </c>
      <c r="X52" s="239" t="s">
        <v>2486</v>
      </c>
      <c r="Y52" s="237" t="s">
        <v>2482</v>
      </c>
      <c r="Z52" s="238" t="s">
        <v>3088</v>
      </c>
      <c r="AA52" s="237" t="s">
        <v>2482</v>
      </c>
      <c r="AB52" s="239" t="s">
        <v>3107</v>
      </c>
      <c r="AC52" s="237" t="s">
        <v>2482</v>
      </c>
      <c r="AD52" s="238" t="s">
        <v>3089</v>
      </c>
      <c r="AE52" s="237" t="s">
        <v>2485</v>
      </c>
      <c r="AF52" s="238" t="s">
        <v>2486</v>
      </c>
      <c r="AG52" s="237" t="s">
        <v>2485</v>
      </c>
      <c r="AH52" s="238" t="s">
        <v>2486</v>
      </c>
      <c r="AI52" s="237" t="s">
        <v>2485</v>
      </c>
      <c r="AJ52" s="238" t="s">
        <v>2486</v>
      </c>
      <c r="AK52" s="237" t="s">
        <v>2485</v>
      </c>
      <c r="AL52" s="238" t="s">
        <v>2486</v>
      </c>
      <c r="AM52" s="237" t="s">
        <v>2485</v>
      </c>
      <c r="AN52" s="239" t="s">
        <v>2486</v>
      </c>
      <c r="AO52" s="237" t="s">
        <v>2485</v>
      </c>
      <c r="AP52" s="238" t="s">
        <v>2486</v>
      </c>
      <c r="AQ52" s="237" t="s">
        <v>2485</v>
      </c>
      <c r="AR52" s="239" t="s">
        <v>2486</v>
      </c>
      <c r="AS52" s="237" t="s">
        <v>2484</v>
      </c>
      <c r="AT52" s="238" t="s">
        <v>3108</v>
      </c>
      <c r="AU52" s="237" t="s">
        <v>2490</v>
      </c>
      <c r="AV52" s="239" t="s">
        <v>3090</v>
      </c>
      <c r="AW52" s="237" t="s">
        <v>2490</v>
      </c>
      <c r="AX52" s="238" t="s">
        <v>3109</v>
      </c>
      <c r="AY52" s="237" t="s">
        <v>2482</v>
      </c>
      <c r="AZ52" s="239" t="s">
        <v>3110</v>
      </c>
      <c r="BA52" s="237" t="s">
        <v>2480</v>
      </c>
      <c r="BB52" s="238" t="s">
        <v>3111</v>
      </c>
      <c r="BC52" s="237" t="s">
        <v>2482</v>
      </c>
      <c r="BD52" s="238" t="s">
        <v>3112</v>
      </c>
      <c r="BE52" s="237" t="s">
        <v>2482</v>
      </c>
      <c r="BF52" s="239" t="s">
        <v>2834</v>
      </c>
      <c r="BG52" s="237" t="s">
        <v>2482</v>
      </c>
      <c r="BH52" s="239" t="s">
        <v>3094</v>
      </c>
      <c r="BI52" s="237" t="s">
        <v>2483</v>
      </c>
      <c r="BJ52" s="238" t="s">
        <v>3113</v>
      </c>
      <c r="BK52" s="237" t="s">
        <v>2482</v>
      </c>
      <c r="BL52" s="238" t="s">
        <v>3114</v>
      </c>
      <c r="BM52" s="237" t="s">
        <v>2484</v>
      </c>
      <c r="BN52" s="238" t="s">
        <v>3115</v>
      </c>
      <c r="BO52" s="237" t="s">
        <v>2485</v>
      </c>
      <c r="BP52" s="238" t="s">
        <v>2486</v>
      </c>
      <c r="BQ52" s="237" t="s">
        <v>2482</v>
      </c>
      <c r="BR52" s="238" t="s">
        <v>3116</v>
      </c>
      <c r="BS52" s="237" t="s">
        <v>2482</v>
      </c>
      <c r="BT52" s="239" t="s">
        <v>531</v>
      </c>
      <c r="BU52" s="237" t="s">
        <v>2485</v>
      </c>
      <c r="BV52" s="238" t="s">
        <v>2486</v>
      </c>
      <c r="BW52" s="237" t="s">
        <v>2485</v>
      </c>
      <c r="BX52" s="239" t="s">
        <v>2486</v>
      </c>
      <c r="BY52" s="237" t="s">
        <v>2485</v>
      </c>
      <c r="BZ52" s="238" t="s">
        <v>2486</v>
      </c>
      <c r="CA52" s="237" t="s">
        <v>2490</v>
      </c>
      <c r="CB52" s="238" t="s">
        <v>2574</v>
      </c>
      <c r="CC52" s="237" t="s">
        <v>2490</v>
      </c>
      <c r="CD52" s="238" t="s">
        <v>2779</v>
      </c>
      <c r="CE52" s="237" t="s">
        <v>2485</v>
      </c>
      <c r="CF52" s="239" t="s">
        <v>2486</v>
      </c>
      <c r="CG52" s="237" t="s">
        <v>2485</v>
      </c>
      <c r="CH52" s="238" t="s">
        <v>2486</v>
      </c>
      <c r="CI52" s="237" t="s">
        <v>2482</v>
      </c>
      <c r="CJ52" s="238" t="s">
        <v>3117</v>
      </c>
      <c r="CK52" s="237" t="s">
        <v>2483</v>
      </c>
      <c r="CL52" s="239" t="s">
        <v>3118</v>
      </c>
      <c r="CM52" s="237" t="s">
        <v>2485</v>
      </c>
      <c r="CN52" s="238" t="s">
        <v>2486</v>
      </c>
      <c r="CO52" s="237" t="s">
        <v>2485</v>
      </c>
      <c r="CP52" s="238" t="s">
        <v>2486</v>
      </c>
      <c r="CQ52" s="237" t="s">
        <v>2485</v>
      </c>
      <c r="CR52" s="238" t="s">
        <v>2486</v>
      </c>
      <c r="CS52" s="237" t="s">
        <v>2485</v>
      </c>
      <c r="CT52" s="238" t="s">
        <v>2486</v>
      </c>
      <c r="CU52" s="237" t="s">
        <v>2482</v>
      </c>
      <c r="CV52" s="238" t="s">
        <v>2782</v>
      </c>
      <c r="CW52" s="240"/>
      <c r="CX52" s="236"/>
      <c r="CY52" s="236"/>
      <c r="CZ52" s="236"/>
      <c r="DA52" s="236"/>
      <c r="DB52" s="236"/>
    </row>
    <row r="53" spans="1:106" s="249" customFormat="1" ht="51.75" customHeight="1" thickBot="1" x14ac:dyDescent="0.35">
      <c r="A53" s="241">
        <f t="shared" si="0"/>
        <v>50</v>
      </c>
      <c r="B53" s="242"/>
      <c r="C53" s="235" t="s">
        <v>382</v>
      </c>
      <c r="D53" s="243" t="s">
        <v>2478</v>
      </c>
      <c r="E53" s="236">
        <v>394</v>
      </c>
      <c r="F53" s="236" t="s">
        <v>2516</v>
      </c>
      <c r="G53" s="237" t="s">
        <v>2543</v>
      </c>
      <c r="H53" s="238" t="s">
        <v>3119</v>
      </c>
      <c r="I53" s="237" t="s">
        <v>2543</v>
      </c>
      <c r="J53" s="238" t="s">
        <v>3120</v>
      </c>
      <c r="K53" s="237" t="s">
        <v>2543</v>
      </c>
      <c r="L53" s="238" t="s">
        <v>3119</v>
      </c>
      <c r="M53" s="237" t="s">
        <v>2543</v>
      </c>
      <c r="N53" s="238" t="s">
        <v>3119</v>
      </c>
      <c r="O53" s="237" t="s">
        <v>2485</v>
      </c>
      <c r="P53" s="238" t="s">
        <v>3121</v>
      </c>
      <c r="Q53" s="237" t="s">
        <v>2485</v>
      </c>
      <c r="R53" s="239" t="s">
        <v>2486</v>
      </c>
      <c r="S53" s="237" t="s">
        <v>2646</v>
      </c>
      <c r="T53" s="238" t="s">
        <v>3122</v>
      </c>
      <c r="U53" s="237" t="s">
        <v>2646</v>
      </c>
      <c r="V53" s="238" t="s">
        <v>3123</v>
      </c>
      <c r="W53" s="237" t="s">
        <v>2485</v>
      </c>
      <c r="X53" s="239" t="s">
        <v>2486</v>
      </c>
      <c r="Y53" s="237" t="s">
        <v>2646</v>
      </c>
      <c r="Z53" s="238" t="s">
        <v>3124</v>
      </c>
      <c r="AA53" s="237" t="s">
        <v>2646</v>
      </c>
      <c r="AB53" s="239" t="s">
        <v>3125</v>
      </c>
      <c r="AC53" s="237" t="s">
        <v>2485</v>
      </c>
      <c r="AD53" s="238" t="s">
        <v>2486</v>
      </c>
      <c r="AE53" s="237" t="s">
        <v>2485</v>
      </c>
      <c r="AF53" s="238" t="s">
        <v>2486</v>
      </c>
      <c r="AG53" s="237" t="s">
        <v>2485</v>
      </c>
      <c r="AH53" s="238" t="s">
        <v>2486</v>
      </c>
      <c r="AI53" s="237" t="s">
        <v>2485</v>
      </c>
      <c r="AJ53" s="238" t="s">
        <v>2486</v>
      </c>
      <c r="AK53" s="237" t="s">
        <v>2485</v>
      </c>
      <c r="AL53" s="238" t="s">
        <v>2486</v>
      </c>
      <c r="AM53" s="237" t="s">
        <v>2485</v>
      </c>
      <c r="AN53" s="239" t="s">
        <v>2486</v>
      </c>
      <c r="AO53" s="237" t="s">
        <v>2485</v>
      </c>
      <c r="AP53" s="238" t="s">
        <v>2486</v>
      </c>
      <c r="AQ53" s="237" t="s">
        <v>2485</v>
      </c>
      <c r="AR53" s="239" t="s">
        <v>2486</v>
      </c>
      <c r="AS53" s="237" t="s">
        <v>2485</v>
      </c>
      <c r="AT53" s="238" t="s">
        <v>2486</v>
      </c>
      <c r="AU53" s="237" t="s">
        <v>2485</v>
      </c>
      <c r="AV53" s="239" t="s">
        <v>2486</v>
      </c>
      <c r="AW53" s="237" t="s">
        <v>2485</v>
      </c>
      <c r="AX53" s="238" t="s">
        <v>2486</v>
      </c>
      <c r="AY53" s="237" t="s">
        <v>2485</v>
      </c>
      <c r="AZ53" s="239" t="s">
        <v>2486</v>
      </c>
      <c r="BA53" s="237" t="s">
        <v>2485</v>
      </c>
      <c r="BB53" s="238" t="s">
        <v>2486</v>
      </c>
      <c r="BC53" s="237" t="s">
        <v>2485</v>
      </c>
      <c r="BD53" s="238" t="s">
        <v>2486</v>
      </c>
      <c r="BE53" s="237" t="s">
        <v>2485</v>
      </c>
      <c r="BF53" s="239" t="s">
        <v>2486</v>
      </c>
      <c r="BG53" s="237" t="s">
        <v>2485</v>
      </c>
      <c r="BH53" s="239" t="s">
        <v>2486</v>
      </c>
      <c r="BI53" s="237" t="s">
        <v>2485</v>
      </c>
      <c r="BJ53" s="238" t="s">
        <v>2486</v>
      </c>
      <c r="BK53" s="237" t="s">
        <v>2485</v>
      </c>
      <c r="BL53" s="238" t="s">
        <v>2486</v>
      </c>
      <c r="BM53" s="237" t="s">
        <v>2543</v>
      </c>
      <c r="BN53" s="238" t="s">
        <v>3126</v>
      </c>
      <c r="BO53" s="237" t="s">
        <v>2485</v>
      </c>
      <c r="BP53" s="238" t="s">
        <v>2486</v>
      </c>
      <c r="BQ53" s="237" t="s">
        <v>2482</v>
      </c>
      <c r="BR53" s="238" t="s">
        <v>3127</v>
      </c>
      <c r="BS53" s="237" t="s">
        <v>2482</v>
      </c>
      <c r="BT53" s="239" t="s">
        <v>3128</v>
      </c>
      <c r="BU53" s="237" t="s">
        <v>2482</v>
      </c>
      <c r="BV53" s="238" t="s">
        <v>3129</v>
      </c>
      <c r="BW53" s="237" t="s">
        <v>2485</v>
      </c>
      <c r="BX53" s="239" t="s">
        <v>2486</v>
      </c>
      <c r="BY53" s="237" t="s">
        <v>2482</v>
      </c>
      <c r="BZ53" s="238" t="s">
        <v>3130</v>
      </c>
      <c r="CA53" s="237" t="s">
        <v>2480</v>
      </c>
      <c r="CB53" s="238" t="s">
        <v>3131</v>
      </c>
      <c r="CC53" s="237" t="s">
        <v>2485</v>
      </c>
      <c r="CD53" s="238" t="s">
        <v>2486</v>
      </c>
      <c r="CE53" s="237" t="s">
        <v>2543</v>
      </c>
      <c r="CF53" s="239" t="s">
        <v>3132</v>
      </c>
      <c r="CG53" s="237" t="s">
        <v>2484</v>
      </c>
      <c r="CH53" s="238" t="s">
        <v>3133</v>
      </c>
      <c r="CI53" s="237" t="s">
        <v>2482</v>
      </c>
      <c r="CJ53" s="238" t="s">
        <v>3134</v>
      </c>
      <c r="CK53" s="237" t="s">
        <v>2482</v>
      </c>
      <c r="CL53" s="239" t="s">
        <v>3135</v>
      </c>
      <c r="CM53" s="237" t="s">
        <v>2485</v>
      </c>
      <c r="CN53" s="238" t="s">
        <v>2486</v>
      </c>
      <c r="CO53" s="237" t="s">
        <v>2485</v>
      </c>
      <c r="CP53" s="238" t="s">
        <v>2486</v>
      </c>
      <c r="CQ53" s="237" t="s">
        <v>2485</v>
      </c>
      <c r="CR53" s="238" t="s">
        <v>2486</v>
      </c>
      <c r="CS53" s="237" t="s">
        <v>2485</v>
      </c>
      <c r="CT53" s="238" t="s">
        <v>2486</v>
      </c>
      <c r="CU53" s="237" t="s">
        <v>2482</v>
      </c>
      <c r="CV53" s="238" t="s">
        <v>3136</v>
      </c>
      <c r="CW53" s="240" t="s">
        <v>3137</v>
      </c>
      <c r="CX53" s="236"/>
      <c r="CY53" s="236"/>
      <c r="CZ53" s="236"/>
      <c r="DA53" s="236"/>
      <c r="DB53" s="236"/>
    </row>
    <row r="54" spans="1:106" s="249" customFormat="1" ht="51.75" customHeight="1" thickBot="1" x14ac:dyDescent="0.35">
      <c r="A54" s="241">
        <f t="shared" si="0"/>
        <v>51</v>
      </c>
      <c r="B54" s="242"/>
      <c r="C54" s="235" t="s">
        <v>424</v>
      </c>
      <c r="D54" s="243" t="s">
        <v>3138</v>
      </c>
      <c r="E54" s="236">
        <v>398</v>
      </c>
      <c r="F54" s="236" t="s">
        <v>2659</v>
      </c>
      <c r="G54" s="237" t="s">
        <v>2485</v>
      </c>
      <c r="H54" s="238" t="s">
        <v>2486</v>
      </c>
      <c r="I54" s="237" t="s">
        <v>2485</v>
      </c>
      <c r="J54" s="238" t="s">
        <v>2486</v>
      </c>
      <c r="K54" s="237" t="s">
        <v>2485</v>
      </c>
      <c r="L54" s="238" t="s">
        <v>2486</v>
      </c>
      <c r="M54" s="237" t="s">
        <v>2485</v>
      </c>
      <c r="N54" s="238" t="s">
        <v>2486</v>
      </c>
      <c r="O54" s="237" t="s">
        <v>2485</v>
      </c>
      <c r="P54" s="238" t="s">
        <v>2486</v>
      </c>
      <c r="Q54" s="237" t="s">
        <v>2485</v>
      </c>
      <c r="R54" s="239" t="s">
        <v>2486</v>
      </c>
      <c r="S54" s="237" t="s">
        <v>2485</v>
      </c>
      <c r="T54" s="238" t="s">
        <v>2486</v>
      </c>
      <c r="U54" s="237" t="s">
        <v>2485</v>
      </c>
      <c r="V54" s="238" t="s">
        <v>2486</v>
      </c>
      <c r="W54" s="237" t="s">
        <v>2485</v>
      </c>
      <c r="X54" s="239" t="s">
        <v>2486</v>
      </c>
      <c r="Y54" s="237" t="s">
        <v>2485</v>
      </c>
      <c r="Z54" s="238" t="s">
        <v>2486</v>
      </c>
      <c r="AA54" s="237" t="s">
        <v>2485</v>
      </c>
      <c r="AB54" s="239" t="s">
        <v>2486</v>
      </c>
      <c r="AC54" s="237" t="s">
        <v>2485</v>
      </c>
      <c r="AD54" s="238" t="s">
        <v>2486</v>
      </c>
      <c r="AE54" s="237" t="s">
        <v>2485</v>
      </c>
      <c r="AF54" s="238" t="s">
        <v>2486</v>
      </c>
      <c r="AG54" s="237" t="s">
        <v>2485</v>
      </c>
      <c r="AH54" s="238" t="s">
        <v>2486</v>
      </c>
      <c r="AI54" s="237" t="s">
        <v>2485</v>
      </c>
      <c r="AJ54" s="238" t="s">
        <v>2486</v>
      </c>
      <c r="AK54" s="237" t="s">
        <v>2485</v>
      </c>
      <c r="AL54" s="238" t="s">
        <v>2486</v>
      </c>
      <c r="AM54" s="237" t="s">
        <v>2485</v>
      </c>
      <c r="AN54" s="239" t="s">
        <v>2486</v>
      </c>
      <c r="AO54" s="237" t="s">
        <v>2485</v>
      </c>
      <c r="AP54" s="238" t="s">
        <v>2486</v>
      </c>
      <c r="AQ54" s="237" t="s">
        <v>2485</v>
      </c>
      <c r="AR54" s="239" t="s">
        <v>2486</v>
      </c>
      <c r="AS54" s="237" t="s">
        <v>2543</v>
      </c>
      <c r="AT54" s="238" t="s">
        <v>3139</v>
      </c>
      <c r="AU54" s="237" t="s">
        <v>2543</v>
      </c>
      <c r="AV54" s="239" t="s">
        <v>3139</v>
      </c>
      <c r="AW54" s="237" t="s">
        <v>2485</v>
      </c>
      <c r="AX54" s="238" t="s">
        <v>2486</v>
      </c>
      <c r="AY54" s="237" t="s">
        <v>2485</v>
      </c>
      <c r="AZ54" s="239" t="s">
        <v>2486</v>
      </c>
      <c r="BA54" s="237" t="s">
        <v>2543</v>
      </c>
      <c r="BB54" s="238" t="s">
        <v>3140</v>
      </c>
      <c r="BC54" s="237" t="s">
        <v>2543</v>
      </c>
      <c r="BD54" s="238" t="s">
        <v>3139</v>
      </c>
      <c r="BE54" s="237" t="s">
        <v>2543</v>
      </c>
      <c r="BF54" s="239" t="s">
        <v>3139</v>
      </c>
      <c r="BG54" s="237" t="s">
        <v>2485</v>
      </c>
      <c r="BH54" s="239" t="s">
        <v>2486</v>
      </c>
      <c r="BI54" s="237" t="s">
        <v>2485</v>
      </c>
      <c r="BJ54" s="238" t="s">
        <v>2486</v>
      </c>
      <c r="BK54" s="237" t="s">
        <v>2485</v>
      </c>
      <c r="BL54" s="238" t="s">
        <v>2486</v>
      </c>
      <c r="BM54" s="237" t="s">
        <v>2485</v>
      </c>
      <c r="BN54" s="238" t="s">
        <v>2486</v>
      </c>
      <c r="BO54" s="237" t="s">
        <v>2543</v>
      </c>
      <c r="BP54" s="238" t="s">
        <v>3141</v>
      </c>
      <c r="BQ54" s="237" t="s">
        <v>2485</v>
      </c>
      <c r="BR54" s="238" t="s">
        <v>2486</v>
      </c>
      <c r="BS54" s="237" t="s">
        <v>2485</v>
      </c>
      <c r="BT54" s="239" t="s">
        <v>2486</v>
      </c>
      <c r="BU54" s="237" t="s">
        <v>2485</v>
      </c>
      <c r="BV54" s="238" t="s">
        <v>2486</v>
      </c>
      <c r="BW54" s="237" t="s">
        <v>2485</v>
      </c>
      <c r="BX54" s="239" t="s">
        <v>2486</v>
      </c>
      <c r="BY54" s="237" t="s">
        <v>2485</v>
      </c>
      <c r="BZ54" s="238" t="s">
        <v>2486</v>
      </c>
      <c r="CA54" s="237" t="s">
        <v>2485</v>
      </c>
      <c r="CB54" s="238" t="s">
        <v>2486</v>
      </c>
      <c r="CC54" s="237" t="s">
        <v>2485</v>
      </c>
      <c r="CD54" s="238" t="s">
        <v>2486</v>
      </c>
      <c r="CE54" s="237" t="s">
        <v>2485</v>
      </c>
      <c r="CF54" s="239" t="s">
        <v>2486</v>
      </c>
      <c r="CG54" s="237" t="s">
        <v>2485</v>
      </c>
      <c r="CH54" s="238" t="s">
        <v>2486</v>
      </c>
      <c r="CI54" s="237" t="s">
        <v>2485</v>
      </c>
      <c r="CJ54" s="238" t="s">
        <v>2486</v>
      </c>
      <c r="CK54" s="237" t="s">
        <v>2482</v>
      </c>
      <c r="CL54" s="239" t="s">
        <v>3142</v>
      </c>
      <c r="CM54" s="237" t="s">
        <v>2485</v>
      </c>
      <c r="CN54" s="238" t="s">
        <v>2486</v>
      </c>
      <c r="CO54" s="237" t="s">
        <v>2485</v>
      </c>
      <c r="CP54" s="238" t="s">
        <v>2486</v>
      </c>
      <c r="CQ54" s="237" t="s">
        <v>2485</v>
      </c>
      <c r="CR54" s="238" t="s">
        <v>2486</v>
      </c>
      <c r="CS54" s="237" t="s">
        <v>2485</v>
      </c>
      <c r="CT54" s="238" t="s">
        <v>2486</v>
      </c>
      <c r="CU54" s="237" t="s">
        <v>2485</v>
      </c>
      <c r="CV54" s="238" t="s">
        <v>2486</v>
      </c>
      <c r="CW54" s="240" t="s">
        <v>3143</v>
      </c>
      <c r="CX54" s="236"/>
      <c r="CY54" s="236"/>
      <c r="CZ54" s="236"/>
      <c r="DA54" s="236"/>
      <c r="DB54" s="236"/>
    </row>
    <row r="55" spans="1:106" s="249" customFormat="1" ht="51.75" customHeight="1" thickBot="1" x14ac:dyDescent="0.35">
      <c r="A55" s="241">
        <f t="shared" si="0"/>
        <v>52</v>
      </c>
      <c r="B55" s="242"/>
      <c r="C55" s="235" t="s">
        <v>425</v>
      </c>
      <c r="D55" s="243" t="s">
        <v>2687</v>
      </c>
      <c r="E55" s="236">
        <v>399</v>
      </c>
      <c r="F55" s="236" t="s">
        <v>2479</v>
      </c>
      <c r="G55" s="237" t="s">
        <v>2485</v>
      </c>
      <c r="H55" s="238" t="s">
        <v>2486</v>
      </c>
      <c r="I55" s="237" t="s">
        <v>2485</v>
      </c>
      <c r="J55" s="238" t="s">
        <v>2486</v>
      </c>
      <c r="K55" s="237" t="s">
        <v>2485</v>
      </c>
      <c r="L55" s="238" t="s">
        <v>2486</v>
      </c>
      <c r="M55" s="237" t="s">
        <v>2485</v>
      </c>
      <c r="N55" s="238" t="s">
        <v>2486</v>
      </c>
      <c r="O55" s="237" t="s">
        <v>2485</v>
      </c>
      <c r="P55" s="238" t="s">
        <v>2486</v>
      </c>
      <c r="Q55" s="237" t="s">
        <v>2485</v>
      </c>
      <c r="R55" s="239" t="s">
        <v>2486</v>
      </c>
      <c r="S55" s="237" t="s">
        <v>2485</v>
      </c>
      <c r="T55" s="238" t="s">
        <v>2486</v>
      </c>
      <c r="U55" s="237" t="s">
        <v>2485</v>
      </c>
      <c r="V55" s="238" t="s">
        <v>2486</v>
      </c>
      <c r="W55" s="237" t="s">
        <v>2485</v>
      </c>
      <c r="X55" s="239" t="s">
        <v>2486</v>
      </c>
      <c r="Y55" s="237" t="s">
        <v>2485</v>
      </c>
      <c r="Z55" s="238" t="s">
        <v>2486</v>
      </c>
      <c r="AA55" s="237" t="s">
        <v>2485</v>
      </c>
      <c r="AB55" s="239" t="s">
        <v>2486</v>
      </c>
      <c r="AC55" s="237" t="s">
        <v>2485</v>
      </c>
      <c r="AD55" s="238" t="s">
        <v>2486</v>
      </c>
      <c r="AE55" s="237" t="s">
        <v>2485</v>
      </c>
      <c r="AF55" s="238" t="s">
        <v>2486</v>
      </c>
      <c r="AG55" s="237" t="s">
        <v>2485</v>
      </c>
      <c r="AH55" s="238" t="s">
        <v>2486</v>
      </c>
      <c r="AI55" s="237" t="s">
        <v>2485</v>
      </c>
      <c r="AJ55" s="238" t="s">
        <v>2486</v>
      </c>
      <c r="AK55" s="237" t="s">
        <v>2485</v>
      </c>
      <c r="AL55" s="238" t="s">
        <v>2486</v>
      </c>
      <c r="AM55" s="237" t="s">
        <v>2485</v>
      </c>
      <c r="AN55" s="239" t="s">
        <v>2486</v>
      </c>
      <c r="AO55" s="237" t="s">
        <v>2485</v>
      </c>
      <c r="AP55" s="238" t="s">
        <v>2486</v>
      </c>
      <c r="AQ55" s="237" t="s">
        <v>2485</v>
      </c>
      <c r="AR55" s="239" t="s">
        <v>2486</v>
      </c>
      <c r="AS55" s="237" t="s">
        <v>2485</v>
      </c>
      <c r="AT55" s="238" t="s">
        <v>2486</v>
      </c>
      <c r="AU55" s="237" t="s">
        <v>2646</v>
      </c>
      <c r="AV55" s="239" t="s">
        <v>3144</v>
      </c>
      <c r="AW55" s="237" t="s">
        <v>2485</v>
      </c>
      <c r="AX55" s="238" t="s">
        <v>2486</v>
      </c>
      <c r="AY55" s="237" t="s">
        <v>2485</v>
      </c>
      <c r="AZ55" s="239" t="s">
        <v>2486</v>
      </c>
      <c r="BA55" s="237" t="s">
        <v>2485</v>
      </c>
      <c r="BB55" s="238" t="s">
        <v>3145</v>
      </c>
      <c r="BC55" s="237" t="s">
        <v>2485</v>
      </c>
      <c r="BD55" s="238" t="s">
        <v>2486</v>
      </c>
      <c r="BE55" s="237" t="s">
        <v>2485</v>
      </c>
      <c r="BF55" s="239" t="s">
        <v>2486</v>
      </c>
      <c r="BG55" s="237" t="s">
        <v>2485</v>
      </c>
      <c r="BH55" s="239" t="s">
        <v>2486</v>
      </c>
      <c r="BI55" s="237" t="s">
        <v>2485</v>
      </c>
      <c r="BJ55" s="238" t="s">
        <v>2486</v>
      </c>
      <c r="BK55" s="237" t="s">
        <v>2485</v>
      </c>
      <c r="BL55" s="238" t="s">
        <v>2486</v>
      </c>
      <c r="BM55" s="237" t="s">
        <v>2485</v>
      </c>
      <c r="BN55" s="238" t="s">
        <v>2486</v>
      </c>
      <c r="BO55" s="237" t="s">
        <v>2485</v>
      </c>
      <c r="BP55" s="238" t="s">
        <v>2936</v>
      </c>
      <c r="BQ55" s="237" t="s">
        <v>2485</v>
      </c>
      <c r="BR55" s="238" t="s">
        <v>2486</v>
      </c>
      <c r="BS55" s="237" t="s">
        <v>2485</v>
      </c>
      <c r="BT55" s="239" t="s">
        <v>2486</v>
      </c>
      <c r="BU55" s="237" t="s">
        <v>2485</v>
      </c>
      <c r="BV55" s="238" t="s">
        <v>2486</v>
      </c>
      <c r="BW55" s="237" t="s">
        <v>2485</v>
      </c>
      <c r="BX55" s="239" t="s">
        <v>2486</v>
      </c>
      <c r="BY55" s="237" t="s">
        <v>2485</v>
      </c>
      <c r="BZ55" s="238" t="s">
        <v>2486</v>
      </c>
      <c r="CA55" s="237" t="s">
        <v>2483</v>
      </c>
      <c r="CB55" s="238" t="s">
        <v>3146</v>
      </c>
      <c r="CC55" s="237" t="s">
        <v>2483</v>
      </c>
      <c r="CD55" s="238" t="s">
        <v>3147</v>
      </c>
      <c r="CE55" s="237" t="s">
        <v>2483</v>
      </c>
      <c r="CF55" s="239" t="s">
        <v>3148</v>
      </c>
      <c r="CG55" s="237" t="s">
        <v>2485</v>
      </c>
      <c r="CH55" s="238" t="s">
        <v>2486</v>
      </c>
      <c r="CI55" s="237" t="s">
        <v>2485</v>
      </c>
      <c r="CJ55" s="238" t="s">
        <v>2486</v>
      </c>
      <c r="CK55" s="237" t="s">
        <v>2483</v>
      </c>
      <c r="CL55" s="239" t="s">
        <v>3149</v>
      </c>
      <c r="CM55" s="237" t="s">
        <v>2485</v>
      </c>
      <c r="CN55" s="238" t="s">
        <v>2486</v>
      </c>
      <c r="CO55" s="237" t="s">
        <v>2485</v>
      </c>
      <c r="CP55" s="238" t="s">
        <v>2486</v>
      </c>
      <c r="CQ55" s="237" t="s">
        <v>2485</v>
      </c>
      <c r="CR55" s="238" t="s">
        <v>2486</v>
      </c>
      <c r="CS55" s="237" t="s">
        <v>2485</v>
      </c>
      <c r="CT55" s="238" t="s">
        <v>2486</v>
      </c>
      <c r="CU55" s="237" t="s">
        <v>2485</v>
      </c>
      <c r="CV55" s="238" t="s">
        <v>2486</v>
      </c>
      <c r="CW55" s="240" t="s">
        <v>3150</v>
      </c>
      <c r="CX55" s="236"/>
      <c r="CY55" s="236"/>
      <c r="CZ55" s="236"/>
      <c r="DA55" s="236"/>
      <c r="DB55" s="236"/>
    </row>
    <row r="56" spans="1:106" s="250" customFormat="1" ht="51.75" customHeight="1" thickBot="1" x14ac:dyDescent="0.25">
      <c r="A56" s="241">
        <f t="shared" si="0"/>
        <v>53</v>
      </c>
      <c r="B56" s="242"/>
      <c r="C56" s="235" t="s">
        <v>339</v>
      </c>
      <c r="D56" s="243" t="s">
        <v>2692</v>
      </c>
      <c r="E56" s="236">
        <v>512</v>
      </c>
      <c r="F56" s="236" t="s">
        <v>2479</v>
      </c>
      <c r="G56" s="237" t="s">
        <v>2482</v>
      </c>
      <c r="H56" s="238" t="s">
        <v>3151</v>
      </c>
      <c r="I56" s="237" t="s">
        <v>2482</v>
      </c>
      <c r="J56" s="238" t="s">
        <v>3151</v>
      </c>
      <c r="K56" s="237" t="s">
        <v>2485</v>
      </c>
      <c r="L56" s="238" t="s">
        <v>3152</v>
      </c>
      <c r="M56" s="237" t="s">
        <v>2485</v>
      </c>
      <c r="N56" s="238" t="s">
        <v>3153</v>
      </c>
      <c r="O56" s="237" t="s">
        <v>2485</v>
      </c>
      <c r="P56" s="238" t="s">
        <v>2486</v>
      </c>
      <c r="Q56" s="237" t="s">
        <v>2485</v>
      </c>
      <c r="R56" s="239" t="s">
        <v>2486</v>
      </c>
      <c r="S56" s="237" t="s">
        <v>2490</v>
      </c>
      <c r="T56" s="238" t="s">
        <v>3154</v>
      </c>
      <c r="U56" s="237" t="s">
        <v>2482</v>
      </c>
      <c r="V56" s="238" t="s">
        <v>3154</v>
      </c>
      <c r="W56" s="237" t="s">
        <v>2485</v>
      </c>
      <c r="X56" s="239" t="s">
        <v>2695</v>
      </c>
      <c r="Y56" s="237" t="s">
        <v>2480</v>
      </c>
      <c r="Z56" s="238" t="s">
        <v>3155</v>
      </c>
      <c r="AA56" s="237" t="s">
        <v>2480</v>
      </c>
      <c r="AB56" s="239" t="s">
        <v>3155</v>
      </c>
      <c r="AC56" s="237" t="s">
        <v>2482</v>
      </c>
      <c r="AD56" s="238" t="s">
        <v>3156</v>
      </c>
      <c r="AE56" s="237" t="s">
        <v>2485</v>
      </c>
      <c r="AF56" s="238" t="s">
        <v>2695</v>
      </c>
      <c r="AG56" s="237" t="s">
        <v>2485</v>
      </c>
      <c r="AH56" s="238" t="s">
        <v>2695</v>
      </c>
      <c r="AI56" s="237" t="s">
        <v>2485</v>
      </c>
      <c r="AJ56" s="238" t="s">
        <v>2486</v>
      </c>
      <c r="AK56" s="237" t="s">
        <v>2480</v>
      </c>
      <c r="AL56" s="238" t="s">
        <v>3157</v>
      </c>
      <c r="AM56" s="237" t="s">
        <v>2480</v>
      </c>
      <c r="AN56" s="239" t="s">
        <v>3158</v>
      </c>
      <c r="AO56" s="237" t="s">
        <v>2485</v>
      </c>
      <c r="AP56" s="238" t="s">
        <v>2486</v>
      </c>
      <c r="AQ56" s="237" t="s">
        <v>2485</v>
      </c>
      <c r="AR56" s="239" t="s">
        <v>2486</v>
      </c>
      <c r="AS56" s="237" t="s">
        <v>2482</v>
      </c>
      <c r="AT56" s="238" t="s">
        <v>2768</v>
      </c>
      <c r="AU56" s="237" t="s">
        <v>2485</v>
      </c>
      <c r="AV56" s="239" t="s">
        <v>2695</v>
      </c>
      <c r="AW56" s="237" t="s">
        <v>2482</v>
      </c>
      <c r="AX56" s="238" t="s">
        <v>3159</v>
      </c>
      <c r="AY56" s="237" t="s">
        <v>2485</v>
      </c>
      <c r="AZ56" s="239" t="s">
        <v>2695</v>
      </c>
      <c r="BA56" s="237" t="s">
        <v>2482</v>
      </c>
      <c r="BB56" s="238" t="s">
        <v>3160</v>
      </c>
      <c r="BC56" s="237" t="s">
        <v>2485</v>
      </c>
      <c r="BD56" s="238" t="s">
        <v>2695</v>
      </c>
      <c r="BE56" s="237" t="s">
        <v>2485</v>
      </c>
      <c r="BF56" s="239" t="s">
        <v>2695</v>
      </c>
      <c r="BG56" s="237" t="s">
        <v>2485</v>
      </c>
      <c r="BH56" s="239" t="s">
        <v>2695</v>
      </c>
      <c r="BI56" s="237" t="s">
        <v>2482</v>
      </c>
      <c r="BJ56" s="238" t="s">
        <v>3161</v>
      </c>
      <c r="BK56" s="237" t="s">
        <v>2485</v>
      </c>
      <c r="BL56" s="238" t="s">
        <v>2695</v>
      </c>
      <c r="BM56" s="237" t="s">
        <v>2482</v>
      </c>
      <c r="BN56" s="238" t="s">
        <v>3162</v>
      </c>
      <c r="BO56" s="237" t="s">
        <v>2485</v>
      </c>
      <c r="BP56" s="238" t="s">
        <v>2486</v>
      </c>
      <c r="BQ56" s="237" t="s">
        <v>2482</v>
      </c>
      <c r="BR56" s="238" t="s">
        <v>3163</v>
      </c>
      <c r="BS56" s="237" t="s">
        <v>2483</v>
      </c>
      <c r="BT56" s="239" t="s">
        <v>3164</v>
      </c>
      <c r="BU56" s="237" t="s">
        <v>2485</v>
      </c>
      <c r="BV56" s="238" t="s">
        <v>2486</v>
      </c>
      <c r="BW56" s="237" t="s">
        <v>2485</v>
      </c>
      <c r="BX56" s="239" t="s">
        <v>2486</v>
      </c>
      <c r="BY56" s="237" t="s">
        <v>2485</v>
      </c>
      <c r="BZ56" s="238" t="s">
        <v>2486</v>
      </c>
      <c r="CA56" s="237" t="s">
        <v>2482</v>
      </c>
      <c r="CB56" s="238" t="s">
        <v>3165</v>
      </c>
      <c r="CC56" s="237" t="s">
        <v>2482</v>
      </c>
      <c r="CD56" s="238" t="s">
        <v>3166</v>
      </c>
      <c r="CE56" s="237" t="s">
        <v>2485</v>
      </c>
      <c r="CF56" s="239" t="s">
        <v>3167</v>
      </c>
      <c r="CG56" s="237" t="s">
        <v>2485</v>
      </c>
      <c r="CH56" s="238" t="s">
        <v>2486</v>
      </c>
      <c r="CI56" s="237" t="s">
        <v>2483</v>
      </c>
      <c r="CJ56" s="238" t="s">
        <v>3168</v>
      </c>
      <c r="CK56" s="237" t="s">
        <v>2485</v>
      </c>
      <c r="CL56" s="239" t="s">
        <v>2486</v>
      </c>
      <c r="CM56" s="237" t="s">
        <v>2484</v>
      </c>
      <c r="CN56" s="238" t="s">
        <v>3169</v>
      </c>
      <c r="CO56" s="237" t="s">
        <v>2485</v>
      </c>
      <c r="CP56" s="238" t="s">
        <v>2486</v>
      </c>
      <c r="CQ56" s="237" t="s">
        <v>2485</v>
      </c>
      <c r="CR56" s="238" t="s">
        <v>2486</v>
      </c>
      <c r="CS56" s="237" t="s">
        <v>2485</v>
      </c>
      <c r="CT56" s="238" t="s">
        <v>2486</v>
      </c>
      <c r="CU56" s="237" t="s">
        <v>2485</v>
      </c>
      <c r="CV56" s="238" t="s">
        <v>2695</v>
      </c>
      <c r="CW56" s="240" t="s">
        <v>3170</v>
      </c>
      <c r="CX56" s="236"/>
      <c r="CY56" s="236"/>
      <c r="CZ56" s="236"/>
      <c r="DA56" s="236"/>
      <c r="DB56" s="236"/>
    </row>
    <row r="57" spans="1:106" s="249" customFormat="1" ht="51.75" customHeight="1" thickBot="1" x14ac:dyDescent="0.35">
      <c r="A57" s="241">
        <f t="shared" si="0"/>
        <v>54</v>
      </c>
      <c r="B57" s="242"/>
      <c r="C57" s="235" t="s">
        <v>426</v>
      </c>
      <c r="D57" s="243" t="s">
        <v>2692</v>
      </c>
      <c r="E57" s="236">
        <v>511</v>
      </c>
      <c r="F57" s="236" t="s">
        <v>2693</v>
      </c>
      <c r="G57" s="237" t="s">
        <v>2482</v>
      </c>
      <c r="H57" s="238" t="s">
        <v>3171</v>
      </c>
      <c r="I57" s="237" t="s">
        <v>2482</v>
      </c>
      <c r="J57" s="238" t="s">
        <v>3172</v>
      </c>
      <c r="K57" s="237" t="s">
        <v>2485</v>
      </c>
      <c r="L57" s="238" t="s">
        <v>3173</v>
      </c>
      <c r="M57" s="237" t="s">
        <v>2485</v>
      </c>
      <c r="N57" s="238" t="s">
        <v>2486</v>
      </c>
      <c r="O57" s="237" t="s">
        <v>2485</v>
      </c>
      <c r="P57" s="238" t="s">
        <v>2486</v>
      </c>
      <c r="Q57" s="237" t="s">
        <v>2485</v>
      </c>
      <c r="R57" s="239" t="s">
        <v>2486</v>
      </c>
      <c r="S57" s="237" t="s">
        <v>2480</v>
      </c>
      <c r="T57" s="238" t="s">
        <v>3174</v>
      </c>
      <c r="U57" s="237" t="s">
        <v>2482</v>
      </c>
      <c r="V57" s="238" t="s">
        <v>3175</v>
      </c>
      <c r="W57" s="237" t="s">
        <v>2485</v>
      </c>
      <c r="X57" s="239" t="s">
        <v>2695</v>
      </c>
      <c r="Y57" s="237" t="s">
        <v>2482</v>
      </c>
      <c r="Z57" s="238" t="s">
        <v>3176</v>
      </c>
      <c r="AA57" s="237" t="s">
        <v>2482</v>
      </c>
      <c r="AB57" s="239" t="s">
        <v>3177</v>
      </c>
      <c r="AC57" s="237" t="s">
        <v>2485</v>
      </c>
      <c r="AD57" s="238" t="s">
        <v>2695</v>
      </c>
      <c r="AE57" s="237" t="s">
        <v>2485</v>
      </c>
      <c r="AF57" s="238" t="s">
        <v>2695</v>
      </c>
      <c r="AG57" s="237" t="s">
        <v>2485</v>
      </c>
      <c r="AH57" s="238" t="s">
        <v>2695</v>
      </c>
      <c r="AI57" s="237" t="s">
        <v>2485</v>
      </c>
      <c r="AJ57" s="238" t="s">
        <v>2486</v>
      </c>
      <c r="AK57" s="237" t="s">
        <v>2482</v>
      </c>
      <c r="AL57" s="238" t="s">
        <v>3178</v>
      </c>
      <c r="AM57" s="237" t="s">
        <v>2482</v>
      </c>
      <c r="AN57" s="239" t="s">
        <v>3179</v>
      </c>
      <c r="AO57" s="237" t="s">
        <v>2482</v>
      </c>
      <c r="AP57" s="238" t="s">
        <v>3180</v>
      </c>
      <c r="AQ57" s="237" t="s">
        <v>2482</v>
      </c>
      <c r="AR57" s="239" t="s">
        <v>3180</v>
      </c>
      <c r="AS57" s="237" t="s">
        <v>2482</v>
      </c>
      <c r="AT57" s="238" t="s">
        <v>3181</v>
      </c>
      <c r="AU57" s="237" t="s">
        <v>2485</v>
      </c>
      <c r="AV57" s="239" t="s">
        <v>2695</v>
      </c>
      <c r="AW57" s="237" t="s">
        <v>2490</v>
      </c>
      <c r="AX57" s="238" t="s">
        <v>3182</v>
      </c>
      <c r="AY57" s="237" t="s">
        <v>2485</v>
      </c>
      <c r="AZ57" s="239" t="s">
        <v>2695</v>
      </c>
      <c r="BA57" s="237" t="s">
        <v>2482</v>
      </c>
      <c r="BB57" s="238" t="s">
        <v>3183</v>
      </c>
      <c r="BC57" s="237" t="s">
        <v>2485</v>
      </c>
      <c r="BD57" s="238" t="s">
        <v>2695</v>
      </c>
      <c r="BE57" s="237" t="s">
        <v>2485</v>
      </c>
      <c r="BF57" s="239" t="s">
        <v>2695</v>
      </c>
      <c r="BG57" s="237" t="s">
        <v>2485</v>
      </c>
      <c r="BH57" s="239" t="s">
        <v>2695</v>
      </c>
      <c r="BI57" s="237" t="s">
        <v>2482</v>
      </c>
      <c r="BJ57" s="238" t="s">
        <v>3184</v>
      </c>
      <c r="BK57" s="237" t="s">
        <v>2485</v>
      </c>
      <c r="BL57" s="238" t="s">
        <v>2695</v>
      </c>
      <c r="BM57" s="237" t="s">
        <v>2485</v>
      </c>
      <c r="BN57" s="238" t="s">
        <v>2695</v>
      </c>
      <c r="BO57" s="237" t="s">
        <v>2485</v>
      </c>
      <c r="BP57" s="238" t="s">
        <v>2486</v>
      </c>
      <c r="BQ57" s="237" t="s">
        <v>2485</v>
      </c>
      <c r="BR57" s="238" t="s">
        <v>2486</v>
      </c>
      <c r="BS57" s="237" t="s">
        <v>2485</v>
      </c>
      <c r="BT57" s="239" t="s">
        <v>2486</v>
      </c>
      <c r="BU57" s="237" t="s">
        <v>2485</v>
      </c>
      <c r="BV57" s="238" t="s">
        <v>2486</v>
      </c>
      <c r="BW57" s="237" t="s">
        <v>2485</v>
      </c>
      <c r="BX57" s="239" t="s">
        <v>2486</v>
      </c>
      <c r="BY57" s="237" t="s">
        <v>2485</v>
      </c>
      <c r="BZ57" s="238" t="s">
        <v>2486</v>
      </c>
      <c r="CA57" s="237" t="s">
        <v>2482</v>
      </c>
      <c r="CB57" s="238" t="s">
        <v>3185</v>
      </c>
      <c r="CC57" s="237" t="s">
        <v>2482</v>
      </c>
      <c r="CD57" s="238" t="s">
        <v>3186</v>
      </c>
      <c r="CE57" s="237" t="s">
        <v>2485</v>
      </c>
      <c r="CF57" s="239" t="s">
        <v>2695</v>
      </c>
      <c r="CG57" s="237" t="s">
        <v>2485</v>
      </c>
      <c r="CH57" s="238" t="s">
        <v>2695</v>
      </c>
      <c r="CI57" s="237" t="s">
        <v>2482</v>
      </c>
      <c r="CJ57" s="238" t="s">
        <v>3187</v>
      </c>
      <c r="CK57" s="237" t="s">
        <v>2485</v>
      </c>
      <c r="CL57" s="239" t="s">
        <v>2486</v>
      </c>
      <c r="CM57" s="237" t="s">
        <v>2490</v>
      </c>
      <c r="CN57" s="238" t="s">
        <v>3188</v>
      </c>
      <c r="CO57" s="237" t="s">
        <v>2485</v>
      </c>
      <c r="CP57" s="238" t="s">
        <v>2486</v>
      </c>
      <c r="CQ57" s="237" t="s">
        <v>2485</v>
      </c>
      <c r="CR57" s="238" t="s">
        <v>2486</v>
      </c>
      <c r="CS57" s="237" t="s">
        <v>2485</v>
      </c>
      <c r="CT57" s="238" t="s">
        <v>2486</v>
      </c>
      <c r="CU57" s="237" t="s">
        <v>2482</v>
      </c>
      <c r="CV57" s="238" t="s">
        <v>3189</v>
      </c>
      <c r="CW57" s="240" t="s">
        <v>3190</v>
      </c>
      <c r="CX57" s="236"/>
      <c r="CY57" s="236"/>
      <c r="CZ57" s="236"/>
      <c r="DA57" s="236"/>
      <c r="DB57" s="236"/>
    </row>
    <row r="58" spans="1:106" s="249" customFormat="1" ht="51.75" customHeight="1" thickBot="1" x14ac:dyDescent="0.35">
      <c r="A58" s="241">
        <f t="shared" si="0"/>
        <v>55</v>
      </c>
      <c r="B58" s="242"/>
      <c r="C58" s="235" t="s">
        <v>353</v>
      </c>
      <c r="D58" s="243" t="s">
        <v>2478</v>
      </c>
      <c r="E58" s="236">
        <v>666</v>
      </c>
      <c r="F58" s="236" t="s">
        <v>2479</v>
      </c>
      <c r="G58" s="237" t="s">
        <v>2482</v>
      </c>
      <c r="H58" s="238" t="s">
        <v>3191</v>
      </c>
      <c r="I58" s="237" t="s">
        <v>2485</v>
      </c>
      <c r="J58" s="238" t="s">
        <v>3192</v>
      </c>
      <c r="K58" s="237" t="s">
        <v>2482</v>
      </c>
      <c r="L58" s="238" t="s">
        <v>3191</v>
      </c>
      <c r="M58" s="237" t="s">
        <v>2482</v>
      </c>
      <c r="N58" s="238" t="s">
        <v>3191</v>
      </c>
      <c r="O58" s="237" t="s">
        <v>2485</v>
      </c>
      <c r="P58" s="238" t="s">
        <v>2486</v>
      </c>
      <c r="Q58" s="237" t="s">
        <v>2485</v>
      </c>
      <c r="R58" s="239" t="s">
        <v>2486</v>
      </c>
      <c r="S58" s="237" t="s">
        <v>2543</v>
      </c>
      <c r="T58" s="238" t="s">
        <v>3193</v>
      </c>
      <c r="U58" s="237" t="s">
        <v>2482</v>
      </c>
      <c r="V58" s="238" t="s">
        <v>3194</v>
      </c>
      <c r="W58" s="237" t="s">
        <v>2485</v>
      </c>
      <c r="X58" s="239" t="s">
        <v>3195</v>
      </c>
      <c r="Y58" s="237" t="s">
        <v>2482</v>
      </c>
      <c r="Z58" s="238" t="s">
        <v>3196</v>
      </c>
      <c r="AA58" s="237" t="s">
        <v>2482</v>
      </c>
      <c r="AB58" s="239" t="s">
        <v>3197</v>
      </c>
      <c r="AC58" s="237" t="s">
        <v>2485</v>
      </c>
      <c r="AD58" s="238" t="s">
        <v>3198</v>
      </c>
      <c r="AE58" s="237" t="s">
        <v>2485</v>
      </c>
      <c r="AF58" s="238" t="s">
        <v>3198</v>
      </c>
      <c r="AG58" s="237" t="s">
        <v>2485</v>
      </c>
      <c r="AH58" s="238" t="s">
        <v>3198</v>
      </c>
      <c r="AI58" s="237" t="s">
        <v>2485</v>
      </c>
      <c r="AJ58" s="238" t="s">
        <v>2486</v>
      </c>
      <c r="AK58" s="237" t="s">
        <v>2482</v>
      </c>
      <c r="AL58" s="238" t="s">
        <v>3199</v>
      </c>
      <c r="AM58" s="237" t="s">
        <v>2485</v>
      </c>
      <c r="AN58" s="239" t="s">
        <v>2486</v>
      </c>
      <c r="AO58" s="237" t="s">
        <v>2480</v>
      </c>
      <c r="AP58" s="238" t="s">
        <v>3200</v>
      </c>
      <c r="AQ58" s="237" t="s">
        <v>2485</v>
      </c>
      <c r="AR58" s="239" t="s">
        <v>2486</v>
      </c>
      <c r="AS58" s="237" t="s">
        <v>2482</v>
      </c>
      <c r="AT58" s="238" t="s">
        <v>3201</v>
      </c>
      <c r="AU58" s="237" t="s">
        <v>2490</v>
      </c>
      <c r="AV58" s="239" t="s">
        <v>3202</v>
      </c>
      <c r="AW58" s="237" t="s">
        <v>2485</v>
      </c>
      <c r="AX58" s="238" t="s">
        <v>3203</v>
      </c>
      <c r="AY58" s="237" t="s">
        <v>2485</v>
      </c>
      <c r="AZ58" s="239" t="s">
        <v>3201</v>
      </c>
      <c r="BA58" s="237" t="s">
        <v>2482</v>
      </c>
      <c r="BB58" s="238" t="s">
        <v>3204</v>
      </c>
      <c r="BC58" s="237" t="s">
        <v>2482</v>
      </c>
      <c r="BD58" s="238" t="s">
        <v>3205</v>
      </c>
      <c r="BE58" s="237" t="s">
        <v>2482</v>
      </c>
      <c r="BF58" s="239" t="s">
        <v>3206</v>
      </c>
      <c r="BG58" s="237" t="s">
        <v>2485</v>
      </c>
      <c r="BH58" s="239" t="s">
        <v>3207</v>
      </c>
      <c r="BI58" s="237" t="s">
        <v>2482</v>
      </c>
      <c r="BJ58" s="238" t="s">
        <v>3208</v>
      </c>
      <c r="BK58" s="237" t="s">
        <v>2482</v>
      </c>
      <c r="BL58" s="238" t="s">
        <v>3209</v>
      </c>
      <c r="BM58" s="237" t="s">
        <v>2485</v>
      </c>
      <c r="BN58" s="238" t="s">
        <v>3210</v>
      </c>
      <c r="BO58" s="237" t="s">
        <v>2482</v>
      </c>
      <c r="BP58" s="238" t="s">
        <v>3211</v>
      </c>
      <c r="BQ58" s="237" t="s">
        <v>2482</v>
      </c>
      <c r="BR58" s="238" t="s">
        <v>3212</v>
      </c>
      <c r="BS58" s="237" t="s">
        <v>2490</v>
      </c>
      <c r="BT58" s="239" t="s">
        <v>3213</v>
      </c>
      <c r="BU58" s="237" t="s">
        <v>2482</v>
      </c>
      <c r="BV58" s="238" t="s">
        <v>3214</v>
      </c>
      <c r="BW58" s="237" t="s">
        <v>2485</v>
      </c>
      <c r="BX58" s="239" t="s">
        <v>2486</v>
      </c>
      <c r="BY58" s="237" t="s">
        <v>2485</v>
      </c>
      <c r="BZ58" s="238" t="s">
        <v>2573</v>
      </c>
      <c r="CA58" s="237" t="s">
        <v>2484</v>
      </c>
      <c r="CB58" s="238" t="s">
        <v>3215</v>
      </c>
      <c r="CC58" s="237" t="s">
        <v>2484</v>
      </c>
      <c r="CD58" s="238" t="s">
        <v>3216</v>
      </c>
      <c r="CE58" s="237" t="s">
        <v>2480</v>
      </c>
      <c r="CF58" s="239" t="s">
        <v>3217</v>
      </c>
      <c r="CG58" s="237" t="s">
        <v>2484</v>
      </c>
      <c r="CH58" s="238" t="s">
        <v>3218</v>
      </c>
      <c r="CI58" s="237" t="s">
        <v>2490</v>
      </c>
      <c r="CJ58" s="238" t="s">
        <v>3219</v>
      </c>
      <c r="CK58" s="237" t="s">
        <v>2482</v>
      </c>
      <c r="CL58" s="239" t="s">
        <v>3220</v>
      </c>
      <c r="CM58" s="237" t="s">
        <v>2490</v>
      </c>
      <c r="CN58" s="238" t="s">
        <v>3221</v>
      </c>
      <c r="CO58" s="237" t="s">
        <v>2485</v>
      </c>
      <c r="CP58" s="238" t="s">
        <v>3222</v>
      </c>
      <c r="CQ58" s="237" t="s">
        <v>2485</v>
      </c>
      <c r="CR58" s="238" t="s">
        <v>2486</v>
      </c>
      <c r="CS58" s="237" t="s">
        <v>2485</v>
      </c>
      <c r="CT58" s="238" t="s">
        <v>2486</v>
      </c>
      <c r="CU58" s="237" t="s">
        <v>2482</v>
      </c>
      <c r="CV58" s="238" t="s">
        <v>3223</v>
      </c>
      <c r="CW58" s="240" t="s">
        <v>3224</v>
      </c>
      <c r="CX58" s="236"/>
      <c r="CY58" s="236"/>
      <c r="CZ58" s="236"/>
      <c r="DA58" s="236"/>
      <c r="DB58" s="236"/>
    </row>
    <row r="59" spans="1:106" s="249" customFormat="1" ht="51.75" customHeight="1" thickBot="1" x14ac:dyDescent="0.35">
      <c r="A59" s="241">
        <f t="shared" si="0"/>
        <v>56</v>
      </c>
      <c r="B59" s="242"/>
      <c r="C59" s="235" t="s">
        <v>427</v>
      </c>
      <c r="D59" s="243" t="s">
        <v>3225</v>
      </c>
      <c r="E59" s="236">
        <v>655</v>
      </c>
      <c r="F59" s="236" t="s">
        <v>2479</v>
      </c>
      <c r="G59" s="237" t="s">
        <v>2543</v>
      </c>
      <c r="H59" s="238" t="s">
        <v>3226</v>
      </c>
      <c r="I59" s="237" t="s">
        <v>2485</v>
      </c>
      <c r="J59" s="238" t="s">
        <v>3227</v>
      </c>
      <c r="K59" s="237" t="s">
        <v>2543</v>
      </c>
      <c r="L59" s="238" t="s">
        <v>3228</v>
      </c>
      <c r="M59" s="237" t="s">
        <v>2543</v>
      </c>
      <c r="N59" s="238" t="s">
        <v>3229</v>
      </c>
      <c r="O59" s="237" t="s">
        <v>2485</v>
      </c>
      <c r="P59" s="238" t="s">
        <v>3230</v>
      </c>
      <c r="Q59" s="237" t="s">
        <v>2485</v>
      </c>
      <c r="R59" s="239" t="s">
        <v>2486</v>
      </c>
      <c r="S59" s="237" t="s">
        <v>2482</v>
      </c>
      <c r="T59" s="238" t="s">
        <v>3231</v>
      </c>
      <c r="U59" s="237" t="s">
        <v>2543</v>
      </c>
      <c r="V59" s="238" t="s">
        <v>3232</v>
      </c>
      <c r="W59" s="237" t="s">
        <v>2485</v>
      </c>
      <c r="X59" s="239" t="s">
        <v>3233</v>
      </c>
      <c r="Y59" s="237" t="s">
        <v>2543</v>
      </c>
      <c r="Z59" s="238" t="s">
        <v>3234</v>
      </c>
      <c r="AA59" s="237" t="s">
        <v>2543</v>
      </c>
      <c r="AB59" s="239" t="s">
        <v>3235</v>
      </c>
      <c r="AC59" s="237" t="s">
        <v>2485</v>
      </c>
      <c r="AD59" s="238" t="s">
        <v>3236</v>
      </c>
      <c r="AE59" s="237" t="s">
        <v>2485</v>
      </c>
      <c r="AF59" s="238" t="s">
        <v>3236</v>
      </c>
      <c r="AG59" s="237" t="s">
        <v>2485</v>
      </c>
      <c r="AH59" s="238" t="s">
        <v>2486</v>
      </c>
      <c r="AI59" s="237" t="s">
        <v>2485</v>
      </c>
      <c r="AJ59" s="238" t="s">
        <v>2486</v>
      </c>
      <c r="AK59" s="237" t="s">
        <v>2485</v>
      </c>
      <c r="AL59" s="238" t="s">
        <v>2486</v>
      </c>
      <c r="AM59" s="237" t="s">
        <v>2485</v>
      </c>
      <c r="AN59" s="239" t="s">
        <v>2486</v>
      </c>
      <c r="AO59" s="237" t="s">
        <v>2485</v>
      </c>
      <c r="AP59" s="238" t="s">
        <v>2486</v>
      </c>
      <c r="AQ59" s="237" t="s">
        <v>2485</v>
      </c>
      <c r="AR59" s="239" t="s">
        <v>2486</v>
      </c>
      <c r="AS59" s="237" t="s">
        <v>2482</v>
      </c>
      <c r="AT59" s="238" t="s">
        <v>3237</v>
      </c>
      <c r="AU59" s="237" t="s">
        <v>2485</v>
      </c>
      <c r="AV59" s="239" t="s">
        <v>2486</v>
      </c>
      <c r="AW59" s="237" t="s">
        <v>2485</v>
      </c>
      <c r="AX59" s="238" t="s">
        <v>2486</v>
      </c>
      <c r="AY59" s="237" t="s">
        <v>2485</v>
      </c>
      <c r="AZ59" s="239" t="s">
        <v>2486</v>
      </c>
      <c r="BA59" s="237" t="s">
        <v>2485</v>
      </c>
      <c r="BB59" s="238" t="s">
        <v>2486</v>
      </c>
      <c r="BC59" s="237" t="s">
        <v>2485</v>
      </c>
      <c r="BD59" s="238" t="s">
        <v>2486</v>
      </c>
      <c r="BE59" s="237" t="s">
        <v>2485</v>
      </c>
      <c r="BF59" s="239" t="s">
        <v>2486</v>
      </c>
      <c r="BG59" s="237" t="s">
        <v>2485</v>
      </c>
      <c r="BH59" s="239" t="s">
        <v>2486</v>
      </c>
      <c r="BI59" s="237" t="s">
        <v>2485</v>
      </c>
      <c r="BJ59" s="238" t="s">
        <v>2486</v>
      </c>
      <c r="BK59" s="237" t="s">
        <v>2485</v>
      </c>
      <c r="BL59" s="238" t="s">
        <v>2486</v>
      </c>
      <c r="BM59" s="237" t="s">
        <v>2485</v>
      </c>
      <c r="BN59" s="238" t="s">
        <v>3238</v>
      </c>
      <c r="BO59" s="237" t="s">
        <v>2485</v>
      </c>
      <c r="BP59" s="238" t="s">
        <v>2486</v>
      </c>
      <c r="BQ59" s="237" t="s">
        <v>2485</v>
      </c>
      <c r="BR59" s="238" t="s">
        <v>2486</v>
      </c>
      <c r="BS59" s="237" t="s">
        <v>2485</v>
      </c>
      <c r="BT59" s="239" t="s">
        <v>2486</v>
      </c>
      <c r="BU59" s="237" t="s">
        <v>2485</v>
      </c>
      <c r="BV59" s="238" t="s">
        <v>2486</v>
      </c>
      <c r="BW59" s="237" t="s">
        <v>2485</v>
      </c>
      <c r="BX59" s="239" t="s">
        <v>2486</v>
      </c>
      <c r="BY59" s="237" t="s">
        <v>2485</v>
      </c>
      <c r="BZ59" s="238" t="s">
        <v>2486</v>
      </c>
      <c r="CA59" s="237" t="s">
        <v>2482</v>
      </c>
      <c r="CB59" s="238" t="s">
        <v>3239</v>
      </c>
      <c r="CC59" s="237" t="s">
        <v>2485</v>
      </c>
      <c r="CD59" s="238" t="s">
        <v>2725</v>
      </c>
      <c r="CE59" s="237" t="s">
        <v>2482</v>
      </c>
      <c r="CF59" s="239" t="s">
        <v>3240</v>
      </c>
      <c r="CG59" s="237" t="s">
        <v>2480</v>
      </c>
      <c r="CH59" s="238" t="s">
        <v>3241</v>
      </c>
      <c r="CI59" s="237" t="s">
        <v>2485</v>
      </c>
      <c r="CJ59" s="238" t="s">
        <v>2486</v>
      </c>
      <c r="CK59" s="237" t="s">
        <v>2482</v>
      </c>
      <c r="CL59" s="239" t="s">
        <v>3242</v>
      </c>
      <c r="CM59" s="237" t="s">
        <v>2482</v>
      </c>
      <c r="CN59" s="238" t="s">
        <v>3243</v>
      </c>
      <c r="CO59" s="237" t="s">
        <v>2485</v>
      </c>
      <c r="CP59" s="238" t="s">
        <v>2486</v>
      </c>
      <c r="CQ59" s="237" t="s">
        <v>2485</v>
      </c>
      <c r="CR59" s="238" t="s">
        <v>2486</v>
      </c>
      <c r="CS59" s="237" t="s">
        <v>2485</v>
      </c>
      <c r="CT59" s="238" t="s">
        <v>2486</v>
      </c>
      <c r="CU59" s="237" t="s">
        <v>2482</v>
      </c>
      <c r="CV59" s="238" t="s">
        <v>2529</v>
      </c>
      <c r="CW59" s="240" t="s">
        <v>3244</v>
      </c>
      <c r="CX59" s="236"/>
      <c r="CY59" s="236"/>
      <c r="CZ59" s="236"/>
      <c r="DA59" s="236"/>
      <c r="DB59" s="236"/>
    </row>
    <row r="60" spans="1:106" s="249" customFormat="1" ht="51.75" customHeight="1" thickBot="1" x14ac:dyDescent="0.35">
      <c r="A60" s="241">
        <f t="shared" si="0"/>
        <v>57</v>
      </c>
      <c r="B60" s="242"/>
      <c r="C60" s="235" t="s">
        <v>383</v>
      </c>
      <c r="D60" s="243" t="s">
        <v>2478</v>
      </c>
      <c r="E60" s="236">
        <v>383</v>
      </c>
      <c r="F60" s="236" t="s">
        <v>2479</v>
      </c>
      <c r="G60" s="237" t="s">
        <v>2543</v>
      </c>
      <c r="H60" s="238" t="s">
        <v>3245</v>
      </c>
      <c r="I60" s="237" t="s">
        <v>2543</v>
      </c>
      <c r="J60" s="238" t="s">
        <v>3120</v>
      </c>
      <c r="K60" s="237" t="s">
        <v>2543</v>
      </c>
      <c r="L60" s="238" t="s">
        <v>3245</v>
      </c>
      <c r="M60" s="237" t="s">
        <v>2543</v>
      </c>
      <c r="N60" s="238" t="s">
        <v>3245</v>
      </c>
      <c r="O60" s="237" t="s">
        <v>2485</v>
      </c>
      <c r="P60" s="238" t="s">
        <v>2486</v>
      </c>
      <c r="Q60" s="237" t="s">
        <v>2485</v>
      </c>
      <c r="R60" s="239" t="s">
        <v>2486</v>
      </c>
      <c r="S60" s="237" t="s">
        <v>2543</v>
      </c>
      <c r="T60" s="238" t="s">
        <v>3246</v>
      </c>
      <c r="U60" s="237" t="s">
        <v>3247</v>
      </c>
      <c r="V60" s="238" t="s">
        <v>3248</v>
      </c>
      <c r="W60" s="237" t="s">
        <v>2485</v>
      </c>
      <c r="X60" s="239" t="s">
        <v>2486</v>
      </c>
      <c r="Y60" s="237" t="s">
        <v>2485</v>
      </c>
      <c r="Z60" s="238" t="s">
        <v>3249</v>
      </c>
      <c r="AA60" s="237" t="s">
        <v>2485</v>
      </c>
      <c r="AB60" s="239" t="s">
        <v>3250</v>
      </c>
      <c r="AC60" s="237" t="s">
        <v>2485</v>
      </c>
      <c r="AD60" s="238" t="s">
        <v>2486</v>
      </c>
      <c r="AE60" s="237" t="s">
        <v>2543</v>
      </c>
      <c r="AF60" s="238" t="s">
        <v>3251</v>
      </c>
      <c r="AG60" s="237" t="s">
        <v>2485</v>
      </c>
      <c r="AH60" s="238" t="s">
        <v>2486</v>
      </c>
      <c r="AI60" s="237" t="s">
        <v>2485</v>
      </c>
      <c r="AJ60" s="238" t="s">
        <v>2486</v>
      </c>
      <c r="AK60" s="237" t="s">
        <v>2485</v>
      </c>
      <c r="AL60" s="238" t="s">
        <v>2486</v>
      </c>
      <c r="AM60" s="237" t="s">
        <v>2485</v>
      </c>
      <c r="AN60" s="239" t="s">
        <v>2486</v>
      </c>
      <c r="AO60" s="237" t="s">
        <v>2485</v>
      </c>
      <c r="AP60" s="238" t="s">
        <v>2486</v>
      </c>
      <c r="AQ60" s="237" t="s">
        <v>2485</v>
      </c>
      <c r="AR60" s="239" t="s">
        <v>2486</v>
      </c>
      <c r="AS60" s="237" t="s">
        <v>2485</v>
      </c>
      <c r="AT60" s="238" t="s">
        <v>2486</v>
      </c>
      <c r="AU60" s="237" t="s">
        <v>2485</v>
      </c>
      <c r="AV60" s="239" t="s">
        <v>2486</v>
      </c>
      <c r="AW60" s="237" t="s">
        <v>2543</v>
      </c>
      <c r="AX60" s="238" t="s">
        <v>3252</v>
      </c>
      <c r="AY60" s="237" t="s">
        <v>2543</v>
      </c>
      <c r="AZ60" s="239" t="s">
        <v>3253</v>
      </c>
      <c r="BA60" s="237" t="s">
        <v>2485</v>
      </c>
      <c r="BB60" s="238" t="s">
        <v>2486</v>
      </c>
      <c r="BC60" s="237" t="s">
        <v>2485</v>
      </c>
      <c r="BD60" s="238" t="s">
        <v>2486</v>
      </c>
      <c r="BE60" s="237" t="s">
        <v>2485</v>
      </c>
      <c r="BF60" s="239" t="s">
        <v>2486</v>
      </c>
      <c r="BG60" s="237" t="s">
        <v>2485</v>
      </c>
      <c r="BH60" s="239" t="s">
        <v>2486</v>
      </c>
      <c r="BI60" s="237" t="s">
        <v>2485</v>
      </c>
      <c r="BJ60" s="238" t="s">
        <v>2486</v>
      </c>
      <c r="BK60" s="237" t="s">
        <v>2485</v>
      </c>
      <c r="BL60" s="238" t="s">
        <v>2486</v>
      </c>
      <c r="BM60" s="237" t="s">
        <v>2543</v>
      </c>
      <c r="BN60" s="238" t="s">
        <v>3254</v>
      </c>
      <c r="BO60" s="237" t="s">
        <v>2485</v>
      </c>
      <c r="BP60" s="238" t="s">
        <v>2486</v>
      </c>
      <c r="BQ60" s="237" t="s">
        <v>2482</v>
      </c>
      <c r="BR60" s="238" t="s">
        <v>3127</v>
      </c>
      <c r="BS60" s="237" t="s">
        <v>2482</v>
      </c>
      <c r="BT60" s="239" t="s">
        <v>3128</v>
      </c>
      <c r="BU60" s="237" t="s">
        <v>2482</v>
      </c>
      <c r="BV60" s="238" t="s">
        <v>3129</v>
      </c>
      <c r="BW60" s="237" t="s">
        <v>2485</v>
      </c>
      <c r="BX60" s="239" t="s">
        <v>2486</v>
      </c>
      <c r="BY60" s="237" t="s">
        <v>2482</v>
      </c>
      <c r="BZ60" s="238" t="s">
        <v>3130</v>
      </c>
      <c r="CA60" s="237" t="s">
        <v>2482</v>
      </c>
      <c r="CB60" s="238" t="s">
        <v>3131</v>
      </c>
      <c r="CC60" s="237" t="s">
        <v>2485</v>
      </c>
      <c r="CD60" s="238" t="s">
        <v>2486</v>
      </c>
      <c r="CE60" s="237" t="s">
        <v>2543</v>
      </c>
      <c r="CF60" s="239" t="s">
        <v>3255</v>
      </c>
      <c r="CG60" s="237" t="s">
        <v>2484</v>
      </c>
      <c r="CH60" s="238" t="s">
        <v>3133</v>
      </c>
      <c r="CI60" s="237" t="s">
        <v>2485</v>
      </c>
      <c r="CJ60" s="238" t="s">
        <v>3256</v>
      </c>
      <c r="CK60" s="237" t="s">
        <v>2543</v>
      </c>
      <c r="CL60" s="239" t="s">
        <v>3257</v>
      </c>
      <c r="CM60" s="237" t="s">
        <v>2482</v>
      </c>
      <c r="CN60" s="238" t="s">
        <v>3258</v>
      </c>
      <c r="CO60" s="237" t="s">
        <v>2543</v>
      </c>
      <c r="CP60" s="238" t="s">
        <v>3259</v>
      </c>
      <c r="CQ60" s="237" t="s">
        <v>2485</v>
      </c>
      <c r="CR60" s="238" t="s">
        <v>2486</v>
      </c>
      <c r="CS60" s="237" t="s">
        <v>2485</v>
      </c>
      <c r="CT60" s="238" t="s">
        <v>2486</v>
      </c>
      <c r="CU60" s="237" t="s">
        <v>2482</v>
      </c>
      <c r="CV60" s="238" t="s">
        <v>3136</v>
      </c>
      <c r="CW60" s="240" t="s">
        <v>3260</v>
      </c>
      <c r="CX60" s="236"/>
      <c r="CY60" s="236"/>
      <c r="CZ60" s="236"/>
      <c r="DA60" s="236"/>
      <c r="DB60" s="236"/>
    </row>
    <row r="61" spans="1:106" s="249" customFormat="1" ht="51.75" customHeight="1" thickBot="1" x14ac:dyDescent="0.35">
      <c r="A61" s="241">
        <f t="shared" si="0"/>
        <v>58</v>
      </c>
      <c r="B61" s="242"/>
      <c r="C61" s="235" t="s">
        <v>428</v>
      </c>
      <c r="D61" s="243" t="s">
        <v>2921</v>
      </c>
      <c r="E61" s="236">
        <v>410</v>
      </c>
      <c r="F61" s="236" t="s">
        <v>2659</v>
      </c>
      <c r="G61" s="237" t="s">
        <v>2485</v>
      </c>
      <c r="H61" s="238" t="s">
        <v>2486</v>
      </c>
      <c r="I61" s="237" t="s">
        <v>2485</v>
      </c>
      <c r="J61" s="238" t="s">
        <v>2486</v>
      </c>
      <c r="K61" s="237" t="s">
        <v>2485</v>
      </c>
      <c r="L61" s="238" t="s">
        <v>2486</v>
      </c>
      <c r="M61" s="237" t="s">
        <v>2490</v>
      </c>
      <c r="N61" s="238" t="s">
        <v>2719</v>
      </c>
      <c r="O61" s="237" t="s">
        <v>2490</v>
      </c>
      <c r="P61" s="238" t="s">
        <v>3261</v>
      </c>
      <c r="Q61" s="237" t="s">
        <v>2485</v>
      </c>
      <c r="R61" s="239" t="s">
        <v>2486</v>
      </c>
      <c r="S61" s="237" t="s">
        <v>2485</v>
      </c>
      <c r="T61" s="238" t="s">
        <v>2486</v>
      </c>
      <c r="U61" s="237" t="s">
        <v>2485</v>
      </c>
      <c r="V61" s="238" t="s">
        <v>2486</v>
      </c>
      <c r="W61" s="237" t="s">
        <v>2485</v>
      </c>
      <c r="X61" s="239" t="s">
        <v>2486</v>
      </c>
      <c r="Y61" s="237" t="s">
        <v>2490</v>
      </c>
      <c r="Z61" s="238" t="s">
        <v>3262</v>
      </c>
      <c r="AA61" s="237" t="s">
        <v>2490</v>
      </c>
      <c r="AB61" s="239" t="s">
        <v>3262</v>
      </c>
      <c r="AC61" s="237" t="s">
        <v>2485</v>
      </c>
      <c r="AD61" s="238" t="s">
        <v>2486</v>
      </c>
      <c r="AE61" s="237" t="s">
        <v>2485</v>
      </c>
      <c r="AF61" s="238" t="s">
        <v>2486</v>
      </c>
      <c r="AG61" s="237" t="s">
        <v>2485</v>
      </c>
      <c r="AH61" s="238" t="s">
        <v>2486</v>
      </c>
      <c r="AI61" s="237" t="s">
        <v>2485</v>
      </c>
      <c r="AJ61" s="238" t="s">
        <v>2486</v>
      </c>
      <c r="AK61" s="237" t="s">
        <v>2485</v>
      </c>
      <c r="AL61" s="238" t="s">
        <v>3263</v>
      </c>
      <c r="AM61" s="237" t="s">
        <v>2485</v>
      </c>
      <c r="AN61" s="239" t="s">
        <v>3263</v>
      </c>
      <c r="AO61" s="237" t="s">
        <v>2485</v>
      </c>
      <c r="AP61" s="238" t="s">
        <v>2486</v>
      </c>
      <c r="AQ61" s="237" t="s">
        <v>2485</v>
      </c>
      <c r="AR61" s="239" t="s">
        <v>2486</v>
      </c>
      <c r="AS61" s="237" t="s">
        <v>2485</v>
      </c>
      <c r="AT61" s="238" t="s">
        <v>2486</v>
      </c>
      <c r="AU61" s="237" t="s">
        <v>2485</v>
      </c>
      <c r="AV61" s="239" t="s">
        <v>2486</v>
      </c>
      <c r="AW61" s="237" t="s">
        <v>2485</v>
      </c>
      <c r="AX61" s="238" t="s">
        <v>2486</v>
      </c>
      <c r="AY61" s="237" t="s">
        <v>2485</v>
      </c>
      <c r="AZ61" s="239" t="s">
        <v>2486</v>
      </c>
      <c r="BA61" s="237" t="s">
        <v>2485</v>
      </c>
      <c r="BB61" s="238" t="s">
        <v>2486</v>
      </c>
      <c r="BC61" s="237" t="s">
        <v>2485</v>
      </c>
      <c r="BD61" s="238" t="s">
        <v>2486</v>
      </c>
      <c r="BE61" s="237" t="s">
        <v>2485</v>
      </c>
      <c r="BF61" s="239" t="s">
        <v>2486</v>
      </c>
      <c r="BG61" s="237" t="s">
        <v>2485</v>
      </c>
      <c r="BH61" s="239" t="s">
        <v>2486</v>
      </c>
      <c r="BI61" s="237" t="s">
        <v>2485</v>
      </c>
      <c r="BJ61" s="238" t="s">
        <v>2486</v>
      </c>
      <c r="BK61" s="237" t="s">
        <v>2485</v>
      </c>
      <c r="BL61" s="238" t="s">
        <v>2486</v>
      </c>
      <c r="BM61" s="237" t="s">
        <v>2490</v>
      </c>
      <c r="BN61" s="238" t="s">
        <v>3264</v>
      </c>
      <c r="BO61" s="237" t="s">
        <v>2485</v>
      </c>
      <c r="BP61" s="238" t="s">
        <v>3265</v>
      </c>
      <c r="BQ61" s="237" t="s">
        <v>2485</v>
      </c>
      <c r="BR61" s="238" t="s">
        <v>2486</v>
      </c>
      <c r="BS61" s="237" t="s">
        <v>2485</v>
      </c>
      <c r="BT61" s="239" t="s">
        <v>2486</v>
      </c>
      <c r="BU61" s="237" t="s">
        <v>2485</v>
      </c>
      <c r="BV61" s="238" t="s">
        <v>2486</v>
      </c>
      <c r="BW61" s="237" t="s">
        <v>2485</v>
      </c>
      <c r="BX61" s="239" t="s">
        <v>2486</v>
      </c>
      <c r="BY61" s="237" t="s">
        <v>2485</v>
      </c>
      <c r="BZ61" s="238" t="s">
        <v>2486</v>
      </c>
      <c r="CA61" s="237" t="s">
        <v>2485</v>
      </c>
      <c r="CB61" s="238" t="s">
        <v>2486</v>
      </c>
      <c r="CC61" s="237" t="s">
        <v>2485</v>
      </c>
      <c r="CD61" s="238" t="s">
        <v>2486</v>
      </c>
      <c r="CE61" s="237" t="s">
        <v>2485</v>
      </c>
      <c r="CF61" s="239" t="s">
        <v>2486</v>
      </c>
      <c r="CG61" s="237" t="s">
        <v>2485</v>
      </c>
      <c r="CH61" s="238" t="s">
        <v>2486</v>
      </c>
      <c r="CI61" s="237" t="s">
        <v>2482</v>
      </c>
      <c r="CJ61" s="238" t="s">
        <v>3266</v>
      </c>
      <c r="CK61" s="237" t="s">
        <v>2482</v>
      </c>
      <c r="CL61" s="239" t="s">
        <v>3267</v>
      </c>
      <c r="CM61" s="237" t="s">
        <v>2485</v>
      </c>
      <c r="CN61" s="238" t="s">
        <v>2486</v>
      </c>
      <c r="CO61" s="237" t="s">
        <v>2485</v>
      </c>
      <c r="CP61" s="238" t="s">
        <v>2486</v>
      </c>
      <c r="CQ61" s="237" t="s">
        <v>2485</v>
      </c>
      <c r="CR61" s="238" t="s">
        <v>2486</v>
      </c>
      <c r="CS61" s="237" t="s">
        <v>2485</v>
      </c>
      <c r="CT61" s="238" t="s">
        <v>2486</v>
      </c>
      <c r="CU61" s="237" t="s">
        <v>2485</v>
      </c>
      <c r="CV61" s="238" t="s">
        <v>2486</v>
      </c>
      <c r="CW61" s="240"/>
      <c r="CX61" s="236"/>
      <c r="CY61" s="236"/>
      <c r="CZ61" s="236"/>
      <c r="DA61" s="236"/>
      <c r="DB61" s="236"/>
    </row>
    <row r="62" spans="1:106" s="249" customFormat="1" ht="51.75" customHeight="1" thickBot="1" x14ac:dyDescent="0.35">
      <c r="A62" s="241">
        <f t="shared" si="0"/>
        <v>59</v>
      </c>
      <c r="B62" s="242"/>
      <c r="C62" s="235" t="s">
        <v>384</v>
      </c>
      <c r="D62" s="243" t="s">
        <v>3268</v>
      </c>
      <c r="E62" s="236">
        <v>412</v>
      </c>
      <c r="F62" s="236" t="s">
        <v>2693</v>
      </c>
      <c r="G62" s="237" t="s">
        <v>2485</v>
      </c>
      <c r="H62" s="238" t="s">
        <v>2486</v>
      </c>
      <c r="I62" s="237" t="s">
        <v>2485</v>
      </c>
      <c r="J62" s="238" t="s">
        <v>3269</v>
      </c>
      <c r="K62" s="237" t="s">
        <v>2484</v>
      </c>
      <c r="L62" s="238" t="s">
        <v>3270</v>
      </c>
      <c r="M62" s="237" t="s">
        <v>2483</v>
      </c>
      <c r="N62" s="238" t="s">
        <v>3271</v>
      </c>
      <c r="O62" s="237" t="s">
        <v>2482</v>
      </c>
      <c r="P62" s="238" t="s">
        <v>3272</v>
      </c>
      <c r="Q62" s="237" t="s">
        <v>2485</v>
      </c>
      <c r="R62" s="239" t="s">
        <v>2486</v>
      </c>
      <c r="S62" s="237" t="s">
        <v>2485</v>
      </c>
      <c r="T62" s="238" t="s">
        <v>2486</v>
      </c>
      <c r="U62" s="237" t="s">
        <v>2480</v>
      </c>
      <c r="V62" s="238" t="s">
        <v>3273</v>
      </c>
      <c r="W62" s="237" t="s">
        <v>2543</v>
      </c>
      <c r="X62" s="239" t="s">
        <v>3274</v>
      </c>
      <c r="Y62" s="237" t="s">
        <v>2490</v>
      </c>
      <c r="Z62" s="238" t="s">
        <v>3275</v>
      </c>
      <c r="AA62" s="237" t="s">
        <v>2480</v>
      </c>
      <c r="AB62" s="239" t="s">
        <v>3276</v>
      </c>
      <c r="AC62" s="237" t="s">
        <v>2480</v>
      </c>
      <c r="AD62" s="238" t="s">
        <v>3277</v>
      </c>
      <c r="AE62" s="237" t="s">
        <v>2490</v>
      </c>
      <c r="AF62" s="238" t="s">
        <v>3278</v>
      </c>
      <c r="AG62" s="237" t="s">
        <v>2485</v>
      </c>
      <c r="AH62" s="238" t="s">
        <v>3279</v>
      </c>
      <c r="AI62" s="237" t="s">
        <v>2485</v>
      </c>
      <c r="AJ62" s="238" t="s">
        <v>2486</v>
      </c>
      <c r="AK62" s="237" t="s">
        <v>2482</v>
      </c>
      <c r="AL62" s="238" t="s">
        <v>3280</v>
      </c>
      <c r="AM62" s="237" t="s">
        <v>2543</v>
      </c>
      <c r="AN62" s="239" t="s">
        <v>3281</v>
      </c>
      <c r="AO62" s="237" t="s">
        <v>2485</v>
      </c>
      <c r="AP62" s="238" t="s">
        <v>2486</v>
      </c>
      <c r="AQ62" s="237" t="s">
        <v>2485</v>
      </c>
      <c r="AR62" s="239" t="s">
        <v>2486</v>
      </c>
      <c r="AS62" s="237" t="s">
        <v>2490</v>
      </c>
      <c r="AT62" s="238" t="s">
        <v>3282</v>
      </c>
      <c r="AU62" s="237" t="s">
        <v>2485</v>
      </c>
      <c r="AV62" s="239" t="s">
        <v>3283</v>
      </c>
      <c r="AW62" s="237" t="s">
        <v>2490</v>
      </c>
      <c r="AX62" s="238" t="s">
        <v>3284</v>
      </c>
      <c r="AY62" s="237" t="s">
        <v>2485</v>
      </c>
      <c r="AZ62" s="239" t="s">
        <v>2831</v>
      </c>
      <c r="BA62" s="237" t="s">
        <v>2482</v>
      </c>
      <c r="BB62" s="238" t="s">
        <v>3285</v>
      </c>
      <c r="BC62" s="237" t="s">
        <v>2485</v>
      </c>
      <c r="BD62" s="238" t="s">
        <v>2486</v>
      </c>
      <c r="BE62" s="237" t="s">
        <v>2485</v>
      </c>
      <c r="BF62" s="239" t="s">
        <v>3286</v>
      </c>
      <c r="BG62" s="237" t="s">
        <v>2485</v>
      </c>
      <c r="BH62" s="239" t="s">
        <v>2486</v>
      </c>
      <c r="BI62" s="237" t="s">
        <v>2482</v>
      </c>
      <c r="BJ62" s="238" t="s">
        <v>3287</v>
      </c>
      <c r="BK62" s="237" t="s">
        <v>2485</v>
      </c>
      <c r="BL62" s="238" t="s">
        <v>2486</v>
      </c>
      <c r="BM62" s="237" t="s">
        <v>2484</v>
      </c>
      <c r="BN62" s="238" t="s">
        <v>3288</v>
      </c>
      <c r="BO62" s="237" t="s">
        <v>2485</v>
      </c>
      <c r="BP62" s="238" t="s">
        <v>3289</v>
      </c>
      <c r="BQ62" s="237" t="s">
        <v>2485</v>
      </c>
      <c r="BR62" s="238" t="s">
        <v>2486</v>
      </c>
      <c r="BS62" s="237" t="s">
        <v>2482</v>
      </c>
      <c r="BT62" s="239" t="s">
        <v>531</v>
      </c>
      <c r="BU62" s="237" t="s">
        <v>2485</v>
      </c>
      <c r="BV62" s="238" t="s">
        <v>2486</v>
      </c>
      <c r="BW62" s="237" t="s">
        <v>2485</v>
      </c>
      <c r="BX62" s="239" t="s">
        <v>2486</v>
      </c>
      <c r="BY62" s="237" t="s">
        <v>2485</v>
      </c>
      <c r="BZ62" s="238" t="s">
        <v>2486</v>
      </c>
      <c r="CA62" s="237" t="s">
        <v>2484</v>
      </c>
      <c r="CB62" s="238" t="s">
        <v>3290</v>
      </c>
      <c r="CC62" s="237" t="s">
        <v>2483</v>
      </c>
      <c r="CD62" s="238" t="s">
        <v>3291</v>
      </c>
      <c r="CE62" s="237" t="s">
        <v>2483</v>
      </c>
      <c r="CF62" s="239" t="s">
        <v>2576</v>
      </c>
      <c r="CG62" s="237" t="s">
        <v>2485</v>
      </c>
      <c r="CH62" s="238" t="s">
        <v>2486</v>
      </c>
      <c r="CI62" s="237" t="s">
        <v>2482</v>
      </c>
      <c r="CJ62" s="238" t="s">
        <v>3292</v>
      </c>
      <c r="CK62" s="237" t="s">
        <v>2482</v>
      </c>
      <c r="CL62" s="239" t="s">
        <v>3293</v>
      </c>
      <c r="CM62" s="237" t="s">
        <v>2482</v>
      </c>
      <c r="CN62" s="238" t="s">
        <v>2839</v>
      </c>
      <c r="CO62" s="237" t="s">
        <v>2485</v>
      </c>
      <c r="CP62" s="238" t="s">
        <v>2486</v>
      </c>
      <c r="CQ62" s="237" t="s">
        <v>2485</v>
      </c>
      <c r="CR62" s="238" t="s">
        <v>2486</v>
      </c>
      <c r="CS62" s="237" t="s">
        <v>2485</v>
      </c>
      <c r="CT62" s="238" t="s">
        <v>2486</v>
      </c>
      <c r="CU62" s="237" t="s">
        <v>2482</v>
      </c>
      <c r="CV62" s="238" t="s">
        <v>3294</v>
      </c>
      <c r="CW62" s="240"/>
      <c r="CX62" s="236"/>
      <c r="CY62" s="236"/>
      <c r="CZ62" s="236"/>
      <c r="DA62" s="236"/>
      <c r="DB62" s="236"/>
    </row>
    <row r="63" spans="1:106" s="249" customFormat="1" ht="51.75" customHeight="1" thickBot="1" x14ac:dyDescent="0.35">
      <c r="A63" s="241">
        <f t="shared" si="0"/>
        <v>60</v>
      </c>
      <c r="B63" s="242"/>
      <c r="C63" s="235" t="s">
        <v>355</v>
      </c>
      <c r="D63" s="243" t="s">
        <v>2692</v>
      </c>
      <c r="E63" s="236">
        <v>548</v>
      </c>
      <c r="F63" s="236" t="s">
        <v>2693</v>
      </c>
      <c r="G63" s="237" t="s">
        <v>2482</v>
      </c>
      <c r="H63" s="238" t="s">
        <v>3295</v>
      </c>
      <c r="I63" s="237" t="s">
        <v>2482</v>
      </c>
      <c r="J63" s="238" t="s">
        <v>3296</v>
      </c>
      <c r="K63" s="237" t="s">
        <v>2485</v>
      </c>
      <c r="L63" s="238" t="s">
        <v>2695</v>
      </c>
      <c r="M63" s="237" t="s">
        <v>2485</v>
      </c>
      <c r="N63" s="238" t="s">
        <v>2695</v>
      </c>
      <c r="O63" s="237" t="s">
        <v>2485</v>
      </c>
      <c r="P63" s="238" t="s">
        <v>2695</v>
      </c>
      <c r="Q63" s="237" t="s">
        <v>2485</v>
      </c>
      <c r="R63" s="239" t="s">
        <v>2486</v>
      </c>
      <c r="S63" s="237" t="s">
        <v>2485</v>
      </c>
      <c r="T63" s="238" t="s">
        <v>2695</v>
      </c>
      <c r="U63" s="237" t="s">
        <v>2482</v>
      </c>
      <c r="V63" s="238" t="s">
        <v>3297</v>
      </c>
      <c r="W63" s="237" t="s">
        <v>2485</v>
      </c>
      <c r="X63" s="239" t="s">
        <v>2695</v>
      </c>
      <c r="Y63" s="237" t="s">
        <v>2485</v>
      </c>
      <c r="Z63" s="238" t="s">
        <v>2486</v>
      </c>
      <c r="AA63" s="237" t="s">
        <v>2485</v>
      </c>
      <c r="AB63" s="239" t="s">
        <v>2486</v>
      </c>
      <c r="AC63" s="237" t="s">
        <v>2490</v>
      </c>
      <c r="AD63" s="238" t="s">
        <v>3298</v>
      </c>
      <c r="AE63" s="237" t="s">
        <v>2485</v>
      </c>
      <c r="AF63" s="238" t="s">
        <v>2695</v>
      </c>
      <c r="AG63" s="237" t="s">
        <v>2485</v>
      </c>
      <c r="AH63" s="238" t="s">
        <v>2695</v>
      </c>
      <c r="AI63" s="237" t="s">
        <v>2485</v>
      </c>
      <c r="AJ63" s="238" t="s">
        <v>2486</v>
      </c>
      <c r="AK63" s="237" t="s">
        <v>2482</v>
      </c>
      <c r="AL63" s="238" t="s">
        <v>3299</v>
      </c>
      <c r="AM63" s="237" t="s">
        <v>2485</v>
      </c>
      <c r="AN63" s="239" t="s">
        <v>2486</v>
      </c>
      <c r="AO63" s="237" t="s">
        <v>2490</v>
      </c>
      <c r="AP63" s="238" t="s">
        <v>3300</v>
      </c>
      <c r="AQ63" s="237" t="s">
        <v>2485</v>
      </c>
      <c r="AR63" s="239" t="s">
        <v>2695</v>
      </c>
      <c r="AS63" s="237" t="s">
        <v>2482</v>
      </c>
      <c r="AT63" s="238" t="s">
        <v>3301</v>
      </c>
      <c r="AU63" s="237" t="s">
        <v>2485</v>
      </c>
      <c r="AV63" s="239" t="s">
        <v>3167</v>
      </c>
      <c r="AW63" s="237" t="s">
        <v>2485</v>
      </c>
      <c r="AX63" s="238" t="s">
        <v>2695</v>
      </c>
      <c r="AY63" s="237" t="s">
        <v>2485</v>
      </c>
      <c r="AZ63" s="239" t="s">
        <v>3167</v>
      </c>
      <c r="BA63" s="237" t="s">
        <v>2482</v>
      </c>
      <c r="BB63" s="238" t="s">
        <v>3302</v>
      </c>
      <c r="BC63" s="237" t="s">
        <v>2485</v>
      </c>
      <c r="BD63" s="238" t="s">
        <v>3173</v>
      </c>
      <c r="BE63" s="237" t="s">
        <v>2485</v>
      </c>
      <c r="BF63" s="239" t="s">
        <v>3167</v>
      </c>
      <c r="BG63" s="237" t="s">
        <v>2485</v>
      </c>
      <c r="BH63" s="239" t="s">
        <v>3173</v>
      </c>
      <c r="BI63" s="237" t="s">
        <v>2485</v>
      </c>
      <c r="BJ63" s="238" t="s">
        <v>2695</v>
      </c>
      <c r="BK63" s="237" t="s">
        <v>2485</v>
      </c>
      <c r="BL63" s="238" t="s">
        <v>2695</v>
      </c>
      <c r="BM63" s="237" t="s">
        <v>2484</v>
      </c>
      <c r="BN63" s="238" t="s">
        <v>3303</v>
      </c>
      <c r="BO63" s="237" t="s">
        <v>2485</v>
      </c>
      <c r="BP63" s="238" t="s">
        <v>2486</v>
      </c>
      <c r="BQ63" s="237" t="s">
        <v>2482</v>
      </c>
      <c r="BR63" s="238" t="s">
        <v>3304</v>
      </c>
      <c r="BS63" s="237" t="s">
        <v>2490</v>
      </c>
      <c r="BT63" s="239" t="s">
        <v>3305</v>
      </c>
      <c r="BU63" s="237" t="s">
        <v>2485</v>
      </c>
      <c r="BV63" s="238" t="s">
        <v>2486</v>
      </c>
      <c r="BW63" s="237" t="s">
        <v>2485</v>
      </c>
      <c r="BX63" s="239" t="s">
        <v>2486</v>
      </c>
      <c r="BY63" s="237" t="s">
        <v>2485</v>
      </c>
      <c r="BZ63" s="238" t="s">
        <v>2486</v>
      </c>
      <c r="CA63" s="237" t="s">
        <v>2483</v>
      </c>
      <c r="CB63" s="238" t="s">
        <v>3306</v>
      </c>
      <c r="CC63" s="237" t="s">
        <v>2490</v>
      </c>
      <c r="CD63" s="238" t="s">
        <v>3307</v>
      </c>
      <c r="CE63" s="237" t="s">
        <v>2543</v>
      </c>
      <c r="CF63" s="239" t="s">
        <v>3308</v>
      </c>
      <c r="CG63" s="237" t="s">
        <v>2485</v>
      </c>
      <c r="CH63" s="238" t="s">
        <v>2486</v>
      </c>
      <c r="CI63" s="237" t="s">
        <v>2485</v>
      </c>
      <c r="CJ63" s="238" t="s">
        <v>2486</v>
      </c>
      <c r="CK63" s="237" t="s">
        <v>2485</v>
      </c>
      <c r="CL63" s="239" t="s">
        <v>2486</v>
      </c>
      <c r="CM63" s="237" t="s">
        <v>2482</v>
      </c>
      <c r="CN63" s="238" t="s">
        <v>3309</v>
      </c>
      <c r="CO63" s="237" t="s">
        <v>2485</v>
      </c>
      <c r="CP63" s="238" t="s">
        <v>2486</v>
      </c>
      <c r="CQ63" s="237" t="s">
        <v>2485</v>
      </c>
      <c r="CR63" s="238" t="s">
        <v>2486</v>
      </c>
      <c r="CS63" s="237" t="s">
        <v>2485</v>
      </c>
      <c r="CT63" s="238" t="s">
        <v>2486</v>
      </c>
      <c r="CU63" s="237" t="s">
        <v>2485</v>
      </c>
      <c r="CV63" s="238" t="s">
        <v>2486</v>
      </c>
      <c r="CW63" s="240"/>
      <c r="CX63" s="236"/>
      <c r="CY63" s="236"/>
      <c r="CZ63" s="236"/>
      <c r="DA63" s="236"/>
      <c r="DB63" s="236"/>
    </row>
    <row r="64" spans="1:106" s="249" customFormat="1" ht="51.75" customHeight="1" thickBot="1" x14ac:dyDescent="0.35">
      <c r="A64" s="241">
        <f t="shared" si="0"/>
        <v>61</v>
      </c>
      <c r="B64" s="242"/>
      <c r="C64" s="235" t="s">
        <v>429</v>
      </c>
      <c r="D64" s="243" t="s">
        <v>2718</v>
      </c>
      <c r="E64" s="236">
        <v>355</v>
      </c>
      <c r="F64" s="236" t="s">
        <v>2659</v>
      </c>
      <c r="G64" s="237" t="s">
        <v>2485</v>
      </c>
      <c r="H64" s="238" t="s">
        <v>2486</v>
      </c>
      <c r="I64" s="237" t="s">
        <v>2485</v>
      </c>
      <c r="J64" s="238" t="s">
        <v>2486</v>
      </c>
      <c r="K64" s="237" t="s">
        <v>2485</v>
      </c>
      <c r="L64" s="238" t="s">
        <v>2486</v>
      </c>
      <c r="M64" s="237" t="s">
        <v>2485</v>
      </c>
      <c r="N64" s="238" t="s">
        <v>2486</v>
      </c>
      <c r="O64" s="237" t="s">
        <v>2485</v>
      </c>
      <c r="P64" s="238" t="s">
        <v>2486</v>
      </c>
      <c r="Q64" s="237" t="s">
        <v>2485</v>
      </c>
      <c r="R64" s="239" t="s">
        <v>2486</v>
      </c>
      <c r="S64" s="237" t="s">
        <v>2485</v>
      </c>
      <c r="T64" s="238" t="s">
        <v>2486</v>
      </c>
      <c r="U64" s="237" t="s">
        <v>2485</v>
      </c>
      <c r="V64" s="238" t="s">
        <v>2486</v>
      </c>
      <c r="W64" s="237" t="s">
        <v>2485</v>
      </c>
      <c r="X64" s="239" t="s">
        <v>2486</v>
      </c>
      <c r="Y64" s="237" t="s">
        <v>2485</v>
      </c>
      <c r="Z64" s="238" t="s">
        <v>2486</v>
      </c>
      <c r="AA64" s="237" t="s">
        <v>2485</v>
      </c>
      <c r="AB64" s="239" t="s">
        <v>2486</v>
      </c>
      <c r="AC64" s="237" t="s">
        <v>2485</v>
      </c>
      <c r="AD64" s="238" t="s">
        <v>2486</v>
      </c>
      <c r="AE64" s="237" t="s">
        <v>2485</v>
      </c>
      <c r="AF64" s="238" t="s">
        <v>2486</v>
      </c>
      <c r="AG64" s="237" t="s">
        <v>2485</v>
      </c>
      <c r="AH64" s="238" t="s">
        <v>2486</v>
      </c>
      <c r="AI64" s="237" t="s">
        <v>2485</v>
      </c>
      <c r="AJ64" s="238" t="s">
        <v>2486</v>
      </c>
      <c r="AK64" s="237" t="s">
        <v>2485</v>
      </c>
      <c r="AL64" s="238" t="s">
        <v>2486</v>
      </c>
      <c r="AM64" s="237" t="s">
        <v>2485</v>
      </c>
      <c r="AN64" s="239" t="s">
        <v>2486</v>
      </c>
      <c r="AO64" s="237" t="s">
        <v>2485</v>
      </c>
      <c r="AP64" s="238" t="s">
        <v>2486</v>
      </c>
      <c r="AQ64" s="237" t="s">
        <v>2485</v>
      </c>
      <c r="AR64" s="239" t="s">
        <v>2486</v>
      </c>
      <c r="AS64" s="237" t="s">
        <v>2485</v>
      </c>
      <c r="AT64" s="238" t="s">
        <v>2486</v>
      </c>
      <c r="AU64" s="237" t="s">
        <v>2485</v>
      </c>
      <c r="AV64" s="239" t="s">
        <v>3310</v>
      </c>
      <c r="AW64" s="237" t="s">
        <v>2485</v>
      </c>
      <c r="AX64" s="238" t="s">
        <v>2486</v>
      </c>
      <c r="AY64" s="237" t="s">
        <v>2485</v>
      </c>
      <c r="AZ64" s="239" t="s">
        <v>3311</v>
      </c>
      <c r="BA64" s="237" t="s">
        <v>2485</v>
      </c>
      <c r="BB64" s="238" t="s">
        <v>2486</v>
      </c>
      <c r="BC64" s="237" t="s">
        <v>2485</v>
      </c>
      <c r="BD64" s="238" t="s">
        <v>3312</v>
      </c>
      <c r="BE64" s="237" t="s">
        <v>2485</v>
      </c>
      <c r="BF64" s="239" t="s">
        <v>2486</v>
      </c>
      <c r="BG64" s="237" t="s">
        <v>2485</v>
      </c>
      <c r="BH64" s="239" t="s">
        <v>3313</v>
      </c>
      <c r="BI64" s="237" t="s">
        <v>2485</v>
      </c>
      <c r="BJ64" s="238" t="s">
        <v>2486</v>
      </c>
      <c r="BK64" s="237" t="s">
        <v>2485</v>
      </c>
      <c r="BL64" s="238" t="s">
        <v>2486</v>
      </c>
      <c r="BM64" s="237" t="s">
        <v>2485</v>
      </c>
      <c r="BN64" s="238" t="s">
        <v>2486</v>
      </c>
      <c r="BO64" s="237" t="s">
        <v>2485</v>
      </c>
      <c r="BP64" s="238" t="s">
        <v>2486</v>
      </c>
      <c r="BQ64" s="237" t="s">
        <v>2485</v>
      </c>
      <c r="BR64" s="238" t="s">
        <v>2486</v>
      </c>
      <c r="BS64" s="237" t="s">
        <v>2485</v>
      </c>
      <c r="BT64" s="239" t="s">
        <v>2486</v>
      </c>
      <c r="BU64" s="237" t="s">
        <v>2485</v>
      </c>
      <c r="BV64" s="238" t="s">
        <v>2486</v>
      </c>
      <c r="BW64" s="237" t="s">
        <v>2485</v>
      </c>
      <c r="BX64" s="239" t="s">
        <v>2486</v>
      </c>
      <c r="BY64" s="237" t="s">
        <v>2485</v>
      </c>
      <c r="BZ64" s="238" t="s">
        <v>2486</v>
      </c>
      <c r="CA64" s="237" t="s">
        <v>2485</v>
      </c>
      <c r="CB64" s="238" t="s">
        <v>2486</v>
      </c>
      <c r="CC64" s="237" t="s">
        <v>2485</v>
      </c>
      <c r="CD64" s="238" t="s">
        <v>2486</v>
      </c>
      <c r="CE64" s="237" t="s">
        <v>2485</v>
      </c>
      <c r="CF64" s="239" t="s">
        <v>2486</v>
      </c>
      <c r="CG64" s="237" t="s">
        <v>2485</v>
      </c>
      <c r="CH64" s="238" t="s">
        <v>2486</v>
      </c>
      <c r="CI64" s="237" t="s">
        <v>2485</v>
      </c>
      <c r="CJ64" s="238" t="s">
        <v>2486</v>
      </c>
      <c r="CK64" s="237" t="s">
        <v>2485</v>
      </c>
      <c r="CL64" s="239" t="s">
        <v>2486</v>
      </c>
      <c r="CM64" s="237" t="s">
        <v>2485</v>
      </c>
      <c r="CN64" s="238" t="s">
        <v>2486</v>
      </c>
      <c r="CO64" s="237" t="s">
        <v>2485</v>
      </c>
      <c r="CP64" s="238" t="s">
        <v>2486</v>
      </c>
      <c r="CQ64" s="237" t="s">
        <v>2485</v>
      </c>
      <c r="CR64" s="238" t="s">
        <v>2486</v>
      </c>
      <c r="CS64" s="237" t="s">
        <v>2485</v>
      </c>
      <c r="CT64" s="238" t="s">
        <v>2486</v>
      </c>
      <c r="CU64" s="237" t="s">
        <v>2485</v>
      </c>
      <c r="CV64" s="238" t="s">
        <v>2486</v>
      </c>
      <c r="CW64" s="240"/>
      <c r="CX64" s="236"/>
      <c r="CY64" s="236"/>
      <c r="CZ64" s="236"/>
      <c r="DA64" s="236"/>
      <c r="DB64" s="236"/>
    </row>
    <row r="65" spans="1:106" s="248" customFormat="1" ht="51.75" customHeight="1" thickBot="1" x14ac:dyDescent="0.35">
      <c r="A65" s="241">
        <f t="shared" si="0"/>
        <v>62</v>
      </c>
      <c r="B65" s="242"/>
      <c r="C65" s="235" t="s">
        <v>430</v>
      </c>
      <c r="D65" s="243" t="s">
        <v>2515</v>
      </c>
      <c r="E65" s="236">
        <v>561</v>
      </c>
      <c r="F65" s="236" t="s">
        <v>3314</v>
      </c>
      <c r="G65" s="237" t="s">
        <v>2490</v>
      </c>
      <c r="H65" s="238" t="s">
        <v>3315</v>
      </c>
      <c r="I65" s="237" t="s">
        <v>2490</v>
      </c>
      <c r="J65" s="238" t="s">
        <v>3316</v>
      </c>
      <c r="K65" s="237" t="s">
        <v>2490</v>
      </c>
      <c r="L65" s="238" t="s">
        <v>3316</v>
      </c>
      <c r="M65" s="237" t="s">
        <v>2490</v>
      </c>
      <c r="N65" s="238" t="s">
        <v>3316</v>
      </c>
      <c r="O65" s="237" t="s">
        <v>2485</v>
      </c>
      <c r="P65" s="238" t="s">
        <v>3317</v>
      </c>
      <c r="Q65" s="237" t="s">
        <v>2485</v>
      </c>
      <c r="R65" s="239" t="s">
        <v>2486</v>
      </c>
      <c r="S65" s="237" t="s">
        <v>2482</v>
      </c>
      <c r="T65" s="238" t="s">
        <v>3318</v>
      </c>
      <c r="U65" s="237" t="s">
        <v>2485</v>
      </c>
      <c r="V65" s="238" t="s">
        <v>3319</v>
      </c>
      <c r="W65" s="237" t="s">
        <v>2485</v>
      </c>
      <c r="X65" s="239" t="s">
        <v>2486</v>
      </c>
      <c r="Y65" s="237" t="s">
        <v>2646</v>
      </c>
      <c r="Z65" s="238" t="s">
        <v>3320</v>
      </c>
      <c r="AA65" s="237" t="s">
        <v>2482</v>
      </c>
      <c r="AB65" s="239" t="s">
        <v>3321</v>
      </c>
      <c r="AC65" s="237" t="s">
        <v>2543</v>
      </c>
      <c r="AD65" s="238" t="s">
        <v>3322</v>
      </c>
      <c r="AE65" s="237" t="s">
        <v>2485</v>
      </c>
      <c r="AF65" s="238" t="s">
        <v>2486</v>
      </c>
      <c r="AG65" s="237" t="s">
        <v>2485</v>
      </c>
      <c r="AH65" s="238" t="s">
        <v>2486</v>
      </c>
      <c r="AI65" s="237" t="s">
        <v>2485</v>
      </c>
      <c r="AJ65" s="238" t="s">
        <v>2486</v>
      </c>
      <c r="AK65" s="237" t="s">
        <v>2482</v>
      </c>
      <c r="AL65" s="238" t="s">
        <v>3280</v>
      </c>
      <c r="AM65" s="237" t="s">
        <v>2543</v>
      </c>
      <c r="AN65" s="239" t="s">
        <v>3281</v>
      </c>
      <c r="AO65" s="237" t="s">
        <v>2485</v>
      </c>
      <c r="AP65" s="238" t="s">
        <v>2486</v>
      </c>
      <c r="AQ65" s="237" t="s">
        <v>2485</v>
      </c>
      <c r="AR65" s="239" t="s">
        <v>2486</v>
      </c>
      <c r="AS65" s="237" t="s">
        <v>2482</v>
      </c>
      <c r="AT65" s="238" t="s">
        <v>3323</v>
      </c>
      <c r="AU65" s="237" t="s">
        <v>2485</v>
      </c>
      <c r="AV65" s="239" t="s">
        <v>2486</v>
      </c>
      <c r="AW65" s="237" t="s">
        <v>2485</v>
      </c>
      <c r="AX65" s="238" t="s">
        <v>2486</v>
      </c>
      <c r="AY65" s="237" t="s">
        <v>2485</v>
      </c>
      <c r="AZ65" s="239" t="s">
        <v>2486</v>
      </c>
      <c r="BA65" s="237" t="s">
        <v>2490</v>
      </c>
      <c r="BB65" s="238" t="s">
        <v>2993</v>
      </c>
      <c r="BC65" s="237" t="s">
        <v>2485</v>
      </c>
      <c r="BD65" s="238" t="s">
        <v>2486</v>
      </c>
      <c r="BE65" s="237" t="s">
        <v>2485</v>
      </c>
      <c r="BF65" s="239" t="s">
        <v>2486</v>
      </c>
      <c r="BG65" s="237" t="s">
        <v>2485</v>
      </c>
      <c r="BH65" s="239" t="s">
        <v>2486</v>
      </c>
      <c r="BI65" s="237" t="s">
        <v>2485</v>
      </c>
      <c r="BJ65" s="238" t="s">
        <v>2486</v>
      </c>
      <c r="BK65" s="237" t="s">
        <v>2485</v>
      </c>
      <c r="BL65" s="238" t="s">
        <v>2486</v>
      </c>
      <c r="BM65" s="237" t="s">
        <v>2490</v>
      </c>
      <c r="BN65" s="238" t="s">
        <v>3324</v>
      </c>
      <c r="BO65" s="237" t="s">
        <v>2485</v>
      </c>
      <c r="BP65" s="238" t="s">
        <v>2486</v>
      </c>
      <c r="BQ65" s="237" t="s">
        <v>2490</v>
      </c>
      <c r="BR65" s="238" t="s">
        <v>3325</v>
      </c>
      <c r="BS65" s="237" t="s">
        <v>2485</v>
      </c>
      <c r="BT65" s="239" t="s">
        <v>3326</v>
      </c>
      <c r="BU65" s="237" t="s">
        <v>2485</v>
      </c>
      <c r="BV65" s="238" t="s">
        <v>2486</v>
      </c>
      <c r="BW65" s="237" t="s">
        <v>2485</v>
      </c>
      <c r="BX65" s="239" t="s">
        <v>2486</v>
      </c>
      <c r="BY65" s="237" t="s">
        <v>2485</v>
      </c>
      <c r="BZ65" s="238" t="s">
        <v>2486</v>
      </c>
      <c r="CA65" s="237" t="s">
        <v>2485</v>
      </c>
      <c r="CB65" s="238" t="s">
        <v>3327</v>
      </c>
      <c r="CC65" s="237" t="s">
        <v>2485</v>
      </c>
      <c r="CD65" s="238" t="s">
        <v>2486</v>
      </c>
      <c r="CE65" s="237" t="s">
        <v>2485</v>
      </c>
      <c r="CF65" s="239" t="s">
        <v>3173</v>
      </c>
      <c r="CG65" s="237" t="s">
        <v>2485</v>
      </c>
      <c r="CH65" s="238" t="s">
        <v>2486</v>
      </c>
      <c r="CI65" s="237" t="s">
        <v>2485</v>
      </c>
      <c r="CJ65" s="238" t="s">
        <v>2486</v>
      </c>
      <c r="CK65" s="237" t="s">
        <v>2485</v>
      </c>
      <c r="CL65" s="239" t="s">
        <v>2486</v>
      </c>
      <c r="CM65" s="237" t="s">
        <v>2485</v>
      </c>
      <c r="CN65" s="238" t="s">
        <v>2486</v>
      </c>
      <c r="CO65" s="237" t="s">
        <v>2485</v>
      </c>
      <c r="CP65" s="238" t="s">
        <v>2486</v>
      </c>
      <c r="CQ65" s="237" t="s">
        <v>2485</v>
      </c>
      <c r="CR65" s="238" t="s">
        <v>2486</v>
      </c>
      <c r="CS65" s="237" t="s">
        <v>2485</v>
      </c>
      <c r="CT65" s="238" t="s">
        <v>2486</v>
      </c>
      <c r="CU65" s="237" t="s">
        <v>2482</v>
      </c>
      <c r="CV65" s="238" t="s">
        <v>3328</v>
      </c>
      <c r="CW65" s="240"/>
      <c r="CX65" s="236"/>
      <c r="CY65" s="236"/>
      <c r="CZ65" s="236"/>
      <c r="DA65" s="236"/>
      <c r="DB65" s="236"/>
    </row>
    <row r="66" spans="1:106" s="248" customFormat="1" ht="51.75" customHeight="1" thickBot="1" x14ac:dyDescent="0.35">
      <c r="A66" s="241">
        <f t="shared" si="0"/>
        <v>63</v>
      </c>
      <c r="B66" s="242"/>
      <c r="C66" s="235" t="s">
        <v>224</v>
      </c>
      <c r="D66" s="243" t="s">
        <v>3040</v>
      </c>
      <c r="E66" s="236">
        <v>422</v>
      </c>
      <c r="F66" s="236" t="s">
        <v>2516</v>
      </c>
      <c r="G66" s="237" t="s">
        <v>2485</v>
      </c>
      <c r="H66" s="238" t="s">
        <v>2486</v>
      </c>
      <c r="I66" s="237" t="s">
        <v>2482</v>
      </c>
      <c r="J66" s="238" t="s">
        <v>3329</v>
      </c>
      <c r="K66" s="237" t="s">
        <v>2485</v>
      </c>
      <c r="L66" s="238" t="s">
        <v>2486</v>
      </c>
      <c r="M66" s="237" t="s">
        <v>2485</v>
      </c>
      <c r="N66" s="238" t="s">
        <v>2486</v>
      </c>
      <c r="O66" s="237" t="s">
        <v>2485</v>
      </c>
      <c r="P66" s="238" t="s">
        <v>2486</v>
      </c>
      <c r="Q66" s="237" t="s">
        <v>2485</v>
      </c>
      <c r="R66" s="239" t="s">
        <v>2486</v>
      </c>
      <c r="S66" s="237" t="s">
        <v>2482</v>
      </c>
      <c r="T66" s="238" t="s">
        <v>3330</v>
      </c>
      <c r="U66" s="237" t="s">
        <v>2490</v>
      </c>
      <c r="V66" s="238" t="s">
        <v>3331</v>
      </c>
      <c r="W66" s="237" t="s">
        <v>2485</v>
      </c>
      <c r="X66" s="239" t="s">
        <v>2486</v>
      </c>
      <c r="Y66" s="237" t="s">
        <v>2485</v>
      </c>
      <c r="Z66" s="238" t="s">
        <v>2486</v>
      </c>
      <c r="AA66" s="237" t="s">
        <v>2485</v>
      </c>
      <c r="AB66" s="239" t="s">
        <v>2486</v>
      </c>
      <c r="AC66" s="237" t="s">
        <v>2485</v>
      </c>
      <c r="AD66" s="238" t="s">
        <v>2486</v>
      </c>
      <c r="AE66" s="237" t="s">
        <v>2485</v>
      </c>
      <c r="AF66" s="238" t="s">
        <v>2486</v>
      </c>
      <c r="AG66" s="237" t="s">
        <v>2485</v>
      </c>
      <c r="AH66" s="238" t="s">
        <v>2486</v>
      </c>
      <c r="AI66" s="237" t="s">
        <v>2490</v>
      </c>
      <c r="AJ66" s="238" t="s">
        <v>3332</v>
      </c>
      <c r="AK66" s="237" t="s">
        <v>2485</v>
      </c>
      <c r="AL66" s="238" t="s">
        <v>2486</v>
      </c>
      <c r="AM66" s="237" t="s">
        <v>2485</v>
      </c>
      <c r="AN66" s="239" t="s">
        <v>2486</v>
      </c>
      <c r="AO66" s="237" t="s">
        <v>2485</v>
      </c>
      <c r="AP66" s="238" t="s">
        <v>2486</v>
      </c>
      <c r="AQ66" s="237" t="s">
        <v>2485</v>
      </c>
      <c r="AR66" s="239" t="s">
        <v>2486</v>
      </c>
      <c r="AS66" s="237" t="s">
        <v>2490</v>
      </c>
      <c r="AT66" s="238" t="s">
        <v>3333</v>
      </c>
      <c r="AU66" s="237" t="s">
        <v>2485</v>
      </c>
      <c r="AV66" s="239" t="s">
        <v>2486</v>
      </c>
      <c r="AW66" s="237" t="s">
        <v>2482</v>
      </c>
      <c r="AX66" s="238" t="s">
        <v>3334</v>
      </c>
      <c r="AY66" s="237" t="s">
        <v>2485</v>
      </c>
      <c r="AZ66" s="239" t="s">
        <v>2486</v>
      </c>
      <c r="BA66" s="237" t="s">
        <v>2485</v>
      </c>
      <c r="BB66" s="238" t="s">
        <v>2486</v>
      </c>
      <c r="BC66" s="237" t="s">
        <v>2485</v>
      </c>
      <c r="BD66" s="238" t="s">
        <v>2486</v>
      </c>
      <c r="BE66" s="237" t="s">
        <v>2485</v>
      </c>
      <c r="BF66" s="239" t="s">
        <v>2486</v>
      </c>
      <c r="BG66" s="237" t="s">
        <v>2485</v>
      </c>
      <c r="BH66" s="239" t="s">
        <v>2486</v>
      </c>
      <c r="BI66" s="237" t="s">
        <v>2485</v>
      </c>
      <c r="BJ66" s="238" t="s">
        <v>2486</v>
      </c>
      <c r="BK66" s="237" t="s">
        <v>2485</v>
      </c>
      <c r="BL66" s="238" t="s">
        <v>2486</v>
      </c>
      <c r="BM66" s="237" t="s">
        <v>2485</v>
      </c>
      <c r="BN66" s="238" t="s">
        <v>2486</v>
      </c>
      <c r="BO66" s="237" t="s">
        <v>2482</v>
      </c>
      <c r="BP66" s="238" t="s">
        <v>3335</v>
      </c>
      <c r="BQ66" s="237" t="s">
        <v>2490</v>
      </c>
      <c r="BR66" s="238" t="s">
        <v>3336</v>
      </c>
      <c r="BS66" s="237" t="s">
        <v>2482</v>
      </c>
      <c r="BT66" s="239" t="s">
        <v>531</v>
      </c>
      <c r="BU66" s="237" t="s">
        <v>2485</v>
      </c>
      <c r="BV66" s="238" t="s">
        <v>2486</v>
      </c>
      <c r="BW66" s="237" t="s">
        <v>2490</v>
      </c>
      <c r="BX66" s="239" t="s">
        <v>3337</v>
      </c>
      <c r="BY66" s="237" t="s">
        <v>2490</v>
      </c>
      <c r="BZ66" s="238" t="s">
        <v>3338</v>
      </c>
      <c r="CA66" s="237" t="s">
        <v>2490</v>
      </c>
      <c r="CB66" s="238" t="s">
        <v>3339</v>
      </c>
      <c r="CC66" s="237" t="s">
        <v>2484</v>
      </c>
      <c r="CD66" s="238" t="s">
        <v>2779</v>
      </c>
      <c r="CE66" s="237" t="s">
        <v>2483</v>
      </c>
      <c r="CF66" s="239" t="s">
        <v>2576</v>
      </c>
      <c r="CG66" s="237" t="s">
        <v>2485</v>
      </c>
      <c r="CH66" s="238" t="s">
        <v>2486</v>
      </c>
      <c r="CI66" s="237" t="s">
        <v>2490</v>
      </c>
      <c r="CJ66" s="238" t="s">
        <v>3340</v>
      </c>
      <c r="CK66" s="237" t="s">
        <v>2485</v>
      </c>
      <c r="CL66" s="239" t="s">
        <v>2486</v>
      </c>
      <c r="CM66" s="237" t="s">
        <v>2485</v>
      </c>
      <c r="CN66" s="238" t="s">
        <v>2486</v>
      </c>
      <c r="CO66" s="237" t="s">
        <v>2482</v>
      </c>
      <c r="CP66" s="238" t="s">
        <v>3341</v>
      </c>
      <c r="CQ66" s="237" t="s">
        <v>2485</v>
      </c>
      <c r="CR66" s="238" t="s">
        <v>2486</v>
      </c>
      <c r="CS66" s="237" t="s">
        <v>2485</v>
      </c>
      <c r="CT66" s="238" t="s">
        <v>2486</v>
      </c>
      <c r="CU66" s="237" t="s">
        <v>2485</v>
      </c>
      <c r="CV66" s="238" t="s">
        <v>2486</v>
      </c>
      <c r="CW66" s="240"/>
      <c r="CX66" s="236"/>
      <c r="CY66" s="236"/>
      <c r="CZ66" s="236"/>
      <c r="DA66" s="236"/>
      <c r="DB66" s="236"/>
    </row>
    <row r="67" spans="1:106" s="248" customFormat="1" ht="51.75" customHeight="1" thickBot="1" x14ac:dyDescent="0.35">
      <c r="A67" s="241">
        <f t="shared" si="0"/>
        <v>64</v>
      </c>
      <c r="B67" s="242"/>
      <c r="C67" s="235" t="s">
        <v>225</v>
      </c>
      <c r="D67" s="243" t="s">
        <v>2692</v>
      </c>
      <c r="E67" s="236">
        <v>315</v>
      </c>
      <c r="F67" s="236" t="s">
        <v>2479</v>
      </c>
      <c r="G67" s="237" t="s">
        <v>2483</v>
      </c>
      <c r="H67" s="238" t="s">
        <v>3342</v>
      </c>
      <c r="I67" s="237" t="s">
        <v>2483</v>
      </c>
      <c r="J67" s="238" t="s">
        <v>3343</v>
      </c>
      <c r="K67" s="237" t="s">
        <v>2490</v>
      </c>
      <c r="L67" s="238" t="s">
        <v>3344</v>
      </c>
      <c r="M67" s="237" t="s">
        <v>2490</v>
      </c>
      <c r="N67" s="238" t="s">
        <v>3344</v>
      </c>
      <c r="O67" s="237" t="s">
        <v>2483</v>
      </c>
      <c r="P67" s="238" t="s">
        <v>3344</v>
      </c>
      <c r="Q67" s="237" t="s">
        <v>2485</v>
      </c>
      <c r="R67" s="239" t="s">
        <v>2486</v>
      </c>
      <c r="S67" s="237" t="s">
        <v>2485</v>
      </c>
      <c r="T67" s="238" t="s">
        <v>2695</v>
      </c>
      <c r="U67" s="237" t="s">
        <v>2485</v>
      </c>
      <c r="V67" s="238" t="s">
        <v>2695</v>
      </c>
      <c r="W67" s="237" t="s">
        <v>2485</v>
      </c>
      <c r="X67" s="239" t="s">
        <v>3167</v>
      </c>
      <c r="Y67" s="237" t="s">
        <v>2482</v>
      </c>
      <c r="Z67" s="238" t="s">
        <v>3345</v>
      </c>
      <c r="AA67" s="237" t="s">
        <v>2482</v>
      </c>
      <c r="AB67" s="239" t="s">
        <v>3346</v>
      </c>
      <c r="AC67" s="237" t="s">
        <v>2485</v>
      </c>
      <c r="AD67" s="238" t="s">
        <v>3167</v>
      </c>
      <c r="AE67" s="237" t="s">
        <v>2485</v>
      </c>
      <c r="AF67" s="238" t="s">
        <v>3167</v>
      </c>
      <c r="AG67" s="237" t="s">
        <v>2485</v>
      </c>
      <c r="AH67" s="238" t="s">
        <v>3167</v>
      </c>
      <c r="AI67" s="237" t="s">
        <v>2485</v>
      </c>
      <c r="AJ67" s="238" t="s">
        <v>2486</v>
      </c>
      <c r="AK67" s="237" t="s">
        <v>2490</v>
      </c>
      <c r="AL67" s="238" t="s">
        <v>3347</v>
      </c>
      <c r="AM67" s="237" t="s">
        <v>2482</v>
      </c>
      <c r="AN67" s="239" t="s">
        <v>3348</v>
      </c>
      <c r="AO67" s="237" t="s">
        <v>2485</v>
      </c>
      <c r="AP67" s="238" t="s">
        <v>2695</v>
      </c>
      <c r="AQ67" s="237" t="s">
        <v>2490</v>
      </c>
      <c r="AR67" s="239" t="s">
        <v>3349</v>
      </c>
      <c r="AS67" s="237" t="s">
        <v>2485</v>
      </c>
      <c r="AT67" s="238" t="s">
        <v>3350</v>
      </c>
      <c r="AU67" s="237" t="s">
        <v>2485</v>
      </c>
      <c r="AV67" s="239" t="s">
        <v>2486</v>
      </c>
      <c r="AW67" s="237" t="s">
        <v>2543</v>
      </c>
      <c r="AX67" s="238" t="s">
        <v>3351</v>
      </c>
      <c r="AY67" s="237" t="s">
        <v>2485</v>
      </c>
      <c r="AZ67" s="239" t="s">
        <v>2695</v>
      </c>
      <c r="BA67" s="237" t="s">
        <v>2485</v>
      </c>
      <c r="BB67" s="238" t="s">
        <v>2486</v>
      </c>
      <c r="BC67" s="237" t="s">
        <v>2485</v>
      </c>
      <c r="BD67" s="238" t="s">
        <v>2695</v>
      </c>
      <c r="BE67" s="237" t="s">
        <v>2485</v>
      </c>
      <c r="BF67" s="239" t="s">
        <v>2695</v>
      </c>
      <c r="BG67" s="237" t="s">
        <v>2485</v>
      </c>
      <c r="BH67" s="239" t="s">
        <v>2695</v>
      </c>
      <c r="BI67" s="237" t="s">
        <v>2485</v>
      </c>
      <c r="BJ67" s="238" t="s">
        <v>2695</v>
      </c>
      <c r="BK67" s="237" t="s">
        <v>2485</v>
      </c>
      <c r="BL67" s="238" t="s">
        <v>2695</v>
      </c>
      <c r="BM67" s="237" t="s">
        <v>2485</v>
      </c>
      <c r="BN67" s="238" t="s">
        <v>3350</v>
      </c>
      <c r="BO67" s="237" t="s">
        <v>2485</v>
      </c>
      <c r="BP67" s="238" t="s">
        <v>3352</v>
      </c>
      <c r="BQ67" s="237" t="s">
        <v>2485</v>
      </c>
      <c r="BR67" s="238" t="s">
        <v>3353</v>
      </c>
      <c r="BS67" s="237" t="s">
        <v>2482</v>
      </c>
      <c r="BT67" s="239" t="s">
        <v>3354</v>
      </c>
      <c r="BU67" s="237" t="s">
        <v>2485</v>
      </c>
      <c r="BV67" s="238" t="s">
        <v>3355</v>
      </c>
      <c r="BW67" s="237" t="s">
        <v>2485</v>
      </c>
      <c r="BX67" s="239" t="s">
        <v>2486</v>
      </c>
      <c r="BY67" s="237" t="s">
        <v>2485</v>
      </c>
      <c r="BZ67" s="238" t="s">
        <v>3356</v>
      </c>
      <c r="CA67" s="237" t="s">
        <v>2490</v>
      </c>
      <c r="CB67" s="238" t="s">
        <v>2705</v>
      </c>
      <c r="CC67" s="237" t="s">
        <v>2483</v>
      </c>
      <c r="CD67" s="238" t="s">
        <v>3357</v>
      </c>
      <c r="CE67" s="237" t="s">
        <v>2483</v>
      </c>
      <c r="CF67" s="239" t="s">
        <v>2707</v>
      </c>
      <c r="CG67" s="237" t="s">
        <v>2482</v>
      </c>
      <c r="CH67" s="238" t="s">
        <v>3358</v>
      </c>
      <c r="CI67" s="237" t="s">
        <v>2482</v>
      </c>
      <c r="CJ67" s="238" t="s">
        <v>3359</v>
      </c>
      <c r="CK67" s="237" t="s">
        <v>2485</v>
      </c>
      <c r="CL67" s="239" t="s">
        <v>2486</v>
      </c>
      <c r="CM67" s="237" t="s">
        <v>2483</v>
      </c>
      <c r="CN67" s="238" t="s">
        <v>3360</v>
      </c>
      <c r="CO67" s="237" t="s">
        <v>2485</v>
      </c>
      <c r="CP67" s="238" t="s">
        <v>2486</v>
      </c>
      <c r="CQ67" s="237" t="s">
        <v>2485</v>
      </c>
      <c r="CR67" s="238" t="s">
        <v>2486</v>
      </c>
      <c r="CS67" s="237" t="s">
        <v>2485</v>
      </c>
      <c r="CT67" s="238" t="s">
        <v>2486</v>
      </c>
      <c r="CU67" s="237" t="s">
        <v>2485</v>
      </c>
      <c r="CV67" s="238" t="s">
        <v>2486</v>
      </c>
      <c r="CW67" s="240" t="s">
        <v>3361</v>
      </c>
      <c r="CX67" s="236"/>
      <c r="CY67" s="236"/>
      <c r="CZ67" s="236"/>
      <c r="DA67" s="236"/>
      <c r="DB67" s="236"/>
    </row>
    <row r="68" spans="1:106" s="248" customFormat="1" ht="51.75" customHeight="1" thickBot="1" x14ac:dyDescent="0.35">
      <c r="A68" s="241">
        <f t="shared" si="0"/>
        <v>65</v>
      </c>
      <c r="B68" s="242"/>
      <c r="C68" s="235" t="s">
        <v>216</v>
      </c>
      <c r="D68" s="243" t="s">
        <v>2583</v>
      </c>
      <c r="E68" s="236">
        <v>603</v>
      </c>
      <c r="F68" s="236" t="s">
        <v>3362</v>
      </c>
      <c r="G68" s="237" t="s">
        <v>2485</v>
      </c>
      <c r="H68" s="238" t="s">
        <v>2486</v>
      </c>
      <c r="I68" s="237" t="s">
        <v>2483</v>
      </c>
      <c r="J68" s="238" t="s">
        <v>3363</v>
      </c>
      <c r="K68" s="237" t="s">
        <v>2485</v>
      </c>
      <c r="L68" s="238" t="s">
        <v>2486</v>
      </c>
      <c r="M68" s="237" t="s">
        <v>2485</v>
      </c>
      <c r="N68" s="238" t="s">
        <v>2486</v>
      </c>
      <c r="O68" s="237" t="s">
        <v>2485</v>
      </c>
      <c r="P68" s="238" t="s">
        <v>2486</v>
      </c>
      <c r="Q68" s="237" t="s">
        <v>2485</v>
      </c>
      <c r="R68" s="239" t="s">
        <v>2486</v>
      </c>
      <c r="S68" s="237" t="s">
        <v>2485</v>
      </c>
      <c r="T68" s="238" t="s">
        <v>2486</v>
      </c>
      <c r="U68" s="237" t="s">
        <v>2490</v>
      </c>
      <c r="V68" s="238" t="s">
        <v>3364</v>
      </c>
      <c r="W68" s="237" t="s">
        <v>2485</v>
      </c>
      <c r="X68" s="239" t="s">
        <v>2486</v>
      </c>
      <c r="Y68" s="237" t="s">
        <v>2485</v>
      </c>
      <c r="Z68" s="238" t="s">
        <v>2486</v>
      </c>
      <c r="AA68" s="237" t="s">
        <v>2485</v>
      </c>
      <c r="AB68" s="239" t="s">
        <v>2486</v>
      </c>
      <c r="AC68" s="237" t="s">
        <v>2485</v>
      </c>
      <c r="AD68" s="238" t="s">
        <v>2486</v>
      </c>
      <c r="AE68" s="237" t="s">
        <v>2485</v>
      </c>
      <c r="AF68" s="238" t="s">
        <v>2486</v>
      </c>
      <c r="AG68" s="237" t="s">
        <v>2485</v>
      </c>
      <c r="AH68" s="238" t="s">
        <v>2486</v>
      </c>
      <c r="AI68" s="237" t="s">
        <v>2490</v>
      </c>
      <c r="AJ68" s="238" t="s">
        <v>3365</v>
      </c>
      <c r="AK68" s="237" t="s">
        <v>2485</v>
      </c>
      <c r="AL68" s="238" t="s">
        <v>2486</v>
      </c>
      <c r="AM68" s="237" t="s">
        <v>2485</v>
      </c>
      <c r="AN68" s="239" t="s">
        <v>2486</v>
      </c>
      <c r="AO68" s="237" t="s">
        <v>2485</v>
      </c>
      <c r="AP68" s="238" t="s">
        <v>2486</v>
      </c>
      <c r="AQ68" s="237" t="s">
        <v>2485</v>
      </c>
      <c r="AR68" s="239" t="s">
        <v>2486</v>
      </c>
      <c r="AS68" s="237" t="s">
        <v>2482</v>
      </c>
      <c r="AT68" s="238" t="s">
        <v>3366</v>
      </c>
      <c r="AU68" s="237" t="s">
        <v>2485</v>
      </c>
      <c r="AV68" s="239" t="s">
        <v>2486</v>
      </c>
      <c r="AW68" s="237" t="s">
        <v>2482</v>
      </c>
      <c r="AX68" s="238" t="s">
        <v>3367</v>
      </c>
      <c r="AY68" s="237" t="s">
        <v>2485</v>
      </c>
      <c r="AZ68" s="239" t="s">
        <v>2486</v>
      </c>
      <c r="BA68" s="237" t="s">
        <v>2485</v>
      </c>
      <c r="BB68" s="238" t="s">
        <v>2486</v>
      </c>
      <c r="BC68" s="237" t="s">
        <v>2485</v>
      </c>
      <c r="BD68" s="238" t="s">
        <v>2486</v>
      </c>
      <c r="BE68" s="237" t="s">
        <v>2485</v>
      </c>
      <c r="BF68" s="239" t="s">
        <v>2486</v>
      </c>
      <c r="BG68" s="237" t="s">
        <v>2485</v>
      </c>
      <c r="BH68" s="239" t="s">
        <v>2486</v>
      </c>
      <c r="BI68" s="237" t="s">
        <v>2485</v>
      </c>
      <c r="BJ68" s="238" t="s">
        <v>2486</v>
      </c>
      <c r="BK68" s="237" t="s">
        <v>2485</v>
      </c>
      <c r="BL68" s="238" t="s">
        <v>2486</v>
      </c>
      <c r="BM68" s="237" t="s">
        <v>2482</v>
      </c>
      <c r="BN68" s="238" t="s">
        <v>3368</v>
      </c>
      <c r="BO68" s="237" t="s">
        <v>2485</v>
      </c>
      <c r="BP68" s="238" t="s">
        <v>2486</v>
      </c>
      <c r="BQ68" s="237" t="s">
        <v>2490</v>
      </c>
      <c r="BR68" s="238" t="s">
        <v>3369</v>
      </c>
      <c r="BS68" s="237" t="s">
        <v>2490</v>
      </c>
      <c r="BT68" s="239" t="s">
        <v>3370</v>
      </c>
      <c r="BU68" s="237" t="s">
        <v>2485</v>
      </c>
      <c r="BV68" s="238" t="s">
        <v>2486</v>
      </c>
      <c r="BW68" s="237" t="s">
        <v>2485</v>
      </c>
      <c r="BX68" s="239" t="s">
        <v>2486</v>
      </c>
      <c r="BY68" s="237" t="s">
        <v>2485</v>
      </c>
      <c r="BZ68" s="238" t="s">
        <v>2486</v>
      </c>
      <c r="CA68" s="237" t="s">
        <v>2490</v>
      </c>
      <c r="CB68" s="238" t="s">
        <v>3339</v>
      </c>
      <c r="CC68" s="237" t="s">
        <v>2484</v>
      </c>
      <c r="CD68" s="238" t="s">
        <v>2779</v>
      </c>
      <c r="CE68" s="237" t="s">
        <v>2480</v>
      </c>
      <c r="CF68" s="239" t="s">
        <v>2576</v>
      </c>
      <c r="CG68" s="237" t="s">
        <v>2485</v>
      </c>
      <c r="CH68" s="238" t="s">
        <v>2486</v>
      </c>
      <c r="CI68" s="237" t="s">
        <v>2482</v>
      </c>
      <c r="CJ68" s="238" t="s">
        <v>3371</v>
      </c>
      <c r="CK68" s="237" t="s">
        <v>2490</v>
      </c>
      <c r="CL68" s="239" t="s">
        <v>3372</v>
      </c>
      <c r="CM68" s="237" t="s">
        <v>2485</v>
      </c>
      <c r="CN68" s="238" t="s">
        <v>2486</v>
      </c>
      <c r="CO68" s="237" t="s">
        <v>2485</v>
      </c>
      <c r="CP68" s="238" t="s">
        <v>2486</v>
      </c>
      <c r="CQ68" s="237" t="s">
        <v>2485</v>
      </c>
      <c r="CR68" s="238" t="s">
        <v>2486</v>
      </c>
      <c r="CS68" s="237" t="s">
        <v>2485</v>
      </c>
      <c r="CT68" s="238" t="s">
        <v>2486</v>
      </c>
      <c r="CU68" s="237" t="s">
        <v>2485</v>
      </c>
      <c r="CV68" s="238" t="s">
        <v>2486</v>
      </c>
      <c r="CW68" s="240"/>
      <c r="CX68" s="236"/>
      <c r="CY68" s="236"/>
      <c r="CZ68" s="236"/>
      <c r="DA68" s="236"/>
      <c r="DB68" s="236"/>
    </row>
    <row r="69" spans="1:106" s="249" customFormat="1" ht="51.75" customHeight="1" thickBot="1" x14ac:dyDescent="0.35">
      <c r="A69" s="241">
        <f t="shared" si="0"/>
        <v>66</v>
      </c>
      <c r="B69" s="242"/>
      <c r="C69" s="235" t="s">
        <v>431</v>
      </c>
      <c r="D69" s="243" t="s">
        <v>3056</v>
      </c>
      <c r="E69" s="236">
        <v>325</v>
      </c>
      <c r="F69" s="236" t="s">
        <v>3030</v>
      </c>
      <c r="G69" s="237" t="s">
        <v>2485</v>
      </c>
      <c r="H69" s="238" t="s">
        <v>2486</v>
      </c>
      <c r="I69" s="237" t="s">
        <v>2485</v>
      </c>
      <c r="J69" s="238" t="s">
        <v>2486</v>
      </c>
      <c r="K69" s="237" t="s">
        <v>2543</v>
      </c>
      <c r="L69" s="238" t="s">
        <v>3373</v>
      </c>
      <c r="M69" s="237" t="s">
        <v>2485</v>
      </c>
      <c r="N69" s="238" t="s">
        <v>2486</v>
      </c>
      <c r="O69" s="237" t="s">
        <v>2485</v>
      </c>
      <c r="P69" s="238" t="s">
        <v>2486</v>
      </c>
      <c r="Q69" s="237" t="s">
        <v>2485</v>
      </c>
      <c r="R69" s="239" t="s">
        <v>2486</v>
      </c>
      <c r="S69" s="237" t="s">
        <v>2485</v>
      </c>
      <c r="T69" s="238" t="s">
        <v>2486</v>
      </c>
      <c r="U69" s="237" t="s">
        <v>2485</v>
      </c>
      <c r="V69" s="238" t="s">
        <v>2486</v>
      </c>
      <c r="W69" s="237" t="s">
        <v>2485</v>
      </c>
      <c r="X69" s="239" t="s">
        <v>2486</v>
      </c>
      <c r="Y69" s="237" t="s">
        <v>2485</v>
      </c>
      <c r="Z69" s="238" t="s">
        <v>2486</v>
      </c>
      <c r="AA69" s="237" t="s">
        <v>2485</v>
      </c>
      <c r="AB69" s="239" t="s">
        <v>2486</v>
      </c>
      <c r="AC69" s="237" t="s">
        <v>3247</v>
      </c>
      <c r="AD69" s="238" t="s">
        <v>3374</v>
      </c>
      <c r="AE69" s="237" t="s">
        <v>2485</v>
      </c>
      <c r="AF69" s="238" t="s">
        <v>2486</v>
      </c>
      <c r="AG69" s="237" t="s">
        <v>2485</v>
      </c>
      <c r="AH69" s="238" t="s">
        <v>2486</v>
      </c>
      <c r="AI69" s="237" t="s">
        <v>2485</v>
      </c>
      <c r="AJ69" s="238" t="s">
        <v>2486</v>
      </c>
      <c r="AK69" s="237" t="s">
        <v>2485</v>
      </c>
      <c r="AL69" s="238" t="s">
        <v>2486</v>
      </c>
      <c r="AM69" s="237" t="s">
        <v>2485</v>
      </c>
      <c r="AN69" s="239" t="s">
        <v>2486</v>
      </c>
      <c r="AO69" s="237" t="s">
        <v>2543</v>
      </c>
      <c r="AP69" s="238" t="s">
        <v>3375</v>
      </c>
      <c r="AQ69" s="237" t="s">
        <v>2485</v>
      </c>
      <c r="AR69" s="239" t="s">
        <v>2486</v>
      </c>
      <c r="AS69" s="237" t="s">
        <v>2485</v>
      </c>
      <c r="AT69" s="238" t="s">
        <v>2486</v>
      </c>
      <c r="AU69" s="237" t="s">
        <v>2485</v>
      </c>
      <c r="AV69" s="239" t="s">
        <v>2486</v>
      </c>
      <c r="AW69" s="237" t="s">
        <v>2485</v>
      </c>
      <c r="AX69" s="238" t="s">
        <v>2486</v>
      </c>
      <c r="AY69" s="237" t="s">
        <v>2485</v>
      </c>
      <c r="AZ69" s="239" t="s">
        <v>2486</v>
      </c>
      <c r="BA69" s="237" t="s">
        <v>2485</v>
      </c>
      <c r="BB69" s="238" t="s">
        <v>2486</v>
      </c>
      <c r="BC69" s="237" t="s">
        <v>2485</v>
      </c>
      <c r="BD69" s="238" t="s">
        <v>2486</v>
      </c>
      <c r="BE69" s="237" t="s">
        <v>2485</v>
      </c>
      <c r="BF69" s="239" t="s">
        <v>2486</v>
      </c>
      <c r="BG69" s="237" t="s">
        <v>2485</v>
      </c>
      <c r="BH69" s="239" t="s">
        <v>2486</v>
      </c>
      <c r="BI69" s="237" t="s">
        <v>2485</v>
      </c>
      <c r="BJ69" s="238" t="s">
        <v>2486</v>
      </c>
      <c r="BK69" s="237" t="s">
        <v>2485</v>
      </c>
      <c r="BL69" s="238" t="s">
        <v>2486</v>
      </c>
      <c r="BM69" s="237" t="s">
        <v>2543</v>
      </c>
      <c r="BN69" s="238" t="s">
        <v>3376</v>
      </c>
      <c r="BO69" s="237" t="s">
        <v>2485</v>
      </c>
      <c r="BP69" s="238" t="s">
        <v>2486</v>
      </c>
      <c r="BQ69" s="237" t="s">
        <v>2485</v>
      </c>
      <c r="BR69" s="238" t="s">
        <v>2486</v>
      </c>
      <c r="BS69" s="237" t="s">
        <v>2485</v>
      </c>
      <c r="BT69" s="239" t="s">
        <v>2486</v>
      </c>
      <c r="BU69" s="237" t="s">
        <v>2485</v>
      </c>
      <c r="BV69" s="238" t="s">
        <v>2486</v>
      </c>
      <c r="BW69" s="237" t="s">
        <v>2485</v>
      </c>
      <c r="BX69" s="239" t="s">
        <v>2486</v>
      </c>
      <c r="BY69" s="237" t="s">
        <v>2485</v>
      </c>
      <c r="BZ69" s="238" t="s">
        <v>2486</v>
      </c>
      <c r="CA69" s="237" t="s">
        <v>2490</v>
      </c>
      <c r="CB69" s="238" t="s">
        <v>3377</v>
      </c>
      <c r="CC69" s="237" t="s">
        <v>2485</v>
      </c>
      <c r="CD69" s="238" t="s">
        <v>2486</v>
      </c>
      <c r="CE69" s="237" t="s">
        <v>2485</v>
      </c>
      <c r="CF69" s="239" t="s">
        <v>2486</v>
      </c>
      <c r="CG69" s="237" t="s">
        <v>2485</v>
      </c>
      <c r="CH69" s="238" t="s">
        <v>2486</v>
      </c>
      <c r="CI69" s="237" t="s">
        <v>2485</v>
      </c>
      <c r="CJ69" s="238" t="s">
        <v>2486</v>
      </c>
      <c r="CK69" s="237" t="s">
        <v>2485</v>
      </c>
      <c r="CL69" s="239" t="s">
        <v>2486</v>
      </c>
      <c r="CM69" s="237" t="s">
        <v>2485</v>
      </c>
      <c r="CN69" s="238" t="s">
        <v>2486</v>
      </c>
      <c r="CO69" s="237" t="s">
        <v>2485</v>
      </c>
      <c r="CP69" s="238" t="s">
        <v>2486</v>
      </c>
      <c r="CQ69" s="237" t="s">
        <v>2485</v>
      </c>
      <c r="CR69" s="238" t="s">
        <v>2486</v>
      </c>
      <c r="CS69" s="237" t="s">
        <v>2485</v>
      </c>
      <c r="CT69" s="238" t="s">
        <v>3378</v>
      </c>
      <c r="CU69" s="237" t="s">
        <v>2485</v>
      </c>
      <c r="CV69" s="238" t="s">
        <v>3379</v>
      </c>
      <c r="CW69" s="240"/>
      <c r="CX69" s="236"/>
      <c r="CY69" s="236"/>
      <c r="CZ69" s="236"/>
      <c r="DA69" s="236"/>
      <c r="DB69" s="236"/>
    </row>
    <row r="70" spans="1:106" s="249" customFormat="1" ht="51.75" customHeight="1" thickBot="1" x14ac:dyDescent="0.35">
      <c r="A70" s="241">
        <f t="shared" ref="A70:A133" si="1">+A69+1</f>
        <v>67</v>
      </c>
      <c r="B70" s="242"/>
      <c r="C70" s="235" t="s">
        <v>432</v>
      </c>
      <c r="D70" s="243" t="s">
        <v>2515</v>
      </c>
      <c r="E70" s="236">
        <v>423</v>
      </c>
      <c r="F70" s="236" t="s">
        <v>2516</v>
      </c>
      <c r="G70" s="237" t="s">
        <v>2490</v>
      </c>
      <c r="H70" s="238" t="s">
        <v>3380</v>
      </c>
      <c r="I70" s="237" t="s">
        <v>2485</v>
      </c>
      <c r="J70" s="238" t="s">
        <v>2486</v>
      </c>
      <c r="K70" s="237" t="s">
        <v>2490</v>
      </c>
      <c r="L70" s="238" t="s">
        <v>3381</v>
      </c>
      <c r="M70" s="237" t="s">
        <v>2490</v>
      </c>
      <c r="N70" s="238" t="s">
        <v>3382</v>
      </c>
      <c r="O70" s="237" t="s">
        <v>2482</v>
      </c>
      <c r="P70" s="238" t="s">
        <v>3383</v>
      </c>
      <c r="Q70" s="237" t="s">
        <v>2485</v>
      </c>
      <c r="R70" s="239" t="s">
        <v>2486</v>
      </c>
      <c r="S70" s="237" t="s">
        <v>2485</v>
      </c>
      <c r="T70" s="238" t="s">
        <v>2486</v>
      </c>
      <c r="U70" s="237" t="s">
        <v>2485</v>
      </c>
      <c r="V70" s="238" t="s">
        <v>2486</v>
      </c>
      <c r="W70" s="237" t="s">
        <v>2485</v>
      </c>
      <c r="X70" s="239" t="s">
        <v>2486</v>
      </c>
      <c r="Y70" s="237" t="s">
        <v>2485</v>
      </c>
      <c r="Z70" s="238" t="s">
        <v>2486</v>
      </c>
      <c r="AA70" s="237" t="s">
        <v>2485</v>
      </c>
      <c r="AB70" s="239" t="s">
        <v>2486</v>
      </c>
      <c r="AC70" s="237" t="s">
        <v>2483</v>
      </c>
      <c r="AD70" s="238" t="s">
        <v>3384</v>
      </c>
      <c r="AE70" s="237" t="s">
        <v>2485</v>
      </c>
      <c r="AF70" s="238" t="s">
        <v>2486</v>
      </c>
      <c r="AG70" s="237" t="s">
        <v>2485</v>
      </c>
      <c r="AH70" s="238" t="s">
        <v>3385</v>
      </c>
      <c r="AI70" s="237" t="s">
        <v>2485</v>
      </c>
      <c r="AJ70" s="238" t="s">
        <v>2486</v>
      </c>
      <c r="AK70" s="237" t="s">
        <v>2543</v>
      </c>
      <c r="AL70" s="238" t="s">
        <v>2987</v>
      </c>
      <c r="AM70" s="237" t="s">
        <v>2482</v>
      </c>
      <c r="AN70" s="239" t="s">
        <v>2987</v>
      </c>
      <c r="AO70" s="237" t="s">
        <v>2482</v>
      </c>
      <c r="AP70" s="238" t="s">
        <v>3386</v>
      </c>
      <c r="AQ70" s="237" t="s">
        <v>2485</v>
      </c>
      <c r="AR70" s="239" t="s">
        <v>2486</v>
      </c>
      <c r="AS70" s="237" t="s">
        <v>2543</v>
      </c>
      <c r="AT70" s="238" t="s">
        <v>3387</v>
      </c>
      <c r="AU70" s="237" t="s">
        <v>2543</v>
      </c>
      <c r="AV70" s="239" t="s">
        <v>2991</v>
      </c>
      <c r="AW70" s="237" t="s">
        <v>2482</v>
      </c>
      <c r="AX70" s="238" t="s">
        <v>2992</v>
      </c>
      <c r="AY70" s="237" t="s">
        <v>2485</v>
      </c>
      <c r="AZ70" s="239" t="s">
        <v>2486</v>
      </c>
      <c r="BA70" s="237" t="s">
        <v>2646</v>
      </c>
      <c r="BB70" s="238" t="s">
        <v>3388</v>
      </c>
      <c r="BC70" s="237" t="s">
        <v>2485</v>
      </c>
      <c r="BD70" s="238" t="s">
        <v>2486</v>
      </c>
      <c r="BE70" s="237" t="s">
        <v>2485</v>
      </c>
      <c r="BF70" s="239" t="s">
        <v>3389</v>
      </c>
      <c r="BG70" s="237" t="s">
        <v>2485</v>
      </c>
      <c r="BH70" s="239" t="s">
        <v>2486</v>
      </c>
      <c r="BI70" s="237" t="s">
        <v>2543</v>
      </c>
      <c r="BJ70" s="238" t="s">
        <v>3390</v>
      </c>
      <c r="BK70" s="237" t="s">
        <v>2485</v>
      </c>
      <c r="BL70" s="238" t="s">
        <v>2486</v>
      </c>
      <c r="BM70" s="237" t="s">
        <v>2490</v>
      </c>
      <c r="BN70" s="238" t="s">
        <v>3391</v>
      </c>
      <c r="BO70" s="237" t="s">
        <v>2485</v>
      </c>
      <c r="BP70" s="238" t="s">
        <v>3392</v>
      </c>
      <c r="BQ70" s="237" t="s">
        <v>2485</v>
      </c>
      <c r="BR70" s="238" t="s">
        <v>2486</v>
      </c>
      <c r="BS70" s="237" t="s">
        <v>2485</v>
      </c>
      <c r="BT70" s="239" t="s">
        <v>2486</v>
      </c>
      <c r="BU70" s="237" t="s">
        <v>2485</v>
      </c>
      <c r="BV70" s="238" t="s">
        <v>2486</v>
      </c>
      <c r="BW70" s="237" t="s">
        <v>2485</v>
      </c>
      <c r="BX70" s="239" t="s">
        <v>2486</v>
      </c>
      <c r="BY70" s="237" t="s">
        <v>2485</v>
      </c>
      <c r="BZ70" s="238" t="s">
        <v>2486</v>
      </c>
      <c r="CA70" s="237" t="s">
        <v>2482</v>
      </c>
      <c r="CB70" s="238" t="s">
        <v>3393</v>
      </c>
      <c r="CC70" s="237" t="s">
        <v>2485</v>
      </c>
      <c r="CD70" s="238" t="s">
        <v>2486</v>
      </c>
      <c r="CE70" s="237" t="s">
        <v>2485</v>
      </c>
      <c r="CF70" s="239" t="s">
        <v>2486</v>
      </c>
      <c r="CG70" s="237" t="s">
        <v>2485</v>
      </c>
      <c r="CH70" s="238" t="s">
        <v>2486</v>
      </c>
      <c r="CI70" s="237" t="s">
        <v>2485</v>
      </c>
      <c r="CJ70" s="238" t="s">
        <v>2486</v>
      </c>
      <c r="CK70" s="237" t="s">
        <v>2485</v>
      </c>
      <c r="CL70" s="239" t="s">
        <v>2486</v>
      </c>
      <c r="CM70" s="237" t="s">
        <v>2485</v>
      </c>
      <c r="CN70" s="238" t="s">
        <v>2486</v>
      </c>
      <c r="CO70" s="237" t="s">
        <v>2485</v>
      </c>
      <c r="CP70" s="238" t="s">
        <v>2486</v>
      </c>
      <c r="CQ70" s="237" t="s">
        <v>2485</v>
      </c>
      <c r="CR70" s="238" t="s">
        <v>2486</v>
      </c>
      <c r="CS70" s="237" t="s">
        <v>2485</v>
      </c>
      <c r="CT70" s="238" t="s">
        <v>2486</v>
      </c>
      <c r="CU70" s="237" t="s">
        <v>2485</v>
      </c>
      <c r="CV70" s="238" t="s">
        <v>2486</v>
      </c>
      <c r="CW70" s="240"/>
      <c r="CX70" s="236"/>
      <c r="CY70" s="236"/>
      <c r="CZ70" s="236"/>
      <c r="DA70" s="236"/>
      <c r="DB70" s="236"/>
    </row>
    <row r="71" spans="1:106" s="248" customFormat="1" ht="51.75" customHeight="1" thickBot="1" x14ac:dyDescent="0.35">
      <c r="A71" s="241">
        <f t="shared" si="1"/>
        <v>68</v>
      </c>
      <c r="B71" s="242"/>
      <c r="C71" s="235" t="s">
        <v>433</v>
      </c>
      <c r="D71" s="243" t="s">
        <v>2630</v>
      </c>
      <c r="E71" s="236">
        <v>320</v>
      </c>
      <c r="F71" s="236" t="s">
        <v>2516</v>
      </c>
      <c r="G71" s="237" t="s">
        <v>2485</v>
      </c>
      <c r="H71" s="238" t="s">
        <v>3394</v>
      </c>
      <c r="I71" s="237" t="s">
        <v>2485</v>
      </c>
      <c r="J71" s="238" t="s">
        <v>2486</v>
      </c>
      <c r="K71" s="237" t="s">
        <v>2485</v>
      </c>
      <c r="L71" s="238" t="s">
        <v>3395</v>
      </c>
      <c r="M71" s="237" t="s">
        <v>2485</v>
      </c>
      <c r="N71" s="238" t="s">
        <v>3396</v>
      </c>
      <c r="O71" s="237" t="s">
        <v>2485</v>
      </c>
      <c r="P71" s="238" t="s">
        <v>2486</v>
      </c>
      <c r="Q71" s="237" t="s">
        <v>2485</v>
      </c>
      <c r="R71" s="239" t="s">
        <v>2486</v>
      </c>
      <c r="S71" s="237" t="s">
        <v>2485</v>
      </c>
      <c r="T71" s="238" t="s">
        <v>2486</v>
      </c>
      <c r="U71" s="237" t="s">
        <v>2485</v>
      </c>
      <c r="V71" s="238" t="s">
        <v>2486</v>
      </c>
      <c r="W71" s="237" t="s">
        <v>2485</v>
      </c>
      <c r="X71" s="239" t="s">
        <v>2486</v>
      </c>
      <c r="Y71" s="237" t="s">
        <v>2485</v>
      </c>
      <c r="Z71" s="238" t="s">
        <v>2486</v>
      </c>
      <c r="AA71" s="237" t="s">
        <v>2485</v>
      </c>
      <c r="AB71" s="239" t="s">
        <v>2486</v>
      </c>
      <c r="AC71" s="237" t="s">
        <v>2490</v>
      </c>
      <c r="AD71" s="238" t="s">
        <v>3397</v>
      </c>
      <c r="AE71" s="237" t="s">
        <v>2646</v>
      </c>
      <c r="AF71" s="238" t="s">
        <v>3398</v>
      </c>
      <c r="AG71" s="237" t="s">
        <v>2485</v>
      </c>
      <c r="AH71" s="238" t="s">
        <v>3399</v>
      </c>
      <c r="AI71" s="237" t="s">
        <v>2485</v>
      </c>
      <c r="AJ71" s="238" t="s">
        <v>2486</v>
      </c>
      <c r="AK71" s="237" t="s">
        <v>2485</v>
      </c>
      <c r="AL71" s="238" t="s">
        <v>2486</v>
      </c>
      <c r="AM71" s="237" t="s">
        <v>2485</v>
      </c>
      <c r="AN71" s="239" t="s">
        <v>2486</v>
      </c>
      <c r="AO71" s="237" t="s">
        <v>2485</v>
      </c>
      <c r="AP71" s="238" t="s">
        <v>2486</v>
      </c>
      <c r="AQ71" s="237" t="s">
        <v>2480</v>
      </c>
      <c r="AR71" s="239" t="s">
        <v>3400</v>
      </c>
      <c r="AS71" s="237" t="s">
        <v>2646</v>
      </c>
      <c r="AT71" s="238" t="s">
        <v>3401</v>
      </c>
      <c r="AU71" s="237" t="s">
        <v>2485</v>
      </c>
      <c r="AV71" s="239" t="s">
        <v>2486</v>
      </c>
      <c r="AW71" s="237" t="s">
        <v>2485</v>
      </c>
      <c r="AX71" s="238" t="s">
        <v>2486</v>
      </c>
      <c r="AY71" s="237" t="s">
        <v>2485</v>
      </c>
      <c r="AZ71" s="239" t="s">
        <v>2486</v>
      </c>
      <c r="BA71" s="237" t="s">
        <v>2646</v>
      </c>
      <c r="BB71" s="238" t="s">
        <v>3402</v>
      </c>
      <c r="BC71" s="237" t="s">
        <v>2485</v>
      </c>
      <c r="BD71" s="238" t="s">
        <v>2486</v>
      </c>
      <c r="BE71" s="237" t="s">
        <v>2485</v>
      </c>
      <c r="BF71" s="239" t="s">
        <v>2486</v>
      </c>
      <c r="BG71" s="237" t="s">
        <v>2485</v>
      </c>
      <c r="BH71" s="239" t="s">
        <v>2486</v>
      </c>
      <c r="BI71" s="237" t="s">
        <v>2485</v>
      </c>
      <c r="BJ71" s="238" t="s">
        <v>3403</v>
      </c>
      <c r="BK71" s="237" t="s">
        <v>2485</v>
      </c>
      <c r="BL71" s="238" t="s">
        <v>2486</v>
      </c>
      <c r="BM71" s="237" t="s">
        <v>2485</v>
      </c>
      <c r="BN71" s="238" t="s">
        <v>2486</v>
      </c>
      <c r="BO71" s="237" t="s">
        <v>2485</v>
      </c>
      <c r="BP71" s="238" t="s">
        <v>2486</v>
      </c>
      <c r="BQ71" s="237" t="s">
        <v>2485</v>
      </c>
      <c r="BR71" s="238" t="s">
        <v>2486</v>
      </c>
      <c r="BS71" s="237" t="s">
        <v>2485</v>
      </c>
      <c r="BT71" s="239" t="s">
        <v>2486</v>
      </c>
      <c r="BU71" s="237" t="s">
        <v>2485</v>
      </c>
      <c r="BV71" s="238" t="s">
        <v>2486</v>
      </c>
      <c r="BW71" s="237" t="s">
        <v>2485</v>
      </c>
      <c r="BX71" s="239" t="s">
        <v>2486</v>
      </c>
      <c r="BY71" s="237" t="s">
        <v>2485</v>
      </c>
      <c r="BZ71" s="238" t="s">
        <v>2486</v>
      </c>
      <c r="CA71" s="237" t="s">
        <v>2490</v>
      </c>
      <c r="CB71" s="238" t="s">
        <v>3404</v>
      </c>
      <c r="CC71" s="237" t="s">
        <v>2485</v>
      </c>
      <c r="CD71" s="238" t="s">
        <v>2486</v>
      </c>
      <c r="CE71" s="237" t="s">
        <v>2485</v>
      </c>
      <c r="CF71" s="239" t="s">
        <v>2486</v>
      </c>
      <c r="CG71" s="237" t="s">
        <v>2485</v>
      </c>
      <c r="CH71" s="238" t="s">
        <v>2486</v>
      </c>
      <c r="CI71" s="237" t="s">
        <v>2485</v>
      </c>
      <c r="CJ71" s="238" t="s">
        <v>2486</v>
      </c>
      <c r="CK71" s="237" t="s">
        <v>2485</v>
      </c>
      <c r="CL71" s="239" t="s">
        <v>2486</v>
      </c>
      <c r="CM71" s="237" t="s">
        <v>2485</v>
      </c>
      <c r="CN71" s="238" t="s">
        <v>2486</v>
      </c>
      <c r="CO71" s="237" t="s">
        <v>2485</v>
      </c>
      <c r="CP71" s="238" t="s">
        <v>2486</v>
      </c>
      <c r="CQ71" s="237" t="s">
        <v>2485</v>
      </c>
      <c r="CR71" s="238" t="s">
        <v>2486</v>
      </c>
      <c r="CS71" s="237" t="s">
        <v>2485</v>
      </c>
      <c r="CT71" s="238" t="s">
        <v>2486</v>
      </c>
      <c r="CU71" s="237" t="s">
        <v>2485</v>
      </c>
      <c r="CV71" s="238" t="s">
        <v>2486</v>
      </c>
      <c r="CW71" s="240"/>
      <c r="CX71" s="236"/>
      <c r="CY71" s="236"/>
      <c r="CZ71" s="236"/>
      <c r="DA71" s="236"/>
      <c r="DB71" s="236"/>
    </row>
    <row r="72" spans="1:106" s="249" customFormat="1" ht="51.75" customHeight="1" thickBot="1" x14ac:dyDescent="0.35">
      <c r="A72" s="241">
        <f t="shared" si="1"/>
        <v>69</v>
      </c>
      <c r="B72" s="242"/>
      <c r="C72" s="235" t="s">
        <v>434</v>
      </c>
      <c r="D72" s="243" t="s">
        <v>2630</v>
      </c>
      <c r="E72" s="236">
        <v>428</v>
      </c>
      <c r="F72" s="236" t="s">
        <v>3362</v>
      </c>
      <c r="G72" s="237" t="s">
        <v>2485</v>
      </c>
      <c r="H72" s="238" t="s">
        <v>2486</v>
      </c>
      <c r="I72" s="237" t="s">
        <v>2485</v>
      </c>
      <c r="J72" s="238" t="s">
        <v>2486</v>
      </c>
      <c r="K72" s="237" t="s">
        <v>2485</v>
      </c>
      <c r="L72" s="238" t="s">
        <v>2486</v>
      </c>
      <c r="M72" s="237" t="s">
        <v>2485</v>
      </c>
      <c r="N72" s="238" t="s">
        <v>2486</v>
      </c>
      <c r="O72" s="237" t="s">
        <v>2485</v>
      </c>
      <c r="P72" s="238" t="s">
        <v>2486</v>
      </c>
      <c r="Q72" s="237" t="s">
        <v>2485</v>
      </c>
      <c r="R72" s="239" t="s">
        <v>2486</v>
      </c>
      <c r="S72" s="237" t="s">
        <v>2485</v>
      </c>
      <c r="T72" s="238" t="s">
        <v>2486</v>
      </c>
      <c r="U72" s="237" t="s">
        <v>2485</v>
      </c>
      <c r="V72" s="238" t="s">
        <v>2486</v>
      </c>
      <c r="W72" s="237" t="s">
        <v>2485</v>
      </c>
      <c r="X72" s="239" t="s">
        <v>2486</v>
      </c>
      <c r="Y72" s="237" t="s">
        <v>2485</v>
      </c>
      <c r="Z72" s="238" t="s">
        <v>2486</v>
      </c>
      <c r="AA72" s="237" t="s">
        <v>2485</v>
      </c>
      <c r="AB72" s="239" t="s">
        <v>2486</v>
      </c>
      <c r="AC72" s="237" t="s">
        <v>2485</v>
      </c>
      <c r="AD72" s="238" t="s">
        <v>2486</v>
      </c>
      <c r="AE72" s="237" t="s">
        <v>2543</v>
      </c>
      <c r="AF72" s="238" t="s">
        <v>3405</v>
      </c>
      <c r="AG72" s="237" t="s">
        <v>2482</v>
      </c>
      <c r="AH72" s="238" t="s">
        <v>3405</v>
      </c>
      <c r="AI72" s="237" t="s">
        <v>2485</v>
      </c>
      <c r="AJ72" s="238" t="s">
        <v>2486</v>
      </c>
      <c r="AK72" s="237" t="s">
        <v>2485</v>
      </c>
      <c r="AL72" s="238" t="s">
        <v>2486</v>
      </c>
      <c r="AM72" s="237" t="s">
        <v>2485</v>
      </c>
      <c r="AN72" s="239" t="s">
        <v>2486</v>
      </c>
      <c r="AO72" s="237" t="s">
        <v>2485</v>
      </c>
      <c r="AP72" s="238" t="s">
        <v>2486</v>
      </c>
      <c r="AQ72" s="237" t="s">
        <v>2483</v>
      </c>
      <c r="AR72" s="239" t="s">
        <v>3406</v>
      </c>
      <c r="AS72" s="237" t="s">
        <v>2482</v>
      </c>
      <c r="AT72" s="238" t="s">
        <v>3407</v>
      </c>
      <c r="AU72" s="237" t="s">
        <v>2482</v>
      </c>
      <c r="AV72" s="239" t="s">
        <v>3408</v>
      </c>
      <c r="AW72" s="237" t="s">
        <v>2485</v>
      </c>
      <c r="AX72" s="238" t="s">
        <v>2486</v>
      </c>
      <c r="AY72" s="237" t="s">
        <v>2485</v>
      </c>
      <c r="AZ72" s="239" t="s">
        <v>2486</v>
      </c>
      <c r="BA72" s="237" t="s">
        <v>2543</v>
      </c>
      <c r="BB72" s="238" t="s">
        <v>3409</v>
      </c>
      <c r="BC72" s="237" t="s">
        <v>2482</v>
      </c>
      <c r="BD72" s="238" t="s">
        <v>3410</v>
      </c>
      <c r="BE72" s="237" t="s">
        <v>2482</v>
      </c>
      <c r="BF72" s="239" t="s">
        <v>3411</v>
      </c>
      <c r="BG72" s="237" t="s">
        <v>2490</v>
      </c>
      <c r="BH72" s="239" t="s">
        <v>3412</v>
      </c>
      <c r="BI72" s="237" t="s">
        <v>2543</v>
      </c>
      <c r="BJ72" s="238" t="s">
        <v>3413</v>
      </c>
      <c r="BK72" s="237" t="s">
        <v>2482</v>
      </c>
      <c r="BL72" s="238" t="s">
        <v>3414</v>
      </c>
      <c r="BM72" s="237" t="s">
        <v>2482</v>
      </c>
      <c r="BN72" s="238" t="s">
        <v>3415</v>
      </c>
      <c r="BO72" s="237" t="s">
        <v>2485</v>
      </c>
      <c r="BP72" s="238" t="s">
        <v>3416</v>
      </c>
      <c r="BQ72" s="237" t="s">
        <v>2485</v>
      </c>
      <c r="BR72" s="238" t="s">
        <v>2486</v>
      </c>
      <c r="BS72" s="237" t="s">
        <v>2485</v>
      </c>
      <c r="BT72" s="239" t="s">
        <v>2486</v>
      </c>
      <c r="BU72" s="237" t="s">
        <v>2485</v>
      </c>
      <c r="BV72" s="238" t="s">
        <v>2486</v>
      </c>
      <c r="BW72" s="237" t="s">
        <v>2485</v>
      </c>
      <c r="BX72" s="239" t="s">
        <v>2486</v>
      </c>
      <c r="BY72" s="237" t="s">
        <v>2485</v>
      </c>
      <c r="BZ72" s="238" t="s">
        <v>2486</v>
      </c>
      <c r="CA72" s="237" t="s">
        <v>2490</v>
      </c>
      <c r="CB72" s="238" t="s">
        <v>3417</v>
      </c>
      <c r="CC72" s="237" t="s">
        <v>2485</v>
      </c>
      <c r="CD72" s="238" t="s">
        <v>2486</v>
      </c>
      <c r="CE72" s="237" t="s">
        <v>2485</v>
      </c>
      <c r="CF72" s="239" t="s">
        <v>2486</v>
      </c>
      <c r="CG72" s="237" t="s">
        <v>2485</v>
      </c>
      <c r="CH72" s="238" t="s">
        <v>2486</v>
      </c>
      <c r="CI72" s="237" t="s">
        <v>2485</v>
      </c>
      <c r="CJ72" s="238" t="s">
        <v>2486</v>
      </c>
      <c r="CK72" s="237" t="s">
        <v>2485</v>
      </c>
      <c r="CL72" s="239" t="s">
        <v>2486</v>
      </c>
      <c r="CM72" s="237" t="s">
        <v>2485</v>
      </c>
      <c r="CN72" s="238" t="s">
        <v>2486</v>
      </c>
      <c r="CO72" s="237" t="s">
        <v>2485</v>
      </c>
      <c r="CP72" s="238" t="s">
        <v>2486</v>
      </c>
      <c r="CQ72" s="237" t="s">
        <v>2485</v>
      </c>
      <c r="CR72" s="238" t="s">
        <v>2486</v>
      </c>
      <c r="CS72" s="237" t="s">
        <v>2490</v>
      </c>
      <c r="CT72" s="238" t="s">
        <v>3418</v>
      </c>
      <c r="CU72" s="237" t="s">
        <v>2485</v>
      </c>
      <c r="CV72" s="238" t="s">
        <v>2486</v>
      </c>
      <c r="CW72" s="240"/>
      <c r="CX72" s="236"/>
      <c r="CY72" s="236"/>
      <c r="CZ72" s="236"/>
      <c r="DA72" s="236"/>
      <c r="DB72" s="236"/>
    </row>
    <row r="73" spans="1:106" s="248" customFormat="1" ht="51.75" customHeight="1" thickBot="1" x14ac:dyDescent="0.35">
      <c r="A73" s="241">
        <f t="shared" si="1"/>
        <v>70</v>
      </c>
      <c r="B73" s="242"/>
      <c r="C73" s="235" t="s">
        <v>435</v>
      </c>
      <c r="D73" s="243" t="s">
        <v>2630</v>
      </c>
      <c r="E73" s="236">
        <v>388</v>
      </c>
      <c r="F73" s="236" t="s">
        <v>2516</v>
      </c>
      <c r="G73" s="237" t="s">
        <v>2485</v>
      </c>
      <c r="H73" s="238" t="s">
        <v>3419</v>
      </c>
      <c r="I73" s="237" t="s">
        <v>2485</v>
      </c>
      <c r="J73" s="238" t="s">
        <v>2486</v>
      </c>
      <c r="K73" s="237" t="s">
        <v>2485</v>
      </c>
      <c r="L73" s="238" t="s">
        <v>3420</v>
      </c>
      <c r="M73" s="237" t="s">
        <v>2485</v>
      </c>
      <c r="N73" s="238" t="s">
        <v>2486</v>
      </c>
      <c r="O73" s="237" t="s">
        <v>2485</v>
      </c>
      <c r="P73" s="238" t="s">
        <v>2486</v>
      </c>
      <c r="Q73" s="237" t="s">
        <v>2485</v>
      </c>
      <c r="R73" s="239" t="s">
        <v>2486</v>
      </c>
      <c r="S73" s="237" t="s">
        <v>2485</v>
      </c>
      <c r="T73" s="238" t="s">
        <v>2486</v>
      </c>
      <c r="U73" s="237" t="s">
        <v>2485</v>
      </c>
      <c r="V73" s="238" t="s">
        <v>2486</v>
      </c>
      <c r="W73" s="237" t="s">
        <v>2485</v>
      </c>
      <c r="X73" s="239" t="s">
        <v>2486</v>
      </c>
      <c r="Y73" s="237" t="s">
        <v>2485</v>
      </c>
      <c r="Z73" s="238" t="s">
        <v>2486</v>
      </c>
      <c r="AA73" s="237" t="s">
        <v>2485</v>
      </c>
      <c r="AB73" s="239" t="s">
        <v>2486</v>
      </c>
      <c r="AC73" s="237" t="s">
        <v>2482</v>
      </c>
      <c r="AD73" s="238" t="s">
        <v>3421</v>
      </c>
      <c r="AE73" s="237" t="s">
        <v>2543</v>
      </c>
      <c r="AF73" s="238" t="s">
        <v>3398</v>
      </c>
      <c r="AG73" s="237" t="s">
        <v>2485</v>
      </c>
      <c r="AH73" s="238" t="s">
        <v>3422</v>
      </c>
      <c r="AI73" s="237" t="s">
        <v>2485</v>
      </c>
      <c r="AJ73" s="238" t="s">
        <v>2486</v>
      </c>
      <c r="AK73" s="237" t="s">
        <v>2485</v>
      </c>
      <c r="AL73" s="238" t="s">
        <v>2486</v>
      </c>
      <c r="AM73" s="237" t="s">
        <v>2485</v>
      </c>
      <c r="AN73" s="239" t="s">
        <v>2486</v>
      </c>
      <c r="AO73" s="237" t="s">
        <v>2485</v>
      </c>
      <c r="AP73" s="238" t="s">
        <v>2486</v>
      </c>
      <c r="AQ73" s="237" t="s">
        <v>2480</v>
      </c>
      <c r="AR73" s="239" t="s">
        <v>3423</v>
      </c>
      <c r="AS73" s="237" t="s">
        <v>2485</v>
      </c>
      <c r="AT73" s="238" t="s">
        <v>2486</v>
      </c>
      <c r="AU73" s="237" t="s">
        <v>2485</v>
      </c>
      <c r="AV73" s="239" t="s">
        <v>2486</v>
      </c>
      <c r="AW73" s="237" t="s">
        <v>2485</v>
      </c>
      <c r="AX73" s="238" t="s">
        <v>2486</v>
      </c>
      <c r="AY73" s="237" t="s">
        <v>2485</v>
      </c>
      <c r="AZ73" s="239" t="s">
        <v>2486</v>
      </c>
      <c r="BA73" s="237" t="s">
        <v>2543</v>
      </c>
      <c r="BB73" s="238" t="s">
        <v>3424</v>
      </c>
      <c r="BC73" s="237" t="s">
        <v>2485</v>
      </c>
      <c r="BD73" s="238" t="s">
        <v>2486</v>
      </c>
      <c r="BE73" s="237" t="s">
        <v>2485</v>
      </c>
      <c r="BF73" s="239" t="s">
        <v>2486</v>
      </c>
      <c r="BG73" s="237" t="s">
        <v>2485</v>
      </c>
      <c r="BH73" s="239" t="s">
        <v>2486</v>
      </c>
      <c r="BI73" s="237" t="s">
        <v>2482</v>
      </c>
      <c r="BJ73" s="238" t="s">
        <v>3425</v>
      </c>
      <c r="BK73" s="237" t="s">
        <v>2485</v>
      </c>
      <c r="BL73" s="238" t="s">
        <v>2486</v>
      </c>
      <c r="BM73" s="237" t="s">
        <v>2485</v>
      </c>
      <c r="BN73" s="238" t="s">
        <v>2486</v>
      </c>
      <c r="BO73" s="237" t="s">
        <v>2485</v>
      </c>
      <c r="BP73" s="238" t="s">
        <v>2486</v>
      </c>
      <c r="BQ73" s="237" t="s">
        <v>2485</v>
      </c>
      <c r="BR73" s="238" t="s">
        <v>2486</v>
      </c>
      <c r="BS73" s="237" t="s">
        <v>2485</v>
      </c>
      <c r="BT73" s="239" t="s">
        <v>2486</v>
      </c>
      <c r="BU73" s="237" t="s">
        <v>2485</v>
      </c>
      <c r="BV73" s="238" t="s">
        <v>2486</v>
      </c>
      <c r="BW73" s="237" t="s">
        <v>2485</v>
      </c>
      <c r="BX73" s="239" t="s">
        <v>2486</v>
      </c>
      <c r="BY73" s="237" t="s">
        <v>2485</v>
      </c>
      <c r="BZ73" s="238" t="s">
        <v>2486</v>
      </c>
      <c r="CA73" s="237" t="s">
        <v>2490</v>
      </c>
      <c r="CB73" s="238" t="s">
        <v>3404</v>
      </c>
      <c r="CC73" s="237" t="s">
        <v>2485</v>
      </c>
      <c r="CD73" s="238" t="s">
        <v>2486</v>
      </c>
      <c r="CE73" s="237" t="s">
        <v>2485</v>
      </c>
      <c r="CF73" s="239" t="s">
        <v>2486</v>
      </c>
      <c r="CG73" s="237" t="s">
        <v>2485</v>
      </c>
      <c r="CH73" s="238" t="s">
        <v>2486</v>
      </c>
      <c r="CI73" s="237" t="s">
        <v>2485</v>
      </c>
      <c r="CJ73" s="238" t="s">
        <v>2486</v>
      </c>
      <c r="CK73" s="237" t="s">
        <v>2485</v>
      </c>
      <c r="CL73" s="239" t="s">
        <v>2486</v>
      </c>
      <c r="CM73" s="237" t="s">
        <v>2485</v>
      </c>
      <c r="CN73" s="238" t="s">
        <v>2486</v>
      </c>
      <c r="CO73" s="237" t="s">
        <v>2485</v>
      </c>
      <c r="CP73" s="238" t="s">
        <v>2486</v>
      </c>
      <c r="CQ73" s="237" t="s">
        <v>2485</v>
      </c>
      <c r="CR73" s="238" t="s">
        <v>2486</v>
      </c>
      <c r="CS73" s="237" t="s">
        <v>2482</v>
      </c>
      <c r="CT73" s="238" t="s">
        <v>3426</v>
      </c>
      <c r="CU73" s="237" t="s">
        <v>2485</v>
      </c>
      <c r="CV73" s="238" t="s">
        <v>2486</v>
      </c>
      <c r="CW73" s="240"/>
      <c r="CX73" s="236"/>
      <c r="CY73" s="236"/>
      <c r="CZ73" s="236"/>
      <c r="DA73" s="236"/>
      <c r="DB73" s="236"/>
    </row>
    <row r="74" spans="1:106" s="248" customFormat="1" ht="51.75" customHeight="1" thickBot="1" x14ac:dyDescent="0.35">
      <c r="A74" s="241">
        <f t="shared" si="1"/>
        <v>71</v>
      </c>
      <c r="B74" s="242"/>
      <c r="C74" s="235" t="s">
        <v>436</v>
      </c>
      <c r="D74" s="243" t="s">
        <v>2630</v>
      </c>
      <c r="E74" s="236">
        <v>464</v>
      </c>
      <c r="F74" s="236" t="s">
        <v>2693</v>
      </c>
      <c r="G74" s="237" t="s">
        <v>2482</v>
      </c>
      <c r="H74" s="238" t="s">
        <v>3427</v>
      </c>
      <c r="I74" s="237" t="s">
        <v>2485</v>
      </c>
      <c r="J74" s="238" t="s">
        <v>2486</v>
      </c>
      <c r="K74" s="237" t="s">
        <v>2482</v>
      </c>
      <c r="L74" s="238" t="s">
        <v>3427</v>
      </c>
      <c r="M74" s="237" t="s">
        <v>2485</v>
      </c>
      <c r="N74" s="238" t="s">
        <v>2486</v>
      </c>
      <c r="O74" s="237" t="s">
        <v>2485</v>
      </c>
      <c r="P74" s="238" t="s">
        <v>2486</v>
      </c>
      <c r="Q74" s="237" t="s">
        <v>2485</v>
      </c>
      <c r="R74" s="239" t="s">
        <v>2486</v>
      </c>
      <c r="S74" s="237" t="s">
        <v>2646</v>
      </c>
      <c r="T74" s="238" t="s">
        <v>3428</v>
      </c>
      <c r="U74" s="237" t="s">
        <v>2646</v>
      </c>
      <c r="V74" s="238" t="s">
        <v>3429</v>
      </c>
      <c r="W74" s="237" t="s">
        <v>2543</v>
      </c>
      <c r="X74" s="239" t="s">
        <v>3430</v>
      </c>
      <c r="Y74" s="237" t="s">
        <v>2485</v>
      </c>
      <c r="Z74" s="238" t="s">
        <v>2486</v>
      </c>
      <c r="AA74" s="237" t="s">
        <v>2485</v>
      </c>
      <c r="AB74" s="239" t="s">
        <v>2486</v>
      </c>
      <c r="AC74" s="237" t="s">
        <v>2482</v>
      </c>
      <c r="AD74" s="238" t="s">
        <v>3431</v>
      </c>
      <c r="AE74" s="237" t="s">
        <v>2490</v>
      </c>
      <c r="AF74" s="238" t="s">
        <v>3432</v>
      </c>
      <c r="AG74" s="237" t="s">
        <v>2485</v>
      </c>
      <c r="AH74" s="238" t="s">
        <v>2486</v>
      </c>
      <c r="AI74" s="237" t="s">
        <v>2485</v>
      </c>
      <c r="AJ74" s="238" t="s">
        <v>2486</v>
      </c>
      <c r="AK74" s="237" t="s">
        <v>2485</v>
      </c>
      <c r="AL74" s="238" t="s">
        <v>2486</v>
      </c>
      <c r="AM74" s="237" t="s">
        <v>2485</v>
      </c>
      <c r="AN74" s="239" t="s">
        <v>2486</v>
      </c>
      <c r="AO74" s="237" t="s">
        <v>2485</v>
      </c>
      <c r="AP74" s="238" t="s">
        <v>2486</v>
      </c>
      <c r="AQ74" s="237" t="s">
        <v>2483</v>
      </c>
      <c r="AR74" s="239" t="s">
        <v>3433</v>
      </c>
      <c r="AS74" s="237" t="s">
        <v>2490</v>
      </c>
      <c r="AT74" s="238" t="s">
        <v>3434</v>
      </c>
      <c r="AU74" s="237" t="s">
        <v>2490</v>
      </c>
      <c r="AV74" s="239" t="s">
        <v>3435</v>
      </c>
      <c r="AW74" s="237" t="s">
        <v>2490</v>
      </c>
      <c r="AX74" s="238" t="s">
        <v>3436</v>
      </c>
      <c r="AY74" s="237" t="s">
        <v>2490</v>
      </c>
      <c r="AZ74" s="239" t="s">
        <v>3437</v>
      </c>
      <c r="BA74" s="237" t="s">
        <v>2490</v>
      </c>
      <c r="BB74" s="238" t="s">
        <v>3438</v>
      </c>
      <c r="BC74" s="237" t="s">
        <v>2490</v>
      </c>
      <c r="BD74" s="238" t="s">
        <v>3439</v>
      </c>
      <c r="BE74" s="237" t="s">
        <v>2485</v>
      </c>
      <c r="BF74" s="239" t="s">
        <v>3440</v>
      </c>
      <c r="BG74" s="237" t="s">
        <v>2490</v>
      </c>
      <c r="BH74" s="239" t="s">
        <v>3441</v>
      </c>
      <c r="BI74" s="237" t="s">
        <v>2482</v>
      </c>
      <c r="BJ74" s="238" t="s">
        <v>3442</v>
      </c>
      <c r="BK74" s="237" t="s">
        <v>2482</v>
      </c>
      <c r="BL74" s="238" t="s">
        <v>3439</v>
      </c>
      <c r="BM74" s="237" t="s">
        <v>2482</v>
      </c>
      <c r="BN74" s="238" t="s">
        <v>3443</v>
      </c>
      <c r="BO74" s="237" t="s">
        <v>2485</v>
      </c>
      <c r="BP74" s="238" t="s">
        <v>2486</v>
      </c>
      <c r="BQ74" s="237" t="s">
        <v>2485</v>
      </c>
      <c r="BR74" s="238" t="s">
        <v>3444</v>
      </c>
      <c r="BS74" s="237" t="s">
        <v>2485</v>
      </c>
      <c r="BT74" s="239" t="s">
        <v>3445</v>
      </c>
      <c r="BU74" s="237" t="s">
        <v>2485</v>
      </c>
      <c r="BV74" s="238" t="s">
        <v>2486</v>
      </c>
      <c r="BW74" s="237" t="s">
        <v>2485</v>
      </c>
      <c r="BX74" s="239" t="s">
        <v>2486</v>
      </c>
      <c r="BY74" s="237" t="s">
        <v>2485</v>
      </c>
      <c r="BZ74" s="238" t="s">
        <v>2486</v>
      </c>
      <c r="CA74" s="237" t="s">
        <v>2490</v>
      </c>
      <c r="CB74" s="238" t="s">
        <v>3446</v>
      </c>
      <c r="CC74" s="237" t="s">
        <v>2485</v>
      </c>
      <c r="CD74" s="238" t="s">
        <v>2486</v>
      </c>
      <c r="CE74" s="237" t="s">
        <v>2482</v>
      </c>
      <c r="CF74" s="239" t="s">
        <v>3447</v>
      </c>
      <c r="CG74" s="237" t="s">
        <v>2485</v>
      </c>
      <c r="CH74" s="238" t="s">
        <v>2486</v>
      </c>
      <c r="CI74" s="237" t="s">
        <v>2485</v>
      </c>
      <c r="CJ74" s="238" t="s">
        <v>2486</v>
      </c>
      <c r="CK74" s="237" t="s">
        <v>2485</v>
      </c>
      <c r="CL74" s="239" t="s">
        <v>2486</v>
      </c>
      <c r="CM74" s="237" t="s">
        <v>2485</v>
      </c>
      <c r="CN74" s="238" t="s">
        <v>2486</v>
      </c>
      <c r="CO74" s="237" t="s">
        <v>2485</v>
      </c>
      <c r="CP74" s="238" t="s">
        <v>2486</v>
      </c>
      <c r="CQ74" s="237" t="s">
        <v>2485</v>
      </c>
      <c r="CR74" s="238" t="s">
        <v>2486</v>
      </c>
      <c r="CS74" s="237" t="s">
        <v>2482</v>
      </c>
      <c r="CT74" s="238" t="s">
        <v>3448</v>
      </c>
      <c r="CU74" s="237" t="s">
        <v>2485</v>
      </c>
      <c r="CV74" s="238" t="s">
        <v>2486</v>
      </c>
      <c r="CW74" s="240"/>
      <c r="CX74" s="236"/>
      <c r="CY74" s="236"/>
      <c r="CZ74" s="236"/>
      <c r="DA74" s="236"/>
      <c r="DB74" s="236"/>
    </row>
    <row r="75" spans="1:106" s="249" customFormat="1" ht="51.75" customHeight="1" thickBot="1" x14ac:dyDescent="0.35">
      <c r="A75" s="241">
        <f t="shared" si="1"/>
        <v>72</v>
      </c>
      <c r="B75" s="242"/>
      <c r="C75" s="235" t="s">
        <v>437</v>
      </c>
      <c r="D75" s="243" t="s">
        <v>2630</v>
      </c>
      <c r="E75" s="236">
        <v>430</v>
      </c>
      <c r="F75" s="236" t="s">
        <v>3362</v>
      </c>
      <c r="G75" s="237" t="s">
        <v>2485</v>
      </c>
      <c r="H75" s="238" t="s">
        <v>2486</v>
      </c>
      <c r="I75" s="237" t="s">
        <v>2485</v>
      </c>
      <c r="J75" s="238" t="s">
        <v>2486</v>
      </c>
      <c r="K75" s="237" t="s">
        <v>2485</v>
      </c>
      <c r="L75" s="238" t="s">
        <v>2486</v>
      </c>
      <c r="M75" s="237" t="s">
        <v>2490</v>
      </c>
      <c r="N75" s="238" t="s">
        <v>3449</v>
      </c>
      <c r="O75" s="237" t="s">
        <v>2485</v>
      </c>
      <c r="P75" s="238" t="s">
        <v>2486</v>
      </c>
      <c r="Q75" s="237" t="s">
        <v>2485</v>
      </c>
      <c r="R75" s="239" t="s">
        <v>2486</v>
      </c>
      <c r="S75" s="237" t="s">
        <v>2485</v>
      </c>
      <c r="T75" s="238" t="s">
        <v>2486</v>
      </c>
      <c r="U75" s="237" t="s">
        <v>2485</v>
      </c>
      <c r="V75" s="238" t="s">
        <v>2486</v>
      </c>
      <c r="W75" s="237" t="s">
        <v>2485</v>
      </c>
      <c r="X75" s="239" t="s">
        <v>2486</v>
      </c>
      <c r="Y75" s="237" t="s">
        <v>2485</v>
      </c>
      <c r="Z75" s="238" t="s">
        <v>2486</v>
      </c>
      <c r="AA75" s="237" t="s">
        <v>2485</v>
      </c>
      <c r="AB75" s="239" t="s">
        <v>2486</v>
      </c>
      <c r="AC75" s="237" t="s">
        <v>2485</v>
      </c>
      <c r="AD75" s="238" t="s">
        <v>3450</v>
      </c>
      <c r="AE75" s="237" t="s">
        <v>2482</v>
      </c>
      <c r="AF75" s="238" t="s">
        <v>3451</v>
      </c>
      <c r="AG75" s="237" t="s">
        <v>2482</v>
      </c>
      <c r="AH75" s="238" t="s">
        <v>3452</v>
      </c>
      <c r="AI75" s="237" t="s">
        <v>2485</v>
      </c>
      <c r="AJ75" s="238" t="s">
        <v>2486</v>
      </c>
      <c r="AK75" s="237" t="s">
        <v>2485</v>
      </c>
      <c r="AL75" s="238" t="s">
        <v>2486</v>
      </c>
      <c r="AM75" s="237" t="s">
        <v>2485</v>
      </c>
      <c r="AN75" s="239" t="s">
        <v>2486</v>
      </c>
      <c r="AO75" s="237" t="s">
        <v>2485</v>
      </c>
      <c r="AP75" s="238" t="s">
        <v>2486</v>
      </c>
      <c r="AQ75" s="237" t="s">
        <v>2480</v>
      </c>
      <c r="AR75" s="239" t="s">
        <v>3453</v>
      </c>
      <c r="AS75" s="237" t="s">
        <v>2482</v>
      </c>
      <c r="AT75" s="238" t="s">
        <v>3454</v>
      </c>
      <c r="AU75" s="237" t="s">
        <v>2485</v>
      </c>
      <c r="AV75" s="239" t="s">
        <v>2486</v>
      </c>
      <c r="AW75" s="237" t="s">
        <v>2485</v>
      </c>
      <c r="AX75" s="238" t="s">
        <v>2486</v>
      </c>
      <c r="AY75" s="237" t="s">
        <v>2485</v>
      </c>
      <c r="AZ75" s="239" t="s">
        <v>2486</v>
      </c>
      <c r="BA75" s="237" t="s">
        <v>2482</v>
      </c>
      <c r="BB75" s="238" t="s">
        <v>3455</v>
      </c>
      <c r="BC75" s="237" t="s">
        <v>2482</v>
      </c>
      <c r="BD75" s="238" t="s">
        <v>3410</v>
      </c>
      <c r="BE75" s="237" t="s">
        <v>2482</v>
      </c>
      <c r="BF75" s="239" t="s">
        <v>3456</v>
      </c>
      <c r="BG75" s="237" t="s">
        <v>2490</v>
      </c>
      <c r="BH75" s="239" t="s">
        <v>3412</v>
      </c>
      <c r="BI75" s="237" t="s">
        <v>2485</v>
      </c>
      <c r="BJ75" s="238" t="s">
        <v>3457</v>
      </c>
      <c r="BK75" s="237" t="s">
        <v>2482</v>
      </c>
      <c r="BL75" s="238" t="s">
        <v>3414</v>
      </c>
      <c r="BM75" s="237" t="s">
        <v>2482</v>
      </c>
      <c r="BN75" s="238" t="s">
        <v>3455</v>
      </c>
      <c r="BO75" s="237" t="s">
        <v>2485</v>
      </c>
      <c r="BP75" s="238" t="s">
        <v>3416</v>
      </c>
      <c r="BQ75" s="237" t="s">
        <v>2485</v>
      </c>
      <c r="BR75" s="238" t="s">
        <v>2486</v>
      </c>
      <c r="BS75" s="237" t="s">
        <v>2485</v>
      </c>
      <c r="BT75" s="239" t="s">
        <v>2486</v>
      </c>
      <c r="BU75" s="237" t="s">
        <v>2485</v>
      </c>
      <c r="BV75" s="238" t="s">
        <v>2486</v>
      </c>
      <c r="BW75" s="237" t="s">
        <v>2485</v>
      </c>
      <c r="BX75" s="239" t="s">
        <v>2486</v>
      </c>
      <c r="BY75" s="237" t="s">
        <v>2485</v>
      </c>
      <c r="BZ75" s="238" t="s">
        <v>2486</v>
      </c>
      <c r="CA75" s="237" t="s">
        <v>2490</v>
      </c>
      <c r="CB75" s="238" t="s">
        <v>3417</v>
      </c>
      <c r="CC75" s="237" t="s">
        <v>2485</v>
      </c>
      <c r="CD75" s="238" t="s">
        <v>2486</v>
      </c>
      <c r="CE75" s="237" t="s">
        <v>2485</v>
      </c>
      <c r="CF75" s="239" t="s">
        <v>2486</v>
      </c>
      <c r="CG75" s="237" t="s">
        <v>2485</v>
      </c>
      <c r="CH75" s="238" t="s">
        <v>2486</v>
      </c>
      <c r="CI75" s="237" t="s">
        <v>2485</v>
      </c>
      <c r="CJ75" s="238" t="s">
        <v>2486</v>
      </c>
      <c r="CK75" s="237" t="s">
        <v>2485</v>
      </c>
      <c r="CL75" s="239" t="s">
        <v>2486</v>
      </c>
      <c r="CM75" s="237" t="s">
        <v>2485</v>
      </c>
      <c r="CN75" s="238" t="s">
        <v>2486</v>
      </c>
      <c r="CO75" s="237" t="s">
        <v>2485</v>
      </c>
      <c r="CP75" s="238" t="s">
        <v>2486</v>
      </c>
      <c r="CQ75" s="237" t="s">
        <v>2485</v>
      </c>
      <c r="CR75" s="238" t="s">
        <v>2486</v>
      </c>
      <c r="CS75" s="237" t="s">
        <v>2480</v>
      </c>
      <c r="CT75" s="238" t="s">
        <v>3458</v>
      </c>
      <c r="CU75" s="237" t="s">
        <v>2485</v>
      </c>
      <c r="CV75" s="238" t="s">
        <v>2486</v>
      </c>
      <c r="CW75" s="240"/>
      <c r="CX75" s="236"/>
      <c r="CY75" s="236"/>
      <c r="CZ75" s="236"/>
      <c r="DA75" s="236"/>
      <c r="DB75" s="236"/>
    </row>
    <row r="76" spans="1:106" s="249" customFormat="1" ht="51.75" customHeight="1" thickBot="1" x14ac:dyDescent="0.35">
      <c r="A76" s="241">
        <f t="shared" si="1"/>
        <v>73</v>
      </c>
      <c r="B76" s="242"/>
      <c r="C76" s="235" t="s">
        <v>438</v>
      </c>
      <c r="D76" s="243" t="s">
        <v>2630</v>
      </c>
      <c r="E76" s="236">
        <v>436</v>
      </c>
      <c r="F76" s="236" t="s">
        <v>2532</v>
      </c>
      <c r="G76" s="237" t="s">
        <v>2485</v>
      </c>
      <c r="H76" s="238" t="s">
        <v>2486</v>
      </c>
      <c r="I76" s="237" t="s">
        <v>2485</v>
      </c>
      <c r="J76" s="238" t="s">
        <v>2486</v>
      </c>
      <c r="K76" s="237" t="s">
        <v>2485</v>
      </c>
      <c r="L76" s="238" t="s">
        <v>2486</v>
      </c>
      <c r="M76" s="237" t="s">
        <v>2490</v>
      </c>
      <c r="N76" s="238" t="s">
        <v>3459</v>
      </c>
      <c r="O76" s="237" t="s">
        <v>2482</v>
      </c>
      <c r="P76" s="238" t="s">
        <v>3460</v>
      </c>
      <c r="Q76" s="237" t="s">
        <v>2485</v>
      </c>
      <c r="R76" s="239" t="s">
        <v>2486</v>
      </c>
      <c r="S76" s="237" t="s">
        <v>2485</v>
      </c>
      <c r="T76" s="238" t="s">
        <v>2486</v>
      </c>
      <c r="U76" s="237" t="s">
        <v>2485</v>
      </c>
      <c r="V76" s="238" t="s">
        <v>2486</v>
      </c>
      <c r="W76" s="237" t="s">
        <v>2485</v>
      </c>
      <c r="X76" s="239" t="s">
        <v>2486</v>
      </c>
      <c r="Y76" s="237" t="s">
        <v>2485</v>
      </c>
      <c r="Z76" s="238" t="s">
        <v>2486</v>
      </c>
      <c r="AA76" s="237" t="s">
        <v>2485</v>
      </c>
      <c r="AB76" s="239" t="s">
        <v>2486</v>
      </c>
      <c r="AC76" s="237" t="s">
        <v>2490</v>
      </c>
      <c r="AD76" s="238" t="s">
        <v>3461</v>
      </c>
      <c r="AE76" s="237" t="s">
        <v>2543</v>
      </c>
      <c r="AF76" s="238" t="s">
        <v>3462</v>
      </c>
      <c r="AG76" s="237" t="s">
        <v>2543</v>
      </c>
      <c r="AH76" s="238" t="s">
        <v>3463</v>
      </c>
      <c r="AI76" s="237" t="s">
        <v>2485</v>
      </c>
      <c r="AJ76" s="238" t="s">
        <v>2486</v>
      </c>
      <c r="AK76" s="237" t="s">
        <v>2485</v>
      </c>
      <c r="AL76" s="238" t="s">
        <v>2486</v>
      </c>
      <c r="AM76" s="237" t="s">
        <v>2485</v>
      </c>
      <c r="AN76" s="239" t="s">
        <v>2486</v>
      </c>
      <c r="AO76" s="237" t="s">
        <v>2485</v>
      </c>
      <c r="AP76" s="238" t="s">
        <v>2486</v>
      </c>
      <c r="AQ76" s="237" t="s">
        <v>2490</v>
      </c>
      <c r="AR76" s="239" t="s">
        <v>3464</v>
      </c>
      <c r="AS76" s="237" t="s">
        <v>2485</v>
      </c>
      <c r="AT76" s="238" t="s">
        <v>2486</v>
      </c>
      <c r="AU76" s="237" t="s">
        <v>2543</v>
      </c>
      <c r="AV76" s="239" t="s">
        <v>2933</v>
      </c>
      <c r="AW76" s="237" t="s">
        <v>2485</v>
      </c>
      <c r="AX76" s="238" t="s">
        <v>2486</v>
      </c>
      <c r="AY76" s="237" t="s">
        <v>2485</v>
      </c>
      <c r="AZ76" s="239" t="s">
        <v>2486</v>
      </c>
      <c r="BA76" s="237" t="s">
        <v>2485</v>
      </c>
      <c r="BB76" s="238" t="s">
        <v>3465</v>
      </c>
      <c r="BC76" s="237" t="s">
        <v>2485</v>
      </c>
      <c r="BD76" s="238" t="s">
        <v>2486</v>
      </c>
      <c r="BE76" s="237" t="s">
        <v>2485</v>
      </c>
      <c r="BF76" s="239" t="s">
        <v>2486</v>
      </c>
      <c r="BG76" s="237" t="s">
        <v>2485</v>
      </c>
      <c r="BH76" s="239" t="s">
        <v>2486</v>
      </c>
      <c r="BI76" s="237" t="s">
        <v>2485</v>
      </c>
      <c r="BJ76" s="238" t="s">
        <v>2486</v>
      </c>
      <c r="BK76" s="237" t="s">
        <v>2485</v>
      </c>
      <c r="BL76" s="238" t="s">
        <v>2486</v>
      </c>
      <c r="BM76" s="237" t="s">
        <v>2490</v>
      </c>
      <c r="BN76" s="238" t="s">
        <v>3466</v>
      </c>
      <c r="BO76" s="237" t="s">
        <v>2485</v>
      </c>
      <c r="BP76" s="238" t="s">
        <v>2486</v>
      </c>
      <c r="BQ76" s="237" t="s">
        <v>2485</v>
      </c>
      <c r="BR76" s="238" t="s">
        <v>2486</v>
      </c>
      <c r="BS76" s="237" t="s">
        <v>2485</v>
      </c>
      <c r="BT76" s="239" t="s">
        <v>2486</v>
      </c>
      <c r="BU76" s="237" t="s">
        <v>2485</v>
      </c>
      <c r="BV76" s="238" t="s">
        <v>2486</v>
      </c>
      <c r="BW76" s="237" t="s">
        <v>2485</v>
      </c>
      <c r="BX76" s="239" t="s">
        <v>2486</v>
      </c>
      <c r="BY76" s="237" t="s">
        <v>2485</v>
      </c>
      <c r="BZ76" s="238" t="s">
        <v>2486</v>
      </c>
      <c r="CA76" s="237" t="s">
        <v>2490</v>
      </c>
      <c r="CB76" s="238" t="s">
        <v>3417</v>
      </c>
      <c r="CC76" s="237" t="s">
        <v>2485</v>
      </c>
      <c r="CD76" s="238" t="s">
        <v>2486</v>
      </c>
      <c r="CE76" s="237" t="s">
        <v>2485</v>
      </c>
      <c r="CF76" s="239" t="s">
        <v>2486</v>
      </c>
      <c r="CG76" s="237" t="s">
        <v>2485</v>
      </c>
      <c r="CH76" s="238" t="s">
        <v>2486</v>
      </c>
      <c r="CI76" s="237" t="s">
        <v>2485</v>
      </c>
      <c r="CJ76" s="238" t="s">
        <v>2486</v>
      </c>
      <c r="CK76" s="237" t="s">
        <v>2485</v>
      </c>
      <c r="CL76" s="239" t="s">
        <v>2486</v>
      </c>
      <c r="CM76" s="237" t="s">
        <v>2485</v>
      </c>
      <c r="CN76" s="238" t="s">
        <v>2486</v>
      </c>
      <c r="CO76" s="237" t="s">
        <v>2485</v>
      </c>
      <c r="CP76" s="238" t="s">
        <v>2486</v>
      </c>
      <c r="CQ76" s="237" t="s">
        <v>2483</v>
      </c>
      <c r="CR76" s="238" t="s">
        <v>3467</v>
      </c>
      <c r="CS76" s="237" t="s">
        <v>2490</v>
      </c>
      <c r="CT76" s="238" t="s">
        <v>3468</v>
      </c>
      <c r="CU76" s="237" t="s">
        <v>2485</v>
      </c>
      <c r="CV76" s="238" t="s">
        <v>2486</v>
      </c>
      <c r="CW76" s="240"/>
      <c r="CX76" s="236"/>
      <c r="CY76" s="236"/>
      <c r="CZ76" s="236"/>
      <c r="DA76" s="236"/>
      <c r="DB76" s="236"/>
    </row>
    <row r="77" spans="1:106" s="249" customFormat="1" ht="51.75" customHeight="1" thickBot="1" x14ac:dyDescent="0.35">
      <c r="A77" s="241">
        <f t="shared" si="1"/>
        <v>74</v>
      </c>
      <c r="B77" s="242"/>
      <c r="C77" s="235" t="s">
        <v>385</v>
      </c>
      <c r="D77" s="243" t="s">
        <v>2630</v>
      </c>
      <c r="E77" s="236">
        <v>441</v>
      </c>
      <c r="F77" s="236" t="s">
        <v>2693</v>
      </c>
      <c r="G77" s="237" t="s">
        <v>2485</v>
      </c>
      <c r="H77" s="238" t="s">
        <v>2486</v>
      </c>
      <c r="I77" s="237" t="s">
        <v>2485</v>
      </c>
      <c r="J77" s="238" t="s">
        <v>2486</v>
      </c>
      <c r="K77" s="237" t="s">
        <v>2485</v>
      </c>
      <c r="L77" s="238" t="s">
        <v>2486</v>
      </c>
      <c r="M77" s="237" t="s">
        <v>2485</v>
      </c>
      <c r="N77" s="238" t="s">
        <v>2486</v>
      </c>
      <c r="O77" s="237" t="s">
        <v>2485</v>
      </c>
      <c r="P77" s="238" t="s">
        <v>2486</v>
      </c>
      <c r="Q77" s="237" t="s">
        <v>2485</v>
      </c>
      <c r="R77" s="239" t="s">
        <v>2486</v>
      </c>
      <c r="S77" s="237" t="s">
        <v>2485</v>
      </c>
      <c r="T77" s="238" t="s">
        <v>3469</v>
      </c>
      <c r="U77" s="237" t="s">
        <v>2485</v>
      </c>
      <c r="V77" s="238" t="s">
        <v>2486</v>
      </c>
      <c r="W77" s="237" t="s">
        <v>2482</v>
      </c>
      <c r="X77" s="239" t="s">
        <v>3470</v>
      </c>
      <c r="Y77" s="237" t="s">
        <v>2485</v>
      </c>
      <c r="Z77" s="238" t="s">
        <v>2486</v>
      </c>
      <c r="AA77" s="237" t="s">
        <v>2485</v>
      </c>
      <c r="AB77" s="239" t="s">
        <v>2486</v>
      </c>
      <c r="AC77" s="237" t="s">
        <v>2490</v>
      </c>
      <c r="AD77" s="238" t="s">
        <v>3471</v>
      </c>
      <c r="AE77" s="237" t="s">
        <v>2490</v>
      </c>
      <c r="AF77" s="238" t="s">
        <v>3472</v>
      </c>
      <c r="AG77" s="237" t="s">
        <v>2490</v>
      </c>
      <c r="AH77" s="238" t="s">
        <v>3473</v>
      </c>
      <c r="AI77" s="237" t="s">
        <v>2485</v>
      </c>
      <c r="AJ77" s="238" t="s">
        <v>2486</v>
      </c>
      <c r="AK77" s="237" t="s">
        <v>2485</v>
      </c>
      <c r="AL77" s="238" t="s">
        <v>2486</v>
      </c>
      <c r="AM77" s="237" t="s">
        <v>2485</v>
      </c>
      <c r="AN77" s="239" t="s">
        <v>2486</v>
      </c>
      <c r="AO77" s="237" t="s">
        <v>2485</v>
      </c>
      <c r="AP77" s="238" t="s">
        <v>2486</v>
      </c>
      <c r="AQ77" s="237" t="s">
        <v>2483</v>
      </c>
      <c r="AR77" s="239" t="s">
        <v>3474</v>
      </c>
      <c r="AS77" s="237" t="s">
        <v>2490</v>
      </c>
      <c r="AT77" s="238" t="s">
        <v>3475</v>
      </c>
      <c r="AU77" s="237" t="s">
        <v>2490</v>
      </c>
      <c r="AV77" s="239" t="s">
        <v>3476</v>
      </c>
      <c r="AW77" s="237" t="s">
        <v>2490</v>
      </c>
      <c r="AX77" s="238" t="s">
        <v>3477</v>
      </c>
      <c r="AY77" s="237" t="s">
        <v>2490</v>
      </c>
      <c r="AZ77" s="239" t="s">
        <v>3478</v>
      </c>
      <c r="BA77" s="237" t="s">
        <v>2490</v>
      </c>
      <c r="BB77" s="238" t="s">
        <v>3479</v>
      </c>
      <c r="BC77" s="237" t="s">
        <v>2482</v>
      </c>
      <c r="BD77" s="238" t="s">
        <v>3480</v>
      </c>
      <c r="BE77" s="237" t="s">
        <v>2485</v>
      </c>
      <c r="BF77" s="239" t="s">
        <v>3481</v>
      </c>
      <c r="BG77" s="237" t="s">
        <v>2490</v>
      </c>
      <c r="BH77" s="239" t="s">
        <v>3482</v>
      </c>
      <c r="BI77" s="237" t="s">
        <v>2482</v>
      </c>
      <c r="BJ77" s="238" t="s">
        <v>3483</v>
      </c>
      <c r="BK77" s="237" t="s">
        <v>2482</v>
      </c>
      <c r="BL77" s="238" t="s">
        <v>3480</v>
      </c>
      <c r="BM77" s="237" t="s">
        <v>2482</v>
      </c>
      <c r="BN77" s="238" t="s">
        <v>3484</v>
      </c>
      <c r="BO77" s="237" t="s">
        <v>2485</v>
      </c>
      <c r="BP77" s="238" t="s">
        <v>3416</v>
      </c>
      <c r="BQ77" s="237" t="s">
        <v>2482</v>
      </c>
      <c r="BR77" s="238" t="s">
        <v>3485</v>
      </c>
      <c r="BS77" s="237" t="s">
        <v>2482</v>
      </c>
      <c r="BT77" s="239" t="s">
        <v>3486</v>
      </c>
      <c r="BU77" s="237" t="s">
        <v>2485</v>
      </c>
      <c r="BV77" s="238" t="s">
        <v>2486</v>
      </c>
      <c r="BW77" s="237" t="s">
        <v>2485</v>
      </c>
      <c r="BX77" s="239" t="s">
        <v>2486</v>
      </c>
      <c r="BY77" s="237" t="s">
        <v>2485</v>
      </c>
      <c r="BZ77" s="238" t="s">
        <v>2486</v>
      </c>
      <c r="CA77" s="237" t="s">
        <v>2490</v>
      </c>
      <c r="CB77" s="238" t="s">
        <v>3487</v>
      </c>
      <c r="CC77" s="237" t="s">
        <v>2485</v>
      </c>
      <c r="CD77" s="238" t="s">
        <v>2486</v>
      </c>
      <c r="CE77" s="237" t="s">
        <v>2482</v>
      </c>
      <c r="CF77" s="239" t="s">
        <v>3488</v>
      </c>
      <c r="CG77" s="237" t="s">
        <v>2485</v>
      </c>
      <c r="CH77" s="238" t="s">
        <v>2486</v>
      </c>
      <c r="CI77" s="237" t="s">
        <v>2485</v>
      </c>
      <c r="CJ77" s="238" t="s">
        <v>2486</v>
      </c>
      <c r="CK77" s="237" t="s">
        <v>2485</v>
      </c>
      <c r="CL77" s="239" t="s">
        <v>2486</v>
      </c>
      <c r="CM77" s="237" t="s">
        <v>2483</v>
      </c>
      <c r="CN77" s="238" t="s">
        <v>3489</v>
      </c>
      <c r="CO77" s="237" t="s">
        <v>2485</v>
      </c>
      <c r="CP77" s="238" t="s">
        <v>2486</v>
      </c>
      <c r="CQ77" s="237" t="s">
        <v>2485</v>
      </c>
      <c r="CR77" s="238" t="s">
        <v>2486</v>
      </c>
      <c r="CS77" s="237" t="s">
        <v>2480</v>
      </c>
      <c r="CT77" s="238" t="s">
        <v>3490</v>
      </c>
      <c r="CU77" s="237" t="s">
        <v>2485</v>
      </c>
      <c r="CV77" s="238" t="s">
        <v>2486</v>
      </c>
      <c r="CW77" s="240"/>
      <c r="CX77" s="236"/>
      <c r="CY77" s="236"/>
      <c r="CZ77" s="236"/>
      <c r="DA77" s="236"/>
      <c r="DB77" s="236"/>
    </row>
    <row r="78" spans="1:106" s="249" customFormat="1" ht="51.75" customHeight="1" thickBot="1" x14ac:dyDescent="0.35">
      <c r="A78" s="241">
        <f t="shared" si="1"/>
        <v>75</v>
      </c>
      <c r="B78" s="242"/>
      <c r="C78" s="235" t="s">
        <v>386</v>
      </c>
      <c r="D78" s="243" t="s">
        <v>2630</v>
      </c>
      <c r="E78" s="236">
        <v>443</v>
      </c>
      <c r="F78" s="236" t="s">
        <v>2693</v>
      </c>
      <c r="G78" s="237" t="s">
        <v>2485</v>
      </c>
      <c r="H78" s="238" t="s">
        <v>2486</v>
      </c>
      <c r="I78" s="237" t="s">
        <v>2482</v>
      </c>
      <c r="J78" s="238" t="s">
        <v>3491</v>
      </c>
      <c r="K78" s="237" t="s">
        <v>2485</v>
      </c>
      <c r="L78" s="238" t="s">
        <v>2486</v>
      </c>
      <c r="M78" s="237" t="s">
        <v>2543</v>
      </c>
      <c r="N78" s="238" t="s">
        <v>3492</v>
      </c>
      <c r="O78" s="237" t="s">
        <v>2543</v>
      </c>
      <c r="P78" s="238" t="s">
        <v>3493</v>
      </c>
      <c r="Q78" s="237" t="s">
        <v>2485</v>
      </c>
      <c r="R78" s="239" t="s">
        <v>2486</v>
      </c>
      <c r="S78" s="237" t="s">
        <v>2543</v>
      </c>
      <c r="T78" s="238" t="s">
        <v>3494</v>
      </c>
      <c r="U78" s="237" t="s">
        <v>2485</v>
      </c>
      <c r="V78" s="238" t="s">
        <v>2486</v>
      </c>
      <c r="W78" s="237" t="s">
        <v>2485</v>
      </c>
      <c r="X78" s="239" t="s">
        <v>3495</v>
      </c>
      <c r="Y78" s="237" t="s">
        <v>2485</v>
      </c>
      <c r="Z78" s="238" t="s">
        <v>2486</v>
      </c>
      <c r="AA78" s="237" t="s">
        <v>2485</v>
      </c>
      <c r="AB78" s="239" t="s">
        <v>2486</v>
      </c>
      <c r="AC78" s="237" t="s">
        <v>2482</v>
      </c>
      <c r="AD78" s="238" t="s">
        <v>3471</v>
      </c>
      <c r="AE78" s="237" t="s">
        <v>2482</v>
      </c>
      <c r="AF78" s="238" t="s">
        <v>3472</v>
      </c>
      <c r="AG78" s="237" t="s">
        <v>2482</v>
      </c>
      <c r="AH78" s="238" t="s">
        <v>3496</v>
      </c>
      <c r="AI78" s="237" t="s">
        <v>2485</v>
      </c>
      <c r="AJ78" s="238" t="s">
        <v>2486</v>
      </c>
      <c r="AK78" s="237" t="s">
        <v>2485</v>
      </c>
      <c r="AL78" s="238" t="s">
        <v>2486</v>
      </c>
      <c r="AM78" s="237" t="s">
        <v>2485</v>
      </c>
      <c r="AN78" s="239" t="s">
        <v>2486</v>
      </c>
      <c r="AO78" s="237" t="s">
        <v>2485</v>
      </c>
      <c r="AP78" s="238" t="s">
        <v>2486</v>
      </c>
      <c r="AQ78" s="237" t="s">
        <v>2490</v>
      </c>
      <c r="AR78" s="239" t="s">
        <v>3474</v>
      </c>
      <c r="AS78" s="237" t="s">
        <v>2482</v>
      </c>
      <c r="AT78" s="238" t="s">
        <v>3497</v>
      </c>
      <c r="AU78" s="237" t="s">
        <v>2482</v>
      </c>
      <c r="AV78" s="239" t="s">
        <v>3476</v>
      </c>
      <c r="AW78" s="237" t="s">
        <v>2482</v>
      </c>
      <c r="AX78" s="238" t="s">
        <v>3477</v>
      </c>
      <c r="AY78" s="237" t="s">
        <v>2482</v>
      </c>
      <c r="AZ78" s="239" t="s">
        <v>3478</v>
      </c>
      <c r="BA78" s="237" t="s">
        <v>2482</v>
      </c>
      <c r="BB78" s="238" t="s">
        <v>3479</v>
      </c>
      <c r="BC78" s="237" t="s">
        <v>2482</v>
      </c>
      <c r="BD78" s="238" t="s">
        <v>3498</v>
      </c>
      <c r="BE78" s="237" t="s">
        <v>2482</v>
      </c>
      <c r="BF78" s="239" t="s">
        <v>3499</v>
      </c>
      <c r="BG78" s="237" t="s">
        <v>2482</v>
      </c>
      <c r="BH78" s="239" t="s">
        <v>3498</v>
      </c>
      <c r="BI78" s="237" t="s">
        <v>2482</v>
      </c>
      <c r="BJ78" s="238" t="s">
        <v>3483</v>
      </c>
      <c r="BK78" s="237" t="s">
        <v>2482</v>
      </c>
      <c r="BL78" s="238" t="s">
        <v>3498</v>
      </c>
      <c r="BM78" s="237" t="s">
        <v>2485</v>
      </c>
      <c r="BN78" s="238" t="s">
        <v>2486</v>
      </c>
      <c r="BO78" s="237" t="s">
        <v>2485</v>
      </c>
      <c r="BP78" s="238" t="s">
        <v>3416</v>
      </c>
      <c r="BQ78" s="237" t="s">
        <v>2482</v>
      </c>
      <c r="BR78" s="238" t="s">
        <v>3500</v>
      </c>
      <c r="BS78" s="237" t="s">
        <v>2482</v>
      </c>
      <c r="BT78" s="239" t="s">
        <v>3486</v>
      </c>
      <c r="BU78" s="237" t="s">
        <v>2485</v>
      </c>
      <c r="BV78" s="238" t="s">
        <v>2486</v>
      </c>
      <c r="BW78" s="237" t="s">
        <v>2485</v>
      </c>
      <c r="BX78" s="239" t="s">
        <v>2486</v>
      </c>
      <c r="BY78" s="237" t="s">
        <v>2485</v>
      </c>
      <c r="BZ78" s="238" t="s">
        <v>2486</v>
      </c>
      <c r="CA78" s="237" t="s">
        <v>2490</v>
      </c>
      <c r="CB78" s="238" t="s">
        <v>3487</v>
      </c>
      <c r="CC78" s="237" t="s">
        <v>2485</v>
      </c>
      <c r="CD78" s="238" t="s">
        <v>2486</v>
      </c>
      <c r="CE78" s="237" t="s">
        <v>2482</v>
      </c>
      <c r="CF78" s="239" t="s">
        <v>3488</v>
      </c>
      <c r="CG78" s="237" t="s">
        <v>2485</v>
      </c>
      <c r="CH78" s="238" t="s">
        <v>2486</v>
      </c>
      <c r="CI78" s="237" t="s">
        <v>2485</v>
      </c>
      <c r="CJ78" s="238" t="s">
        <v>2486</v>
      </c>
      <c r="CK78" s="237" t="s">
        <v>2485</v>
      </c>
      <c r="CL78" s="239" t="s">
        <v>2486</v>
      </c>
      <c r="CM78" s="237" t="s">
        <v>2483</v>
      </c>
      <c r="CN78" s="238" t="s">
        <v>3489</v>
      </c>
      <c r="CO78" s="237" t="s">
        <v>2485</v>
      </c>
      <c r="CP78" s="238" t="s">
        <v>2486</v>
      </c>
      <c r="CQ78" s="237" t="s">
        <v>2485</v>
      </c>
      <c r="CR78" s="238" t="s">
        <v>2486</v>
      </c>
      <c r="CS78" s="237" t="s">
        <v>2482</v>
      </c>
      <c r="CT78" s="238" t="s">
        <v>3426</v>
      </c>
      <c r="CU78" s="237" t="s">
        <v>2485</v>
      </c>
      <c r="CV78" s="238" t="s">
        <v>2486</v>
      </c>
      <c r="CW78" s="240"/>
      <c r="CX78" s="236"/>
      <c r="CY78" s="236"/>
      <c r="CZ78" s="236"/>
      <c r="DA78" s="236"/>
      <c r="DB78" s="236"/>
    </row>
    <row r="79" spans="1:106" s="249" customFormat="1" ht="51.75" customHeight="1" thickBot="1" x14ac:dyDescent="0.35">
      <c r="A79" s="241">
        <f t="shared" si="1"/>
        <v>76</v>
      </c>
      <c r="B79" s="242"/>
      <c r="C79" s="235" t="s">
        <v>439</v>
      </c>
      <c r="D79" s="243" t="s">
        <v>2630</v>
      </c>
      <c r="E79" s="236">
        <v>447</v>
      </c>
      <c r="F79" s="236" t="s">
        <v>2659</v>
      </c>
      <c r="G79" s="237" t="s">
        <v>2485</v>
      </c>
      <c r="H79" s="238" t="s">
        <v>2486</v>
      </c>
      <c r="I79" s="237" t="s">
        <v>2485</v>
      </c>
      <c r="J79" s="238" t="s">
        <v>2486</v>
      </c>
      <c r="K79" s="237" t="s">
        <v>2482</v>
      </c>
      <c r="L79" s="238" t="s">
        <v>3501</v>
      </c>
      <c r="M79" s="237" t="s">
        <v>2482</v>
      </c>
      <c r="N79" s="238" t="s">
        <v>3502</v>
      </c>
      <c r="O79" s="237" t="s">
        <v>2482</v>
      </c>
      <c r="P79" s="238" t="s">
        <v>3503</v>
      </c>
      <c r="Q79" s="237" t="s">
        <v>2485</v>
      </c>
      <c r="R79" s="239" t="s">
        <v>2486</v>
      </c>
      <c r="S79" s="237" t="s">
        <v>2543</v>
      </c>
      <c r="T79" s="238" t="s">
        <v>3494</v>
      </c>
      <c r="U79" s="237" t="s">
        <v>2485</v>
      </c>
      <c r="V79" s="238" t="s">
        <v>2486</v>
      </c>
      <c r="W79" s="237" t="s">
        <v>2543</v>
      </c>
      <c r="X79" s="239" t="s">
        <v>3504</v>
      </c>
      <c r="Y79" s="237" t="s">
        <v>2485</v>
      </c>
      <c r="Z79" s="238" t="s">
        <v>2486</v>
      </c>
      <c r="AA79" s="237" t="s">
        <v>2485</v>
      </c>
      <c r="AB79" s="239" t="s">
        <v>2486</v>
      </c>
      <c r="AC79" s="237" t="s">
        <v>2482</v>
      </c>
      <c r="AD79" s="238" t="s">
        <v>3505</v>
      </c>
      <c r="AE79" s="237" t="s">
        <v>2543</v>
      </c>
      <c r="AF79" s="238" t="s">
        <v>3506</v>
      </c>
      <c r="AG79" s="237" t="s">
        <v>2543</v>
      </c>
      <c r="AH79" s="238" t="s">
        <v>3507</v>
      </c>
      <c r="AI79" s="237" t="s">
        <v>2485</v>
      </c>
      <c r="AJ79" s="238" t="s">
        <v>2486</v>
      </c>
      <c r="AK79" s="237" t="s">
        <v>2485</v>
      </c>
      <c r="AL79" s="238" t="s">
        <v>2486</v>
      </c>
      <c r="AM79" s="237" t="s">
        <v>2485</v>
      </c>
      <c r="AN79" s="239" t="s">
        <v>2486</v>
      </c>
      <c r="AO79" s="237" t="s">
        <v>2485</v>
      </c>
      <c r="AP79" s="238" t="s">
        <v>2486</v>
      </c>
      <c r="AQ79" s="237" t="s">
        <v>2483</v>
      </c>
      <c r="AR79" s="239" t="s">
        <v>3508</v>
      </c>
      <c r="AS79" s="237" t="s">
        <v>2490</v>
      </c>
      <c r="AT79" s="238" t="s">
        <v>3509</v>
      </c>
      <c r="AU79" s="237" t="s">
        <v>2543</v>
      </c>
      <c r="AV79" s="239" t="s">
        <v>2933</v>
      </c>
      <c r="AW79" s="237" t="s">
        <v>2490</v>
      </c>
      <c r="AX79" s="238" t="s">
        <v>3510</v>
      </c>
      <c r="AY79" s="237" t="s">
        <v>2490</v>
      </c>
      <c r="AZ79" s="239" t="s">
        <v>3511</v>
      </c>
      <c r="BA79" s="237" t="s">
        <v>2482</v>
      </c>
      <c r="BB79" s="238" t="s">
        <v>3512</v>
      </c>
      <c r="BC79" s="237" t="s">
        <v>2485</v>
      </c>
      <c r="BD79" s="238" t="s">
        <v>3513</v>
      </c>
      <c r="BE79" s="237" t="s">
        <v>2482</v>
      </c>
      <c r="BF79" s="239" t="s">
        <v>3514</v>
      </c>
      <c r="BG79" s="237" t="s">
        <v>2543</v>
      </c>
      <c r="BH79" s="239" t="s">
        <v>3515</v>
      </c>
      <c r="BI79" s="237" t="s">
        <v>2483</v>
      </c>
      <c r="BJ79" s="238" t="s">
        <v>3516</v>
      </c>
      <c r="BK79" s="237" t="s">
        <v>2543</v>
      </c>
      <c r="BL79" s="238" t="s">
        <v>3517</v>
      </c>
      <c r="BM79" s="237" t="s">
        <v>2482</v>
      </c>
      <c r="BN79" s="238" t="s">
        <v>3466</v>
      </c>
      <c r="BO79" s="237" t="s">
        <v>2485</v>
      </c>
      <c r="BP79" s="238" t="s">
        <v>3518</v>
      </c>
      <c r="BQ79" s="237" t="s">
        <v>2485</v>
      </c>
      <c r="BR79" s="238" t="s">
        <v>2486</v>
      </c>
      <c r="BS79" s="237" t="s">
        <v>2485</v>
      </c>
      <c r="BT79" s="239" t="s">
        <v>2486</v>
      </c>
      <c r="BU79" s="237" t="s">
        <v>2485</v>
      </c>
      <c r="BV79" s="238" t="s">
        <v>2486</v>
      </c>
      <c r="BW79" s="237" t="s">
        <v>2485</v>
      </c>
      <c r="BX79" s="239" t="s">
        <v>2486</v>
      </c>
      <c r="BY79" s="237" t="s">
        <v>2485</v>
      </c>
      <c r="BZ79" s="238" t="s">
        <v>2486</v>
      </c>
      <c r="CA79" s="237" t="s">
        <v>2490</v>
      </c>
      <c r="CB79" s="238" t="s">
        <v>3487</v>
      </c>
      <c r="CC79" s="237" t="s">
        <v>2485</v>
      </c>
      <c r="CD79" s="238" t="s">
        <v>2486</v>
      </c>
      <c r="CE79" s="237" t="s">
        <v>2485</v>
      </c>
      <c r="CF79" s="239" t="s">
        <v>2486</v>
      </c>
      <c r="CG79" s="237" t="s">
        <v>2485</v>
      </c>
      <c r="CH79" s="238" t="s">
        <v>2486</v>
      </c>
      <c r="CI79" s="237" t="s">
        <v>2485</v>
      </c>
      <c r="CJ79" s="238" t="s">
        <v>2486</v>
      </c>
      <c r="CK79" s="237" t="s">
        <v>2485</v>
      </c>
      <c r="CL79" s="239" t="s">
        <v>2486</v>
      </c>
      <c r="CM79" s="237" t="s">
        <v>2485</v>
      </c>
      <c r="CN79" s="238" t="s">
        <v>2486</v>
      </c>
      <c r="CO79" s="237" t="s">
        <v>2485</v>
      </c>
      <c r="CP79" s="238" t="s">
        <v>2486</v>
      </c>
      <c r="CQ79" s="237" t="s">
        <v>2485</v>
      </c>
      <c r="CR79" s="238" t="s">
        <v>2486</v>
      </c>
      <c r="CS79" s="237" t="s">
        <v>2490</v>
      </c>
      <c r="CT79" s="238" t="s">
        <v>3519</v>
      </c>
      <c r="CU79" s="237" t="s">
        <v>2485</v>
      </c>
      <c r="CV79" s="238" t="s">
        <v>2486</v>
      </c>
      <c r="CW79" s="240"/>
      <c r="CX79" s="236"/>
      <c r="CY79" s="236"/>
      <c r="CZ79" s="236"/>
      <c r="DA79" s="236"/>
      <c r="DB79" s="236"/>
    </row>
    <row r="80" spans="1:106" s="249" customFormat="1" ht="51.75" customHeight="1" thickBot="1" x14ac:dyDescent="0.35">
      <c r="A80" s="241">
        <f t="shared" si="1"/>
        <v>77</v>
      </c>
      <c r="B80" s="242"/>
      <c r="C80" s="235" t="s">
        <v>387</v>
      </c>
      <c r="D80" s="243" t="s">
        <v>3520</v>
      </c>
      <c r="E80" s="236">
        <v>449</v>
      </c>
      <c r="F80" s="236" t="s">
        <v>2693</v>
      </c>
      <c r="G80" s="237" t="s">
        <v>2485</v>
      </c>
      <c r="H80" s="238" t="s">
        <v>2486</v>
      </c>
      <c r="I80" s="237" t="s">
        <v>2490</v>
      </c>
      <c r="J80" s="238" t="s">
        <v>3521</v>
      </c>
      <c r="K80" s="237" t="s">
        <v>2485</v>
      </c>
      <c r="L80" s="238" t="s">
        <v>2486</v>
      </c>
      <c r="M80" s="237" t="s">
        <v>2485</v>
      </c>
      <c r="N80" s="238" t="s">
        <v>2486</v>
      </c>
      <c r="O80" s="237" t="s">
        <v>2485</v>
      </c>
      <c r="P80" s="238" t="s">
        <v>2486</v>
      </c>
      <c r="Q80" s="237" t="s">
        <v>2485</v>
      </c>
      <c r="R80" s="239" t="s">
        <v>2486</v>
      </c>
      <c r="S80" s="237" t="s">
        <v>2485</v>
      </c>
      <c r="T80" s="238" t="s">
        <v>2486</v>
      </c>
      <c r="U80" s="237" t="s">
        <v>2482</v>
      </c>
      <c r="V80" s="238" t="s">
        <v>3522</v>
      </c>
      <c r="W80" s="237" t="s">
        <v>2490</v>
      </c>
      <c r="X80" s="239" t="s">
        <v>3523</v>
      </c>
      <c r="Y80" s="237" t="s">
        <v>2485</v>
      </c>
      <c r="Z80" s="238" t="s">
        <v>2486</v>
      </c>
      <c r="AA80" s="237" t="s">
        <v>2485</v>
      </c>
      <c r="AB80" s="239" t="s">
        <v>2486</v>
      </c>
      <c r="AC80" s="237" t="s">
        <v>2485</v>
      </c>
      <c r="AD80" s="238" t="s">
        <v>2486</v>
      </c>
      <c r="AE80" s="237" t="s">
        <v>2482</v>
      </c>
      <c r="AF80" s="238" t="s">
        <v>3524</v>
      </c>
      <c r="AG80" s="237" t="s">
        <v>2485</v>
      </c>
      <c r="AH80" s="238" t="s">
        <v>2486</v>
      </c>
      <c r="AI80" s="237" t="s">
        <v>2485</v>
      </c>
      <c r="AJ80" s="238" t="s">
        <v>2486</v>
      </c>
      <c r="AK80" s="237" t="s">
        <v>2485</v>
      </c>
      <c r="AL80" s="238" t="s">
        <v>2486</v>
      </c>
      <c r="AM80" s="237" t="s">
        <v>2485</v>
      </c>
      <c r="AN80" s="239" t="s">
        <v>2486</v>
      </c>
      <c r="AO80" s="237" t="s">
        <v>2485</v>
      </c>
      <c r="AP80" s="238" t="s">
        <v>2486</v>
      </c>
      <c r="AQ80" s="237" t="s">
        <v>2484</v>
      </c>
      <c r="AR80" s="239" t="s">
        <v>3525</v>
      </c>
      <c r="AS80" s="237" t="s">
        <v>2490</v>
      </c>
      <c r="AT80" s="238" t="s">
        <v>3526</v>
      </c>
      <c r="AU80" s="237" t="s">
        <v>2490</v>
      </c>
      <c r="AV80" s="239" t="s">
        <v>3527</v>
      </c>
      <c r="AW80" s="237" t="s">
        <v>2490</v>
      </c>
      <c r="AX80" s="238" t="s">
        <v>3528</v>
      </c>
      <c r="AY80" s="237" t="s">
        <v>2490</v>
      </c>
      <c r="AZ80" s="239" t="s">
        <v>3529</v>
      </c>
      <c r="BA80" s="237" t="s">
        <v>2490</v>
      </c>
      <c r="BB80" s="238" t="s">
        <v>3530</v>
      </c>
      <c r="BC80" s="237" t="s">
        <v>2490</v>
      </c>
      <c r="BD80" s="238" t="s">
        <v>3531</v>
      </c>
      <c r="BE80" s="237" t="s">
        <v>2490</v>
      </c>
      <c r="BF80" s="239" t="s">
        <v>3532</v>
      </c>
      <c r="BG80" s="237" t="s">
        <v>2490</v>
      </c>
      <c r="BH80" s="239" t="s">
        <v>3533</v>
      </c>
      <c r="BI80" s="237" t="s">
        <v>2490</v>
      </c>
      <c r="BJ80" s="238" t="s">
        <v>3534</v>
      </c>
      <c r="BK80" s="237" t="s">
        <v>2490</v>
      </c>
      <c r="BL80" s="238" t="s">
        <v>3535</v>
      </c>
      <c r="BM80" s="237" t="s">
        <v>2490</v>
      </c>
      <c r="BN80" s="238" t="s">
        <v>3536</v>
      </c>
      <c r="BO80" s="237" t="s">
        <v>2485</v>
      </c>
      <c r="BP80" s="238" t="s">
        <v>3416</v>
      </c>
      <c r="BQ80" s="237" t="s">
        <v>2490</v>
      </c>
      <c r="BR80" s="238" t="s">
        <v>3537</v>
      </c>
      <c r="BS80" s="237" t="s">
        <v>2482</v>
      </c>
      <c r="BT80" s="239" t="s">
        <v>3486</v>
      </c>
      <c r="BU80" s="237" t="s">
        <v>2485</v>
      </c>
      <c r="BV80" s="238" t="s">
        <v>2486</v>
      </c>
      <c r="BW80" s="237" t="s">
        <v>2485</v>
      </c>
      <c r="BX80" s="239" t="s">
        <v>2486</v>
      </c>
      <c r="BY80" s="237" t="s">
        <v>2485</v>
      </c>
      <c r="BZ80" s="238" t="s">
        <v>2486</v>
      </c>
      <c r="CA80" s="237" t="s">
        <v>2490</v>
      </c>
      <c r="CB80" s="238" t="s">
        <v>3538</v>
      </c>
      <c r="CC80" s="237" t="s">
        <v>2485</v>
      </c>
      <c r="CD80" s="238" t="s">
        <v>2486</v>
      </c>
      <c r="CE80" s="237" t="s">
        <v>2482</v>
      </c>
      <c r="CF80" s="239" t="s">
        <v>3488</v>
      </c>
      <c r="CG80" s="237" t="s">
        <v>2485</v>
      </c>
      <c r="CH80" s="238" t="s">
        <v>2486</v>
      </c>
      <c r="CI80" s="237" t="s">
        <v>2485</v>
      </c>
      <c r="CJ80" s="238" t="s">
        <v>2486</v>
      </c>
      <c r="CK80" s="237" t="s">
        <v>2485</v>
      </c>
      <c r="CL80" s="239" t="s">
        <v>2486</v>
      </c>
      <c r="CM80" s="237" t="s">
        <v>2483</v>
      </c>
      <c r="CN80" s="238" t="s">
        <v>3489</v>
      </c>
      <c r="CO80" s="237" t="s">
        <v>2485</v>
      </c>
      <c r="CP80" s="238" t="s">
        <v>2486</v>
      </c>
      <c r="CQ80" s="237" t="s">
        <v>2485</v>
      </c>
      <c r="CR80" s="238" t="s">
        <v>2486</v>
      </c>
      <c r="CS80" s="237" t="s">
        <v>2480</v>
      </c>
      <c r="CT80" s="238" t="s">
        <v>3539</v>
      </c>
      <c r="CU80" s="237" t="s">
        <v>2485</v>
      </c>
      <c r="CV80" s="238" t="s">
        <v>2486</v>
      </c>
      <c r="CW80" s="240"/>
      <c r="CX80" s="236"/>
      <c r="CY80" s="236"/>
      <c r="CZ80" s="236"/>
      <c r="DA80" s="236"/>
      <c r="DB80" s="236"/>
    </row>
    <row r="81" spans="1:106" s="249" customFormat="1" ht="51.75" customHeight="1" thickBot="1" x14ac:dyDescent="0.35">
      <c r="A81" s="241">
        <f t="shared" si="1"/>
        <v>78</v>
      </c>
      <c r="B81" s="242"/>
      <c r="C81" s="235" t="s">
        <v>440</v>
      </c>
      <c r="D81" s="243" t="s">
        <v>2718</v>
      </c>
      <c r="E81" s="236">
        <v>527</v>
      </c>
      <c r="F81" s="236" t="s">
        <v>2532</v>
      </c>
      <c r="G81" s="237" t="s">
        <v>2485</v>
      </c>
      <c r="H81" s="238" t="s">
        <v>2486</v>
      </c>
      <c r="I81" s="237" t="s">
        <v>2485</v>
      </c>
      <c r="J81" s="238" t="s">
        <v>2486</v>
      </c>
      <c r="K81" s="237" t="s">
        <v>2483</v>
      </c>
      <c r="L81" s="238" t="s">
        <v>3540</v>
      </c>
      <c r="M81" s="237" t="s">
        <v>2483</v>
      </c>
      <c r="N81" s="238" t="s">
        <v>3540</v>
      </c>
      <c r="O81" s="237" t="s">
        <v>2485</v>
      </c>
      <c r="P81" s="238" t="s">
        <v>2486</v>
      </c>
      <c r="Q81" s="237" t="s">
        <v>2485</v>
      </c>
      <c r="R81" s="239" t="s">
        <v>2486</v>
      </c>
      <c r="S81" s="237" t="s">
        <v>2485</v>
      </c>
      <c r="T81" s="238" t="s">
        <v>2486</v>
      </c>
      <c r="U81" s="237" t="s">
        <v>2485</v>
      </c>
      <c r="V81" s="238" t="s">
        <v>2486</v>
      </c>
      <c r="W81" s="237" t="s">
        <v>2490</v>
      </c>
      <c r="X81" s="239" t="s">
        <v>3541</v>
      </c>
      <c r="Y81" s="237" t="s">
        <v>2485</v>
      </c>
      <c r="Z81" s="238" t="s">
        <v>2486</v>
      </c>
      <c r="AA81" s="237" t="s">
        <v>2485</v>
      </c>
      <c r="AB81" s="239" t="s">
        <v>2486</v>
      </c>
      <c r="AC81" s="237" t="s">
        <v>2646</v>
      </c>
      <c r="AD81" s="238" t="s">
        <v>3542</v>
      </c>
      <c r="AE81" s="237" t="s">
        <v>2485</v>
      </c>
      <c r="AF81" s="238" t="s">
        <v>2486</v>
      </c>
      <c r="AG81" s="237" t="s">
        <v>2485</v>
      </c>
      <c r="AH81" s="238" t="s">
        <v>2486</v>
      </c>
      <c r="AI81" s="237" t="s">
        <v>2485</v>
      </c>
      <c r="AJ81" s="238" t="s">
        <v>2486</v>
      </c>
      <c r="AK81" s="237" t="s">
        <v>2485</v>
      </c>
      <c r="AL81" s="238" t="s">
        <v>2486</v>
      </c>
      <c r="AM81" s="237" t="s">
        <v>2485</v>
      </c>
      <c r="AN81" s="239" t="s">
        <v>2486</v>
      </c>
      <c r="AO81" s="237" t="s">
        <v>2485</v>
      </c>
      <c r="AP81" s="238" t="s">
        <v>2486</v>
      </c>
      <c r="AQ81" s="237" t="s">
        <v>2485</v>
      </c>
      <c r="AR81" s="239" t="s">
        <v>2486</v>
      </c>
      <c r="AS81" s="237" t="s">
        <v>2490</v>
      </c>
      <c r="AT81" s="238" t="s">
        <v>3543</v>
      </c>
      <c r="AU81" s="237" t="s">
        <v>2490</v>
      </c>
      <c r="AV81" s="239" t="s">
        <v>3544</v>
      </c>
      <c r="AW81" s="237" t="s">
        <v>2490</v>
      </c>
      <c r="AX81" s="238" t="s">
        <v>3545</v>
      </c>
      <c r="AY81" s="237" t="s">
        <v>2490</v>
      </c>
      <c r="AZ81" s="239" t="s">
        <v>3546</v>
      </c>
      <c r="BA81" s="237" t="s">
        <v>2490</v>
      </c>
      <c r="BB81" s="238" t="s">
        <v>3547</v>
      </c>
      <c r="BC81" s="237" t="s">
        <v>2490</v>
      </c>
      <c r="BD81" s="238" t="s">
        <v>3548</v>
      </c>
      <c r="BE81" s="237" t="s">
        <v>2485</v>
      </c>
      <c r="BF81" s="239" t="s">
        <v>2486</v>
      </c>
      <c r="BG81" s="237" t="s">
        <v>2490</v>
      </c>
      <c r="BH81" s="239" t="s">
        <v>3549</v>
      </c>
      <c r="BI81" s="237" t="s">
        <v>2485</v>
      </c>
      <c r="BJ81" s="238" t="s">
        <v>2486</v>
      </c>
      <c r="BK81" s="237" t="s">
        <v>2490</v>
      </c>
      <c r="BL81" s="238" t="s">
        <v>3550</v>
      </c>
      <c r="BM81" s="237" t="s">
        <v>2490</v>
      </c>
      <c r="BN81" s="238" t="s">
        <v>3551</v>
      </c>
      <c r="BO81" s="237" t="s">
        <v>2485</v>
      </c>
      <c r="BP81" s="238" t="s">
        <v>2486</v>
      </c>
      <c r="BQ81" s="237" t="s">
        <v>2485</v>
      </c>
      <c r="BR81" s="238" t="s">
        <v>2486</v>
      </c>
      <c r="BS81" s="237" t="s">
        <v>2485</v>
      </c>
      <c r="BT81" s="239" t="s">
        <v>2486</v>
      </c>
      <c r="BU81" s="237" t="s">
        <v>2485</v>
      </c>
      <c r="BV81" s="238" t="s">
        <v>2486</v>
      </c>
      <c r="BW81" s="237" t="s">
        <v>2485</v>
      </c>
      <c r="BX81" s="239" t="s">
        <v>2486</v>
      </c>
      <c r="BY81" s="237" t="s">
        <v>2485</v>
      </c>
      <c r="BZ81" s="238" t="s">
        <v>2486</v>
      </c>
      <c r="CA81" s="237" t="s">
        <v>2485</v>
      </c>
      <c r="CB81" s="238" t="s">
        <v>2486</v>
      </c>
      <c r="CC81" s="237" t="s">
        <v>2485</v>
      </c>
      <c r="CD81" s="238" t="s">
        <v>2486</v>
      </c>
      <c r="CE81" s="237" t="s">
        <v>2485</v>
      </c>
      <c r="CF81" s="239" t="s">
        <v>2486</v>
      </c>
      <c r="CG81" s="237" t="s">
        <v>2485</v>
      </c>
      <c r="CH81" s="238" t="s">
        <v>2486</v>
      </c>
      <c r="CI81" s="237" t="s">
        <v>2485</v>
      </c>
      <c r="CJ81" s="238" t="s">
        <v>2486</v>
      </c>
      <c r="CK81" s="237" t="s">
        <v>2485</v>
      </c>
      <c r="CL81" s="239" t="s">
        <v>2486</v>
      </c>
      <c r="CM81" s="237" t="s">
        <v>2485</v>
      </c>
      <c r="CN81" s="238" t="s">
        <v>2486</v>
      </c>
      <c r="CO81" s="237" t="s">
        <v>2485</v>
      </c>
      <c r="CP81" s="238" t="s">
        <v>2486</v>
      </c>
      <c r="CQ81" s="237" t="s">
        <v>2485</v>
      </c>
      <c r="CR81" s="238" t="s">
        <v>2486</v>
      </c>
      <c r="CS81" s="237" t="s">
        <v>2485</v>
      </c>
      <c r="CT81" s="238" t="s">
        <v>2486</v>
      </c>
      <c r="CU81" s="237" t="s">
        <v>2485</v>
      </c>
      <c r="CV81" s="238" t="s">
        <v>2486</v>
      </c>
      <c r="CW81" s="240"/>
      <c r="CX81" s="236"/>
      <c r="CY81" s="236"/>
      <c r="CZ81" s="236"/>
      <c r="DA81" s="236"/>
      <c r="DB81" s="236"/>
    </row>
    <row r="82" spans="1:106" s="248" customFormat="1" ht="51.75" customHeight="1" thickBot="1" x14ac:dyDescent="0.35">
      <c r="A82" s="241">
        <f t="shared" si="1"/>
        <v>79</v>
      </c>
      <c r="B82" s="242"/>
      <c r="C82" s="235" t="s">
        <v>486</v>
      </c>
      <c r="D82" s="243" t="s">
        <v>2515</v>
      </c>
      <c r="E82" s="236">
        <v>460</v>
      </c>
      <c r="F82" s="236" t="s">
        <v>2693</v>
      </c>
      <c r="G82" s="237" t="s">
        <v>2485</v>
      </c>
      <c r="H82" s="238" t="s">
        <v>3552</v>
      </c>
      <c r="I82" s="237" t="s">
        <v>2485</v>
      </c>
      <c r="J82" s="238" t="s">
        <v>3553</v>
      </c>
      <c r="K82" s="237" t="s">
        <v>2485</v>
      </c>
      <c r="L82" s="238" t="s">
        <v>3554</v>
      </c>
      <c r="M82" s="237" t="s">
        <v>2485</v>
      </c>
      <c r="N82" s="238" t="s">
        <v>3555</v>
      </c>
      <c r="O82" s="237" t="s">
        <v>2485</v>
      </c>
      <c r="P82" s="238" t="s">
        <v>3555</v>
      </c>
      <c r="Q82" s="237" t="s">
        <v>2485</v>
      </c>
      <c r="R82" s="239" t="s">
        <v>2486</v>
      </c>
      <c r="S82" s="237" t="s">
        <v>2543</v>
      </c>
      <c r="T82" s="238" t="s">
        <v>3556</v>
      </c>
      <c r="U82" s="237" t="s">
        <v>3247</v>
      </c>
      <c r="V82" s="238" t="s">
        <v>3557</v>
      </c>
      <c r="W82" s="237" t="s">
        <v>2485</v>
      </c>
      <c r="X82" s="239" t="s">
        <v>2486</v>
      </c>
      <c r="Y82" s="237" t="s">
        <v>3247</v>
      </c>
      <c r="Z82" s="238" t="s">
        <v>3558</v>
      </c>
      <c r="AA82" s="237" t="s">
        <v>2951</v>
      </c>
      <c r="AB82" s="239" t="s">
        <v>3558</v>
      </c>
      <c r="AC82" s="237" t="s">
        <v>2543</v>
      </c>
      <c r="AD82" s="238" t="s">
        <v>3559</v>
      </c>
      <c r="AE82" s="237" t="s">
        <v>2485</v>
      </c>
      <c r="AF82" s="238" t="s">
        <v>3560</v>
      </c>
      <c r="AG82" s="237" t="s">
        <v>2485</v>
      </c>
      <c r="AH82" s="238" t="s">
        <v>2486</v>
      </c>
      <c r="AI82" s="237" t="s">
        <v>2485</v>
      </c>
      <c r="AJ82" s="238" t="s">
        <v>2486</v>
      </c>
      <c r="AK82" s="237" t="s">
        <v>2482</v>
      </c>
      <c r="AL82" s="238" t="s">
        <v>3561</v>
      </c>
      <c r="AM82" s="237" t="s">
        <v>2646</v>
      </c>
      <c r="AN82" s="239" t="s">
        <v>3281</v>
      </c>
      <c r="AO82" s="237" t="s">
        <v>2485</v>
      </c>
      <c r="AP82" s="238" t="s">
        <v>2486</v>
      </c>
      <c r="AQ82" s="237" t="s">
        <v>2485</v>
      </c>
      <c r="AR82" s="239" t="s">
        <v>2486</v>
      </c>
      <c r="AS82" s="237" t="s">
        <v>2543</v>
      </c>
      <c r="AT82" s="238" t="s">
        <v>3562</v>
      </c>
      <c r="AU82" s="237" t="s">
        <v>2485</v>
      </c>
      <c r="AV82" s="239" t="s">
        <v>2486</v>
      </c>
      <c r="AW82" s="237" t="s">
        <v>2543</v>
      </c>
      <c r="AX82" s="238" t="s">
        <v>3563</v>
      </c>
      <c r="AY82" s="237" t="s">
        <v>2485</v>
      </c>
      <c r="AZ82" s="239" t="s">
        <v>2486</v>
      </c>
      <c r="BA82" s="237" t="s">
        <v>2543</v>
      </c>
      <c r="BB82" s="238" t="s">
        <v>3564</v>
      </c>
      <c r="BC82" s="237" t="s">
        <v>2485</v>
      </c>
      <c r="BD82" s="238" t="s">
        <v>2486</v>
      </c>
      <c r="BE82" s="237" t="s">
        <v>2485</v>
      </c>
      <c r="BF82" s="239" t="s">
        <v>3565</v>
      </c>
      <c r="BG82" s="237" t="s">
        <v>2485</v>
      </c>
      <c r="BH82" s="239" t="s">
        <v>2486</v>
      </c>
      <c r="BI82" s="237" t="s">
        <v>2543</v>
      </c>
      <c r="BJ82" s="238" t="s">
        <v>3566</v>
      </c>
      <c r="BK82" s="237" t="s">
        <v>2485</v>
      </c>
      <c r="BL82" s="238" t="s">
        <v>2486</v>
      </c>
      <c r="BM82" s="237" t="s">
        <v>2543</v>
      </c>
      <c r="BN82" s="238" t="s">
        <v>3567</v>
      </c>
      <c r="BO82" s="237" t="s">
        <v>2646</v>
      </c>
      <c r="BP82" s="238" t="s">
        <v>3568</v>
      </c>
      <c r="BQ82" s="237" t="s">
        <v>2543</v>
      </c>
      <c r="BR82" s="238" t="s">
        <v>3569</v>
      </c>
      <c r="BS82" s="237" t="s">
        <v>2543</v>
      </c>
      <c r="BT82" s="239" t="s">
        <v>3570</v>
      </c>
      <c r="BU82" s="237" t="s">
        <v>2485</v>
      </c>
      <c r="BV82" s="238" t="s">
        <v>3571</v>
      </c>
      <c r="BW82" s="237" t="s">
        <v>2485</v>
      </c>
      <c r="BX82" s="239" t="s">
        <v>2486</v>
      </c>
      <c r="BY82" s="237" t="s">
        <v>2485</v>
      </c>
      <c r="BZ82" s="238" t="s">
        <v>2486</v>
      </c>
      <c r="CA82" s="237" t="s">
        <v>2490</v>
      </c>
      <c r="CB82" s="238" t="s">
        <v>3572</v>
      </c>
      <c r="CC82" s="237" t="s">
        <v>2485</v>
      </c>
      <c r="CD82" s="238" t="s">
        <v>2486</v>
      </c>
      <c r="CE82" s="237" t="s">
        <v>2646</v>
      </c>
      <c r="CF82" s="239" t="s">
        <v>3132</v>
      </c>
      <c r="CG82" s="237" t="s">
        <v>2483</v>
      </c>
      <c r="CH82" s="238" t="s">
        <v>3573</v>
      </c>
      <c r="CI82" s="237" t="s">
        <v>2646</v>
      </c>
      <c r="CJ82" s="238" t="s">
        <v>3574</v>
      </c>
      <c r="CK82" s="237" t="s">
        <v>2543</v>
      </c>
      <c r="CL82" s="239" t="s">
        <v>3575</v>
      </c>
      <c r="CM82" s="237" t="s">
        <v>2485</v>
      </c>
      <c r="CN82" s="238" t="s">
        <v>2486</v>
      </c>
      <c r="CO82" s="237" t="s">
        <v>2646</v>
      </c>
      <c r="CP82" s="238" t="s">
        <v>3576</v>
      </c>
      <c r="CQ82" s="237" t="s">
        <v>2485</v>
      </c>
      <c r="CR82" s="238" t="s">
        <v>2486</v>
      </c>
      <c r="CS82" s="237" t="s">
        <v>2485</v>
      </c>
      <c r="CT82" s="238" t="s">
        <v>2486</v>
      </c>
      <c r="CU82" s="237" t="s">
        <v>2482</v>
      </c>
      <c r="CV82" s="238" t="s">
        <v>3577</v>
      </c>
      <c r="CW82" s="240"/>
      <c r="CX82" s="236"/>
      <c r="CY82" s="236"/>
      <c r="CZ82" s="236"/>
      <c r="DA82" s="236"/>
      <c r="DB82" s="236"/>
    </row>
    <row r="83" spans="1:106" s="249" customFormat="1" ht="51.75" customHeight="1" thickBot="1" x14ac:dyDescent="0.35">
      <c r="A83" s="241">
        <f t="shared" si="1"/>
        <v>80</v>
      </c>
      <c r="B83" s="242"/>
      <c r="C83" s="235" t="s">
        <v>388</v>
      </c>
      <c r="D83" s="243" t="s">
        <v>3578</v>
      </c>
      <c r="E83" s="236">
        <v>543</v>
      </c>
      <c r="F83" s="236" t="s">
        <v>2693</v>
      </c>
      <c r="G83" s="237" t="s">
        <v>2483</v>
      </c>
      <c r="H83" s="238" t="s">
        <v>3579</v>
      </c>
      <c r="I83" s="237" t="s">
        <v>2483</v>
      </c>
      <c r="J83" s="238" t="s">
        <v>3580</v>
      </c>
      <c r="K83" s="237" t="s">
        <v>2483</v>
      </c>
      <c r="L83" s="238" t="s">
        <v>3579</v>
      </c>
      <c r="M83" s="237" t="s">
        <v>2482</v>
      </c>
      <c r="N83" s="238" t="s">
        <v>3581</v>
      </c>
      <c r="O83" s="237" t="s">
        <v>2485</v>
      </c>
      <c r="P83" s="238" t="s">
        <v>2486</v>
      </c>
      <c r="Q83" s="237" t="s">
        <v>2485</v>
      </c>
      <c r="R83" s="239" t="s">
        <v>2486</v>
      </c>
      <c r="S83" s="237" t="s">
        <v>2482</v>
      </c>
      <c r="T83" s="238" t="s">
        <v>3582</v>
      </c>
      <c r="U83" s="237" t="s">
        <v>2480</v>
      </c>
      <c r="V83" s="238" t="s">
        <v>3583</v>
      </c>
      <c r="W83" s="237" t="s">
        <v>2483</v>
      </c>
      <c r="X83" s="239" t="s">
        <v>3584</v>
      </c>
      <c r="Y83" s="237" t="s">
        <v>2485</v>
      </c>
      <c r="Z83" s="238" t="s">
        <v>2486</v>
      </c>
      <c r="AA83" s="237" t="s">
        <v>2485</v>
      </c>
      <c r="AB83" s="239" t="s">
        <v>2486</v>
      </c>
      <c r="AC83" s="237" t="s">
        <v>2480</v>
      </c>
      <c r="AD83" s="238" t="s">
        <v>3585</v>
      </c>
      <c r="AE83" s="237" t="s">
        <v>2485</v>
      </c>
      <c r="AF83" s="238" t="s">
        <v>2486</v>
      </c>
      <c r="AG83" s="237" t="s">
        <v>2485</v>
      </c>
      <c r="AH83" s="238" t="s">
        <v>2486</v>
      </c>
      <c r="AI83" s="237" t="s">
        <v>2485</v>
      </c>
      <c r="AJ83" s="238" t="s">
        <v>2486</v>
      </c>
      <c r="AK83" s="237" t="s">
        <v>2485</v>
      </c>
      <c r="AL83" s="238" t="s">
        <v>2486</v>
      </c>
      <c r="AM83" s="237" t="s">
        <v>2485</v>
      </c>
      <c r="AN83" s="239" t="s">
        <v>2486</v>
      </c>
      <c r="AO83" s="237" t="s">
        <v>2485</v>
      </c>
      <c r="AP83" s="238" t="s">
        <v>2486</v>
      </c>
      <c r="AQ83" s="237" t="s">
        <v>2485</v>
      </c>
      <c r="AR83" s="239" t="s">
        <v>2486</v>
      </c>
      <c r="AS83" s="237" t="s">
        <v>2485</v>
      </c>
      <c r="AT83" s="238" t="s">
        <v>2486</v>
      </c>
      <c r="AU83" s="237" t="s">
        <v>2485</v>
      </c>
      <c r="AV83" s="239" t="s">
        <v>2486</v>
      </c>
      <c r="AW83" s="237" t="s">
        <v>2485</v>
      </c>
      <c r="AX83" s="238" t="s">
        <v>2486</v>
      </c>
      <c r="AY83" s="237" t="s">
        <v>2485</v>
      </c>
      <c r="AZ83" s="239" t="s">
        <v>2486</v>
      </c>
      <c r="BA83" s="237" t="s">
        <v>2480</v>
      </c>
      <c r="BB83" s="238" t="s">
        <v>3586</v>
      </c>
      <c r="BC83" s="237" t="s">
        <v>2485</v>
      </c>
      <c r="BD83" s="238" t="s">
        <v>2486</v>
      </c>
      <c r="BE83" s="237" t="s">
        <v>2482</v>
      </c>
      <c r="BF83" s="239" t="s">
        <v>3587</v>
      </c>
      <c r="BG83" s="237" t="s">
        <v>2482</v>
      </c>
      <c r="BH83" s="239" t="s">
        <v>3588</v>
      </c>
      <c r="BI83" s="237" t="s">
        <v>2485</v>
      </c>
      <c r="BJ83" s="238" t="s">
        <v>2486</v>
      </c>
      <c r="BK83" s="237" t="s">
        <v>2482</v>
      </c>
      <c r="BL83" s="238" t="s">
        <v>3589</v>
      </c>
      <c r="BM83" s="237" t="s">
        <v>2483</v>
      </c>
      <c r="BN83" s="238" t="s">
        <v>3590</v>
      </c>
      <c r="BO83" s="237" t="s">
        <v>2485</v>
      </c>
      <c r="BP83" s="238" t="s">
        <v>2486</v>
      </c>
      <c r="BQ83" s="237" t="s">
        <v>2482</v>
      </c>
      <c r="BR83" s="238" t="s">
        <v>3591</v>
      </c>
      <c r="BS83" s="237" t="s">
        <v>2482</v>
      </c>
      <c r="BT83" s="239" t="s">
        <v>531</v>
      </c>
      <c r="BU83" s="237" t="s">
        <v>2485</v>
      </c>
      <c r="BV83" s="238" t="s">
        <v>2486</v>
      </c>
      <c r="BW83" s="237" t="s">
        <v>2485</v>
      </c>
      <c r="BX83" s="239" t="s">
        <v>2486</v>
      </c>
      <c r="BY83" s="237" t="s">
        <v>2485</v>
      </c>
      <c r="BZ83" s="238" t="s">
        <v>2486</v>
      </c>
      <c r="CA83" s="237" t="s">
        <v>2483</v>
      </c>
      <c r="CB83" s="238" t="s">
        <v>3592</v>
      </c>
      <c r="CC83" s="237" t="s">
        <v>2484</v>
      </c>
      <c r="CD83" s="238" t="s">
        <v>3593</v>
      </c>
      <c r="CE83" s="237" t="s">
        <v>2483</v>
      </c>
      <c r="CF83" s="239" t="s">
        <v>2576</v>
      </c>
      <c r="CG83" s="237" t="s">
        <v>2485</v>
      </c>
      <c r="CH83" s="238" t="s">
        <v>2486</v>
      </c>
      <c r="CI83" s="237" t="s">
        <v>2482</v>
      </c>
      <c r="CJ83" s="238" t="s">
        <v>3594</v>
      </c>
      <c r="CK83" s="237" t="s">
        <v>2482</v>
      </c>
      <c r="CL83" s="239" t="s">
        <v>3595</v>
      </c>
      <c r="CM83" s="237" t="s">
        <v>2483</v>
      </c>
      <c r="CN83" s="238" t="s">
        <v>3596</v>
      </c>
      <c r="CO83" s="237" t="s">
        <v>2485</v>
      </c>
      <c r="CP83" s="238" t="s">
        <v>2486</v>
      </c>
      <c r="CQ83" s="237" t="s">
        <v>2485</v>
      </c>
      <c r="CR83" s="238" t="s">
        <v>2486</v>
      </c>
      <c r="CS83" s="237" t="s">
        <v>2485</v>
      </c>
      <c r="CT83" s="238" t="s">
        <v>2486</v>
      </c>
      <c r="CU83" s="237" t="s">
        <v>2485</v>
      </c>
      <c r="CV83" s="238" t="s">
        <v>2486</v>
      </c>
      <c r="CW83" s="240"/>
      <c r="CX83" s="236"/>
      <c r="CY83" s="236"/>
      <c r="CZ83" s="236"/>
      <c r="DA83" s="236"/>
      <c r="DB83" s="236"/>
    </row>
    <row r="84" spans="1:106" s="249" customFormat="1" ht="51.75" customHeight="1" thickBot="1" x14ac:dyDescent="0.35">
      <c r="A84" s="241">
        <f t="shared" si="1"/>
        <v>81</v>
      </c>
      <c r="B84" s="242"/>
      <c r="C84" s="235" t="s">
        <v>389</v>
      </c>
      <c r="D84" s="243" t="s">
        <v>3578</v>
      </c>
      <c r="E84" s="236">
        <v>544</v>
      </c>
      <c r="F84" s="236" t="s">
        <v>2693</v>
      </c>
      <c r="G84" s="237" t="s">
        <v>2483</v>
      </c>
      <c r="H84" s="238" t="s">
        <v>3579</v>
      </c>
      <c r="I84" s="237" t="s">
        <v>2483</v>
      </c>
      <c r="J84" s="238" t="s">
        <v>3580</v>
      </c>
      <c r="K84" s="237" t="s">
        <v>2483</v>
      </c>
      <c r="L84" s="238" t="s">
        <v>3579</v>
      </c>
      <c r="M84" s="237" t="s">
        <v>2482</v>
      </c>
      <c r="N84" s="238" t="s">
        <v>3581</v>
      </c>
      <c r="O84" s="237" t="s">
        <v>2485</v>
      </c>
      <c r="P84" s="238" t="s">
        <v>2486</v>
      </c>
      <c r="Q84" s="237" t="s">
        <v>2485</v>
      </c>
      <c r="R84" s="239" t="s">
        <v>2486</v>
      </c>
      <c r="S84" s="237" t="s">
        <v>2482</v>
      </c>
      <c r="T84" s="238" t="s">
        <v>3582</v>
      </c>
      <c r="U84" s="237" t="s">
        <v>2480</v>
      </c>
      <c r="V84" s="238" t="s">
        <v>3583</v>
      </c>
      <c r="W84" s="237" t="s">
        <v>2483</v>
      </c>
      <c r="X84" s="239" t="s">
        <v>3584</v>
      </c>
      <c r="Y84" s="237" t="s">
        <v>2485</v>
      </c>
      <c r="Z84" s="238" t="s">
        <v>2486</v>
      </c>
      <c r="AA84" s="237" t="s">
        <v>2485</v>
      </c>
      <c r="AB84" s="239" t="s">
        <v>2486</v>
      </c>
      <c r="AC84" s="237" t="s">
        <v>2480</v>
      </c>
      <c r="AD84" s="238" t="s">
        <v>3585</v>
      </c>
      <c r="AE84" s="237" t="s">
        <v>2485</v>
      </c>
      <c r="AF84" s="238" t="s">
        <v>2486</v>
      </c>
      <c r="AG84" s="237" t="s">
        <v>2485</v>
      </c>
      <c r="AH84" s="238" t="s">
        <v>2486</v>
      </c>
      <c r="AI84" s="237" t="s">
        <v>2485</v>
      </c>
      <c r="AJ84" s="238" t="s">
        <v>2486</v>
      </c>
      <c r="AK84" s="237" t="s">
        <v>2485</v>
      </c>
      <c r="AL84" s="238" t="s">
        <v>2486</v>
      </c>
      <c r="AM84" s="237" t="s">
        <v>2485</v>
      </c>
      <c r="AN84" s="239" t="s">
        <v>2486</v>
      </c>
      <c r="AO84" s="237" t="s">
        <v>2485</v>
      </c>
      <c r="AP84" s="238" t="s">
        <v>2486</v>
      </c>
      <c r="AQ84" s="237" t="s">
        <v>2485</v>
      </c>
      <c r="AR84" s="239" t="s">
        <v>2486</v>
      </c>
      <c r="AS84" s="237" t="s">
        <v>2485</v>
      </c>
      <c r="AT84" s="238" t="s">
        <v>2486</v>
      </c>
      <c r="AU84" s="237" t="s">
        <v>2485</v>
      </c>
      <c r="AV84" s="239" t="s">
        <v>2486</v>
      </c>
      <c r="AW84" s="237" t="s">
        <v>2485</v>
      </c>
      <c r="AX84" s="238" t="s">
        <v>2486</v>
      </c>
      <c r="AY84" s="237" t="s">
        <v>2485</v>
      </c>
      <c r="AZ84" s="239" t="s">
        <v>2486</v>
      </c>
      <c r="BA84" s="237" t="s">
        <v>2480</v>
      </c>
      <c r="BB84" s="238" t="s">
        <v>3586</v>
      </c>
      <c r="BC84" s="237" t="s">
        <v>2485</v>
      </c>
      <c r="BD84" s="238" t="s">
        <v>2486</v>
      </c>
      <c r="BE84" s="237" t="s">
        <v>2482</v>
      </c>
      <c r="BF84" s="239" t="s">
        <v>3587</v>
      </c>
      <c r="BG84" s="237" t="s">
        <v>2482</v>
      </c>
      <c r="BH84" s="239" t="s">
        <v>3588</v>
      </c>
      <c r="BI84" s="237" t="s">
        <v>2485</v>
      </c>
      <c r="BJ84" s="238" t="s">
        <v>2486</v>
      </c>
      <c r="BK84" s="237" t="s">
        <v>2482</v>
      </c>
      <c r="BL84" s="238" t="s">
        <v>3589</v>
      </c>
      <c r="BM84" s="237" t="s">
        <v>2483</v>
      </c>
      <c r="BN84" s="238" t="s">
        <v>3590</v>
      </c>
      <c r="BO84" s="237" t="s">
        <v>2485</v>
      </c>
      <c r="BP84" s="238" t="s">
        <v>2486</v>
      </c>
      <c r="BQ84" s="237" t="s">
        <v>2482</v>
      </c>
      <c r="BR84" s="238" t="s">
        <v>3591</v>
      </c>
      <c r="BS84" s="237" t="s">
        <v>2482</v>
      </c>
      <c r="BT84" s="239" t="s">
        <v>531</v>
      </c>
      <c r="BU84" s="237" t="s">
        <v>2485</v>
      </c>
      <c r="BV84" s="238" t="s">
        <v>2486</v>
      </c>
      <c r="BW84" s="237" t="s">
        <v>2485</v>
      </c>
      <c r="BX84" s="239" t="s">
        <v>2486</v>
      </c>
      <c r="BY84" s="237" t="s">
        <v>2485</v>
      </c>
      <c r="BZ84" s="238" t="s">
        <v>2486</v>
      </c>
      <c r="CA84" s="237" t="s">
        <v>2483</v>
      </c>
      <c r="CB84" s="238" t="s">
        <v>3592</v>
      </c>
      <c r="CC84" s="237" t="s">
        <v>2484</v>
      </c>
      <c r="CD84" s="238" t="s">
        <v>3593</v>
      </c>
      <c r="CE84" s="237" t="s">
        <v>2483</v>
      </c>
      <c r="CF84" s="239" t="s">
        <v>2576</v>
      </c>
      <c r="CG84" s="237" t="s">
        <v>2485</v>
      </c>
      <c r="CH84" s="238" t="s">
        <v>2486</v>
      </c>
      <c r="CI84" s="237" t="s">
        <v>2485</v>
      </c>
      <c r="CJ84" s="238" t="s">
        <v>2486</v>
      </c>
      <c r="CK84" s="237" t="s">
        <v>2485</v>
      </c>
      <c r="CL84" s="239" t="s">
        <v>2486</v>
      </c>
      <c r="CM84" s="237" t="s">
        <v>2490</v>
      </c>
      <c r="CN84" s="238" t="s">
        <v>3597</v>
      </c>
      <c r="CO84" s="237" t="s">
        <v>2485</v>
      </c>
      <c r="CP84" s="238" t="s">
        <v>2486</v>
      </c>
      <c r="CQ84" s="237" t="s">
        <v>2485</v>
      </c>
      <c r="CR84" s="238" t="s">
        <v>2486</v>
      </c>
      <c r="CS84" s="237" t="s">
        <v>2485</v>
      </c>
      <c r="CT84" s="238" t="s">
        <v>2486</v>
      </c>
      <c r="CU84" s="237" t="s">
        <v>2485</v>
      </c>
      <c r="CV84" s="238" t="s">
        <v>2486</v>
      </c>
      <c r="CW84" s="240"/>
      <c r="CX84" s="236"/>
      <c r="CY84" s="236"/>
      <c r="CZ84" s="236"/>
      <c r="DA84" s="236"/>
      <c r="DB84" s="236"/>
    </row>
    <row r="85" spans="1:106" s="249" customFormat="1" ht="51.75" customHeight="1" thickBot="1" x14ac:dyDescent="0.35">
      <c r="A85" s="241">
        <f t="shared" si="1"/>
        <v>82</v>
      </c>
      <c r="B85" s="242"/>
      <c r="C85" s="235" t="s">
        <v>441</v>
      </c>
      <c r="D85" s="243" t="s">
        <v>3598</v>
      </c>
      <c r="E85" s="236">
        <v>453</v>
      </c>
      <c r="F85" s="236" t="s">
        <v>2479</v>
      </c>
      <c r="G85" s="237" t="s">
        <v>2490</v>
      </c>
      <c r="H85" s="238" t="s">
        <v>3599</v>
      </c>
      <c r="I85" s="237" t="s">
        <v>2490</v>
      </c>
      <c r="J85" s="238" t="s">
        <v>3600</v>
      </c>
      <c r="K85" s="237" t="s">
        <v>2490</v>
      </c>
      <c r="L85" s="238" t="s">
        <v>3599</v>
      </c>
      <c r="M85" s="237" t="s">
        <v>2485</v>
      </c>
      <c r="N85" s="238" t="s">
        <v>2486</v>
      </c>
      <c r="O85" s="237" t="s">
        <v>2485</v>
      </c>
      <c r="P85" s="238" t="s">
        <v>2486</v>
      </c>
      <c r="Q85" s="237" t="s">
        <v>2485</v>
      </c>
      <c r="R85" s="239" t="s">
        <v>2486</v>
      </c>
      <c r="S85" s="237" t="s">
        <v>2485</v>
      </c>
      <c r="T85" s="238" t="s">
        <v>3601</v>
      </c>
      <c r="U85" s="237" t="s">
        <v>2490</v>
      </c>
      <c r="V85" s="238" t="s">
        <v>3602</v>
      </c>
      <c r="W85" s="237" t="s">
        <v>2485</v>
      </c>
      <c r="X85" s="239" t="s">
        <v>3603</v>
      </c>
      <c r="Y85" s="237" t="s">
        <v>2485</v>
      </c>
      <c r="Z85" s="238" t="s">
        <v>2486</v>
      </c>
      <c r="AA85" s="237" t="s">
        <v>2485</v>
      </c>
      <c r="AB85" s="239" t="s">
        <v>2486</v>
      </c>
      <c r="AC85" s="237" t="s">
        <v>2485</v>
      </c>
      <c r="AD85" s="238" t="s">
        <v>2486</v>
      </c>
      <c r="AE85" s="237" t="s">
        <v>2490</v>
      </c>
      <c r="AF85" s="238" t="s">
        <v>3604</v>
      </c>
      <c r="AG85" s="237" t="s">
        <v>2490</v>
      </c>
      <c r="AH85" s="238" t="s">
        <v>3604</v>
      </c>
      <c r="AI85" s="237" t="s">
        <v>2485</v>
      </c>
      <c r="AJ85" s="238" t="s">
        <v>2486</v>
      </c>
      <c r="AK85" s="237" t="s">
        <v>2485</v>
      </c>
      <c r="AL85" s="238" t="s">
        <v>2486</v>
      </c>
      <c r="AM85" s="237" t="s">
        <v>2485</v>
      </c>
      <c r="AN85" s="239" t="s">
        <v>2486</v>
      </c>
      <c r="AO85" s="237" t="s">
        <v>2485</v>
      </c>
      <c r="AP85" s="238" t="s">
        <v>2486</v>
      </c>
      <c r="AQ85" s="237" t="s">
        <v>2485</v>
      </c>
      <c r="AR85" s="239" t="s">
        <v>2486</v>
      </c>
      <c r="AS85" s="237" t="s">
        <v>2485</v>
      </c>
      <c r="AT85" s="238" t="s">
        <v>2486</v>
      </c>
      <c r="AU85" s="237" t="s">
        <v>2485</v>
      </c>
      <c r="AV85" s="239" t="s">
        <v>2486</v>
      </c>
      <c r="AW85" s="237" t="s">
        <v>2485</v>
      </c>
      <c r="AX85" s="238" t="s">
        <v>2486</v>
      </c>
      <c r="AY85" s="237" t="s">
        <v>2485</v>
      </c>
      <c r="AZ85" s="239" t="s">
        <v>2486</v>
      </c>
      <c r="BA85" s="237" t="s">
        <v>2482</v>
      </c>
      <c r="BB85" s="238" t="s">
        <v>3605</v>
      </c>
      <c r="BC85" s="237" t="s">
        <v>2485</v>
      </c>
      <c r="BD85" s="238" t="s">
        <v>2486</v>
      </c>
      <c r="BE85" s="237" t="s">
        <v>2485</v>
      </c>
      <c r="BF85" s="239" t="s">
        <v>2486</v>
      </c>
      <c r="BG85" s="237" t="s">
        <v>2485</v>
      </c>
      <c r="BH85" s="239" t="s">
        <v>2486</v>
      </c>
      <c r="BI85" s="237" t="s">
        <v>2483</v>
      </c>
      <c r="BJ85" s="238" t="s">
        <v>3606</v>
      </c>
      <c r="BK85" s="237" t="s">
        <v>2485</v>
      </c>
      <c r="BL85" s="238" t="s">
        <v>2486</v>
      </c>
      <c r="BM85" s="237" t="s">
        <v>2483</v>
      </c>
      <c r="BN85" s="238" t="s">
        <v>3607</v>
      </c>
      <c r="BO85" s="237" t="s">
        <v>2485</v>
      </c>
      <c r="BP85" s="238" t="s">
        <v>2486</v>
      </c>
      <c r="BQ85" s="237" t="s">
        <v>2485</v>
      </c>
      <c r="BR85" s="238" t="s">
        <v>2486</v>
      </c>
      <c r="BS85" s="237" t="s">
        <v>2485</v>
      </c>
      <c r="BT85" s="239" t="s">
        <v>3326</v>
      </c>
      <c r="BU85" s="237" t="s">
        <v>2485</v>
      </c>
      <c r="BV85" s="238" t="s">
        <v>2486</v>
      </c>
      <c r="BW85" s="237" t="s">
        <v>2485</v>
      </c>
      <c r="BX85" s="239" t="s">
        <v>2486</v>
      </c>
      <c r="BY85" s="237" t="s">
        <v>2485</v>
      </c>
      <c r="BZ85" s="238" t="s">
        <v>2486</v>
      </c>
      <c r="CA85" s="237" t="s">
        <v>2483</v>
      </c>
      <c r="CB85" s="238" t="s">
        <v>3592</v>
      </c>
      <c r="CC85" s="237" t="s">
        <v>2484</v>
      </c>
      <c r="CD85" s="238" t="s">
        <v>3593</v>
      </c>
      <c r="CE85" s="237" t="s">
        <v>2483</v>
      </c>
      <c r="CF85" s="239" t="s">
        <v>2576</v>
      </c>
      <c r="CG85" s="237" t="s">
        <v>2485</v>
      </c>
      <c r="CH85" s="238" t="s">
        <v>2486</v>
      </c>
      <c r="CI85" s="237" t="s">
        <v>2485</v>
      </c>
      <c r="CJ85" s="238" t="s">
        <v>2486</v>
      </c>
      <c r="CK85" s="237" t="s">
        <v>2485</v>
      </c>
      <c r="CL85" s="239" t="s">
        <v>2486</v>
      </c>
      <c r="CM85" s="237" t="s">
        <v>2485</v>
      </c>
      <c r="CN85" s="238" t="s">
        <v>2486</v>
      </c>
      <c r="CO85" s="237" t="s">
        <v>2485</v>
      </c>
      <c r="CP85" s="238" t="s">
        <v>2486</v>
      </c>
      <c r="CQ85" s="237" t="s">
        <v>2485</v>
      </c>
      <c r="CR85" s="238" t="s">
        <v>2486</v>
      </c>
      <c r="CS85" s="237" t="s">
        <v>2485</v>
      </c>
      <c r="CT85" s="238" t="s">
        <v>2486</v>
      </c>
      <c r="CU85" s="237" t="s">
        <v>2485</v>
      </c>
      <c r="CV85" s="238" t="s">
        <v>2486</v>
      </c>
      <c r="CW85" s="240"/>
      <c r="CX85" s="236"/>
      <c r="CY85" s="236"/>
      <c r="CZ85" s="236"/>
      <c r="DA85" s="236"/>
      <c r="DB85" s="236"/>
    </row>
    <row r="86" spans="1:106" s="249" customFormat="1" ht="51.75" customHeight="1" thickBot="1" x14ac:dyDescent="0.35">
      <c r="A86" s="241">
        <f t="shared" si="1"/>
        <v>83</v>
      </c>
      <c r="B86" s="242"/>
      <c r="C86" s="235" t="s">
        <v>442</v>
      </c>
      <c r="D86" s="243" t="s">
        <v>2531</v>
      </c>
      <c r="E86" s="236">
        <v>455</v>
      </c>
      <c r="F86" s="236" t="s">
        <v>2659</v>
      </c>
      <c r="G86" s="237" t="s">
        <v>2490</v>
      </c>
      <c r="H86" s="238" t="s">
        <v>3608</v>
      </c>
      <c r="I86" s="237" t="s">
        <v>2490</v>
      </c>
      <c r="J86" s="238" t="s">
        <v>3609</v>
      </c>
      <c r="K86" s="237" t="s">
        <v>2490</v>
      </c>
      <c r="L86" s="238" t="s">
        <v>3608</v>
      </c>
      <c r="M86" s="237" t="s">
        <v>2485</v>
      </c>
      <c r="N86" s="238" t="s">
        <v>2486</v>
      </c>
      <c r="O86" s="237" t="s">
        <v>2485</v>
      </c>
      <c r="P86" s="238" t="s">
        <v>2486</v>
      </c>
      <c r="Q86" s="237" t="s">
        <v>2485</v>
      </c>
      <c r="R86" s="239" t="s">
        <v>2486</v>
      </c>
      <c r="S86" s="237" t="s">
        <v>2485</v>
      </c>
      <c r="T86" s="238" t="s">
        <v>2486</v>
      </c>
      <c r="U86" s="237" t="s">
        <v>2485</v>
      </c>
      <c r="V86" s="238" t="s">
        <v>2486</v>
      </c>
      <c r="W86" s="237" t="s">
        <v>2490</v>
      </c>
      <c r="X86" s="239" t="s">
        <v>3610</v>
      </c>
      <c r="Y86" s="237" t="s">
        <v>2485</v>
      </c>
      <c r="Z86" s="238" t="s">
        <v>2486</v>
      </c>
      <c r="AA86" s="237" t="s">
        <v>2485</v>
      </c>
      <c r="AB86" s="239" t="s">
        <v>2486</v>
      </c>
      <c r="AC86" s="237" t="s">
        <v>2482</v>
      </c>
      <c r="AD86" s="238" t="s">
        <v>3611</v>
      </c>
      <c r="AE86" s="237" t="s">
        <v>2490</v>
      </c>
      <c r="AF86" s="238" t="s">
        <v>3612</v>
      </c>
      <c r="AG86" s="237" t="s">
        <v>2490</v>
      </c>
      <c r="AH86" s="238" t="s">
        <v>3613</v>
      </c>
      <c r="AI86" s="237" t="s">
        <v>2485</v>
      </c>
      <c r="AJ86" s="238" t="s">
        <v>2486</v>
      </c>
      <c r="AK86" s="237" t="s">
        <v>2485</v>
      </c>
      <c r="AL86" s="238" t="s">
        <v>2486</v>
      </c>
      <c r="AM86" s="237" t="s">
        <v>2485</v>
      </c>
      <c r="AN86" s="239" t="s">
        <v>2486</v>
      </c>
      <c r="AO86" s="237" t="s">
        <v>2485</v>
      </c>
      <c r="AP86" s="238" t="s">
        <v>2486</v>
      </c>
      <c r="AQ86" s="237" t="s">
        <v>2485</v>
      </c>
      <c r="AR86" s="239" t="s">
        <v>2486</v>
      </c>
      <c r="AS86" s="237" t="s">
        <v>2485</v>
      </c>
      <c r="AT86" s="238" t="s">
        <v>2486</v>
      </c>
      <c r="AU86" s="237" t="s">
        <v>2485</v>
      </c>
      <c r="AV86" s="239" t="s">
        <v>2486</v>
      </c>
      <c r="AW86" s="237" t="s">
        <v>2485</v>
      </c>
      <c r="AX86" s="238" t="s">
        <v>2486</v>
      </c>
      <c r="AY86" s="237" t="s">
        <v>2485</v>
      </c>
      <c r="AZ86" s="239" t="s">
        <v>2486</v>
      </c>
      <c r="BA86" s="237" t="s">
        <v>2485</v>
      </c>
      <c r="BB86" s="238" t="s">
        <v>2486</v>
      </c>
      <c r="BC86" s="237" t="s">
        <v>2485</v>
      </c>
      <c r="BD86" s="238" t="s">
        <v>2486</v>
      </c>
      <c r="BE86" s="237" t="s">
        <v>2485</v>
      </c>
      <c r="BF86" s="239" t="s">
        <v>2486</v>
      </c>
      <c r="BG86" s="237" t="s">
        <v>2490</v>
      </c>
      <c r="BH86" s="239" t="s">
        <v>3614</v>
      </c>
      <c r="BI86" s="237" t="s">
        <v>2483</v>
      </c>
      <c r="BJ86" s="238" t="s">
        <v>3615</v>
      </c>
      <c r="BK86" s="237" t="s">
        <v>2490</v>
      </c>
      <c r="BL86" s="238" t="s">
        <v>3616</v>
      </c>
      <c r="BM86" s="237" t="s">
        <v>2485</v>
      </c>
      <c r="BN86" s="238" t="s">
        <v>2486</v>
      </c>
      <c r="BO86" s="237" t="s">
        <v>2485</v>
      </c>
      <c r="BP86" s="238" t="s">
        <v>2486</v>
      </c>
      <c r="BQ86" s="237" t="s">
        <v>2485</v>
      </c>
      <c r="BR86" s="238" t="s">
        <v>2486</v>
      </c>
      <c r="BS86" s="237" t="s">
        <v>2485</v>
      </c>
      <c r="BT86" s="239" t="s">
        <v>2486</v>
      </c>
      <c r="BU86" s="237" t="s">
        <v>2485</v>
      </c>
      <c r="BV86" s="238" t="s">
        <v>2486</v>
      </c>
      <c r="BW86" s="237" t="s">
        <v>2485</v>
      </c>
      <c r="BX86" s="239" t="s">
        <v>2486</v>
      </c>
      <c r="BY86" s="237" t="s">
        <v>2485</v>
      </c>
      <c r="BZ86" s="238" t="s">
        <v>2486</v>
      </c>
      <c r="CA86" s="237" t="s">
        <v>2483</v>
      </c>
      <c r="CB86" s="238" t="s">
        <v>3592</v>
      </c>
      <c r="CC86" s="237" t="s">
        <v>2484</v>
      </c>
      <c r="CD86" s="238" t="s">
        <v>3593</v>
      </c>
      <c r="CE86" s="237" t="s">
        <v>2483</v>
      </c>
      <c r="CF86" s="239" t="s">
        <v>2576</v>
      </c>
      <c r="CG86" s="237" t="s">
        <v>2485</v>
      </c>
      <c r="CH86" s="238" t="s">
        <v>2486</v>
      </c>
      <c r="CI86" s="237" t="s">
        <v>2485</v>
      </c>
      <c r="CJ86" s="238" t="s">
        <v>2486</v>
      </c>
      <c r="CK86" s="237" t="s">
        <v>2485</v>
      </c>
      <c r="CL86" s="239" t="s">
        <v>2486</v>
      </c>
      <c r="CM86" s="237" t="s">
        <v>2485</v>
      </c>
      <c r="CN86" s="238" t="s">
        <v>2486</v>
      </c>
      <c r="CO86" s="237" t="s">
        <v>2485</v>
      </c>
      <c r="CP86" s="238" t="s">
        <v>2486</v>
      </c>
      <c r="CQ86" s="237" t="s">
        <v>2485</v>
      </c>
      <c r="CR86" s="238" t="s">
        <v>2486</v>
      </c>
      <c r="CS86" s="237" t="s">
        <v>2485</v>
      </c>
      <c r="CT86" s="238" t="s">
        <v>2486</v>
      </c>
      <c r="CU86" s="237" t="s">
        <v>2485</v>
      </c>
      <c r="CV86" s="238" t="s">
        <v>2486</v>
      </c>
      <c r="CW86" s="240"/>
      <c r="CX86" s="236"/>
      <c r="CY86" s="236"/>
      <c r="CZ86" s="236"/>
      <c r="DA86" s="236"/>
      <c r="DB86" s="236"/>
    </row>
    <row r="87" spans="1:106" s="249" customFormat="1" ht="51.75" customHeight="1" thickBot="1" x14ac:dyDescent="0.35">
      <c r="A87" s="241">
        <f t="shared" si="1"/>
        <v>84</v>
      </c>
      <c r="B87" s="242"/>
      <c r="C87" s="235" t="s">
        <v>487</v>
      </c>
      <c r="D87" s="243" t="s">
        <v>2515</v>
      </c>
      <c r="E87" s="236">
        <v>466</v>
      </c>
      <c r="F87" s="236" t="s">
        <v>2693</v>
      </c>
      <c r="G87" s="237" t="s">
        <v>2485</v>
      </c>
      <c r="H87" s="238" t="s">
        <v>3617</v>
      </c>
      <c r="I87" s="237" t="s">
        <v>2485</v>
      </c>
      <c r="J87" s="238" t="s">
        <v>2486</v>
      </c>
      <c r="K87" s="237" t="s">
        <v>2482</v>
      </c>
      <c r="L87" s="238" t="s">
        <v>3618</v>
      </c>
      <c r="M87" s="237" t="s">
        <v>2485</v>
      </c>
      <c r="N87" s="238" t="s">
        <v>2486</v>
      </c>
      <c r="O87" s="237" t="s">
        <v>2485</v>
      </c>
      <c r="P87" s="238" t="s">
        <v>2486</v>
      </c>
      <c r="Q87" s="237" t="s">
        <v>2485</v>
      </c>
      <c r="R87" s="239" t="s">
        <v>2486</v>
      </c>
      <c r="S87" s="237" t="s">
        <v>2646</v>
      </c>
      <c r="T87" s="238" t="s">
        <v>3619</v>
      </c>
      <c r="U87" s="237" t="s">
        <v>2646</v>
      </c>
      <c r="V87" s="238" t="s">
        <v>3620</v>
      </c>
      <c r="W87" s="237" t="s">
        <v>2543</v>
      </c>
      <c r="X87" s="239" t="s">
        <v>3430</v>
      </c>
      <c r="Y87" s="237" t="s">
        <v>3247</v>
      </c>
      <c r="Z87" s="238" t="s">
        <v>3558</v>
      </c>
      <c r="AA87" s="237" t="s">
        <v>2951</v>
      </c>
      <c r="AB87" s="239" t="s">
        <v>3558</v>
      </c>
      <c r="AC87" s="237" t="s">
        <v>2490</v>
      </c>
      <c r="AD87" s="238" t="s">
        <v>3621</v>
      </c>
      <c r="AE87" s="237" t="s">
        <v>2490</v>
      </c>
      <c r="AF87" s="238" t="s">
        <v>3622</v>
      </c>
      <c r="AG87" s="237" t="s">
        <v>2490</v>
      </c>
      <c r="AH87" s="238" t="s">
        <v>3623</v>
      </c>
      <c r="AI87" s="237" t="s">
        <v>2485</v>
      </c>
      <c r="AJ87" s="238" t="s">
        <v>2486</v>
      </c>
      <c r="AK87" s="237" t="s">
        <v>2485</v>
      </c>
      <c r="AL87" s="238" t="s">
        <v>2486</v>
      </c>
      <c r="AM87" s="237" t="s">
        <v>2485</v>
      </c>
      <c r="AN87" s="239" t="s">
        <v>2486</v>
      </c>
      <c r="AO87" s="237" t="s">
        <v>2490</v>
      </c>
      <c r="AP87" s="238" t="s">
        <v>3624</v>
      </c>
      <c r="AQ87" s="237" t="s">
        <v>2490</v>
      </c>
      <c r="AR87" s="239" t="s">
        <v>3625</v>
      </c>
      <c r="AS87" s="237" t="s">
        <v>2482</v>
      </c>
      <c r="AT87" s="238" t="s">
        <v>3626</v>
      </c>
      <c r="AU87" s="237" t="s">
        <v>2490</v>
      </c>
      <c r="AV87" s="239" t="s">
        <v>3627</v>
      </c>
      <c r="AW87" s="237" t="s">
        <v>2482</v>
      </c>
      <c r="AX87" s="238" t="s">
        <v>3628</v>
      </c>
      <c r="AY87" s="237" t="s">
        <v>2482</v>
      </c>
      <c r="AZ87" s="239" t="s">
        <v>3629</v>
      </c>
      <c r="BA87" s="237" t="s">
        <v>2485</v>
      </c>
      <c r="BB87" s="238" t="s">
        <v>2486</v>
      </c>
      <c r="BC87" s="237" t="s">
        <v>2485</v>
      </c>
      <c r="BD87" s="238" t="s">
        <v>2486</v>
      </c>
      <c r="BE87" s="237" t="s">
        <v>2485</v>
      </c>
      <c r="BF87" s="239" t="s">
        <v>2486</v>
      </c>
      <c r="BG87" s="237" t="s">
        <v>2485</v>
      </c>
      <c r="BH87" s="239" t="s">
        <v>3630</v>
      </c>
      <c r="BI87" s="237" t="s">
        <v>2485</v>
      </c>
      <c r="BJ87" s="238" t="s">
        <v>3631</v>
      </c>
      <c r="BK87" s="237" t="s">
        <v>2485</v>
      </c>
      <c r="BL87" s="238" t="s">
        <v>3632</v>
      </c>
      <c r="BM87" s="237" t="s">
        <v>2482</v>
      </c>
      <c r="BN87" s="238" t="s">
        <v>3633</v>
      </c>
      <c r="BO87" s="237" t="s">
        <v>2485</v>
      </c>
      <c r="BP87" s="238" t="s">
        <v>2486</v>
      </c>
      <c r="BQ87" s="237" t="s">
        <v>2485</v>
      </c>
      <c r="BR87" s="238" t="s">
        <v>3634</v>
      </c>
      <c r="BS87" s="237" t="s">
        <v>2543</v>
      </c>
      <c r="BT87" s="239" t="s">
        <v>3635</v>
      </c>
      <c r="BU87" s="237" t="s">
        <v>2485</v>
      </c>
      <c r="BV87" s="238" t="s">
        <v>2486</v>
      </c>
      <c r="BW87" s="237" t="s">
        <v>2485</v>
      </c>
      <c r="BX87" s="239" t="s">
        <v>2486</v>
      </c>
      <c r="BY87" s="237" t="s">
        <v>2485</v>
      </c>
      <c r="BZ87" s="238" t="s">
        <v>3636</v>
      </c>
      <c r="CA87" s="237" t="s">
        <v>2490</v>
      </c>
      <c r="CB87" s="238" t="s">
        <v>3446</v>
      </c>
      <c r="CC87" s="237" t="s">
        <v>2485</v>
      </c>
      <c r="CD87" s="238" t="s">
        <v>2486</v>
      </c>
      <c r="CE87" s="237" t="s">
        <v>2490</v>
      </c>
      <c r="CF87" s="239" t="s">
        <v>3488</v>
      </c>
      <c r="CG87" s="237" t="s">
        <v>2485</v>
      </c>
      <c r="CH87" s="238" t="s">
        <v>2486</v>
      </c>
      <c r="CI87" s="237" t="s">
        <v>2485</v>
      </c>
      <c r="CJ87" s="238" t="s">
        <v>2486</v>
      </c>
      <c r="CK87" s="237" t="s">
        <v>2485</v>
      </c>
      <c r="CL87" s="239" t="s">
        <v>2486</v>
      </c>
      <c r="CM87" s="237" t="s">
        <v>2485</v>
      </c>
      <c r="CN87" s="238" t="s">
        <v>2486</v>
      </c>
      <c r="CO87" s="237" t="s">
        <v>2485</v>
      </c>
      <c r="CP87" s="238" t="s">
        <v>2486</v>
      </c>
      <c r="CQ87" s="237" t="s">
        <v>2485</v>
      </c>
      <c r="CR87" s="238" t="s">
        <v>2486</v>
      </c>
      <c r="CS87" s="237" t="s">
        <v>2485</v>
      </c>
      <c r="CT87" s="238" t="s">
        <v>2486</v>
      </c>
      <c r="CU87" s="237" t="s">
        <v>2485</v>
      </c>
      <c r="CV87" s="238" t="s">
        <v>2486</v>
      </c>
      <c r="CW87" s="240"/>
      <c r="CX87" s="236"/>
      <c r="CY87" s="236"/>
      <c r="CZ87" s="236"/>
      <c r="DA87" s="236"/>
      <c r="DB87" s="236"/>
    </row>
    <row r="88" spans="1:106" s="249" customFormat="1" ht="51.75" customHeight="1" thickBot="1" x14ac:dyDescent="0.35">
      <c r="A88" s="241">
        <f t="shared" si="1"/>
        <v>85</v>
      </c>
      <c r="B88" s="242"/>
      <c r="C88" s="235" t="s">
        <v>246</v>
      </c>
      <c r="D88" s="243" t="s">
        <v>2515</v>
      </c>
      <c r="E88" s="236" t="s">
        <v>3637</v>
      </c>
      <c r="F88" s="236" t="s">
        <v>2659</v>
      </c>
      <c r="G88" s="237" t="s">
        <v>2485</v>
      </c>
      <c r="H88" s="238" t="s">
        <v>2486</v>
      </c>
      <c r="I88" s="237" t="s">
        <v>2485</v>
      </c>
      <c r="J88" s="238" t="s">
        <v>2486</v>
      </c>
      <c r="K88" s="237" t="s">
        <v>2485</v>
      </c>
      <c r="L88" s="238" t="s">
        <v>2486</v>
      </c>
      <c r="M88" s="237" t="s">
        <v>2485</v>
      </c>
      <c r="N88" s="238" t="s">
        <v>2486</v>
      </c>
      <c r="O88" s="237" t="s">
        <v>2485</v>
      </c>
      <c r="P88" s="238" t="s">
        <v>2486</v>
      </c>
      <c r="Q88" s="237" t="s">
        <v>2485</v>
      </c>
      <c r="R88" s="239" t="s">
        <v>2486</v>
      </c>
      <c r="S88" s="237" t="s">
        <v>2485</v>
      </c>
      <c r="T88" s="238" t="s">
        <v>2486</v>
      </c>
      <c r="U88" s="237" t="s">
        <v>2485</v>
      </c>
      <c r="V88" s="238" t="s">
        <v>2486</v>
      </c>
      <c r="W88" s="237" t="s">
        <v>2485</v>
      </c>
      <c r="X88" s="239" t="s">
        <v>2486</v>
      </c>
      <c r="Y88" s="237" t="s">
        <v>2485</v>
      </c>
      <c r="Z88" s="238" t="s">
        <v>2486</v>
      </c>
      <c r="AA88" s="237" t="s">
        <v>2485</v>
      </c>
      <c r="AB88" s="239" t="s">
        <v>2486</v>
      </c>
      <c r="AC88" s="237" t="s">
        <v>2485</v>
      </c>
      <c r="AD88" s="238" t="s">
        <v>2486</v>
      </c>
      <c r="AE88" s="237" t="s">
        <v>2485</v>
      </c>
      <c r="AF88" s="238" t="s">
        <v>2486</v>
      </c>
      <c r="AG88" s="237" t="s">
        <v>2485</v>
      </c>
      <c r="AH88" s="238" t="s">
        <v>2486</v>
      </c>
      <c r="AI88" s="237" t="s">
        <v>2485</v>
      </c>
      <c r="AJ88" s="238" t="s">
        <v>2486</v>
      </c>
      <c r="AK88" s="237" t="s">
        <v>2485</v>
      </c>
      <c r="AL88" s="238" t="s">
        <v>2486</v>
      </c>
      <c r="AM88" s="237" t="s">
        <v>2485</v>
      </c>
      <c r="AN88" s="239" t="s">
        <v>2486</v>
      </c>
      <c r="AO88" s="237" t="s">
        <v>2485</v>
      </c>
      <c r="AP88" s="238" t="s">
        <v>2486</v>
      </c>
      <c r="AQ88" s="237" t="s">
        <v>2485</v>
      </c>
      <c r="AR88" s="239" t="s">
        <v>2486</v>
      </c>
      <c r="AS88" s="237" t="s">
        <v>2485</v>
      </c>
      <c r="AT88" s="238" t="s">
        <v>2486</v>
      </c>
      <c r="AU88" s="237" t="s">
        <v>2485</v>
      </c>
      <c r="AV88" s="239" t="s">
        <v>2486</v>
      </c>
      <c r="AW88" s="237" t="s">
        <v>2485</v>
      </c>
      <c r="AX88" s="238" t="s">
        <v>2486</v>
      </c>
      <c r="AY88" s="237" t="s">
        <v>2485</v>
      </c>
      <c r="AZ88" s="239" t="s">
        <v>2486</v>
      </c>
      <c r="BA88" s="237" t="s">
        <v>2485</v>
      </c>
      <c r="BB88" s="238" t="s">
        <v>2486</v>
      </c>
      <c r="BC88" s="237" t="s">
        <v>2485</v>
      </c>
      <c r="BD88" s="238" t="s">
        <v>2486</v>
      </c>
      <c r="BE88" s="237" t="s">
        <v>2485</v>
      </c>
      <c r="BF88" s="239" t="s">
        <v>2486</v>
      </c>
      <c r="BG88" s="237" t="s">
        <v>2485</v>
      </c>
      <c r="BH88" s="239" t="s">
        <v>2486</v>
      </c>
      <c r="BI88" s="237" t="s">
        <v>2485</v>
      </c>
      <c r="BJ88" s="238" t="s">
        <v>2486</v>
      </c>
      <c r="BK88" s="237" t="s">
        <v>2485</v>
      </c>
      <c r="BL88" s="238" t="s">
        <v>2486</v>
      </c>
      <c r="BM88" s="237" t="s">
        <v>2485</v>
      </c>
      <c r="BN88" s="238" t="s">
        <v>2486</v>
      </c>
      <c r="BO88" s="237" t="s">
        <v>2485</v>
      </c>
      <c r="BP88" s="238" t="s">
        <v>2486</v>
      </c>
      <c r="BQ88" s="237" t="s">
        <v>2485</v>
      </c>
      <c r="BR88" s="238" t="s">
        <v>2486</v>
      </c>
      <c r="BS88" s="237" t="s">
        <v>2485</v>
      </c>
      <c r="BT88" s="239" t="s">
        <v>2486</v>
      </c>
      <c r="BU88" s="237" t="s">
        <v>2485</v>
      </c>
      <c r="BV88" s="238" t="s">
        <v>2486</v>
      </c>
      <c r="BW88" s="237" t="s">
        <v>2485</v>
      </c>
      <c r="BX88" s="239" t="s">
        <v>2486</v>
      </c>
      <c r="BY88" s="237" t="s">
        <v>2485</v>
      </c>
      <c r="BZ88" s="238" t="s">
        <v>2486</v>
      </c>
      <c r="CA88" s="237" t="s">
        <v>2485</v>
      </c>
      <c r="CB88" s="238" t="s">
        <v>2486</v>
      </c>
      <c r="CC88" s="237" t="s">
        <v>2485</v>
      </c>
      <c r="CD88" s="238" t="s">
        <v>2486</v>
      </c>
      <c r="CE88" s="237" t="s">
        <v>2485</v>
      </c>
      <c r="CF88" s="239" t="s">
        <v>2486</v>
      </c>
      <c r="CG88" s="237" t="s">
        <v>2485</v>
      </c>
      <c r="CH88" s="238" t="s">
        <v>2486</v>
      </c>
      <c r="CI88" s="237" t="s">
        <v>2485</v>
      </c>
      <c r="CJ88" s="238" t="s">
        <v>2486</v>
      </c>
      <c r="CK88" s="237" t="s">
        <v>2485</v>
      </c>
      <c r="CL88" s="239" t="s">
        <v>2486</v>
      </c>
      <c r="CM88" s="237" t="s">
        <v>2485</v>
      </c>
      <c r="CN88" s="238" t="s">
        <v>2486</v>
      </c>
      <c r="CO88" s="237" t="s">
        <v>2485</v>
      </c>
      <c r="CP88" s="238" t="s">
        <v>2486</v>
      </c>
      <c r="CQ88" s="237" t="s">
        <v>2485</v>
      </c>
      <c r="CR88" s="238" t="s">
        <v>2486</v>
      </c>
      <c r="CS88" s="237" t="s">
        <v>2484</v>
      </c>
      <c r="CT88" s="238" t="s">
        <v>2716</v>
      </c>
      <c r="CU88" s="237" t="s">
        <v>2485</v>
      </c>
      <c r="CV88" s="238" t="s">
        <v>2486</v>
      </c>
      <c r="CW88" s="240" t="s">
        <v>2717</v>
      </c>
      <c r="CX88" s="236"/>
      <c r="CY88" s="236"/>
      <c r="CZ88" s="236"/>
      <c r="DA88" s="236"/>
      <c r="DB88" s="236"/>
    </row>
    <row r="89" spans="1:106" s="249" customFormat="1" ht="51.75" customHeight="1" thickBot="1" x14ac:dyDescent="0.35">
      <c r="A89" s="241">
        <f t="shared" si="1"/>
        <v>86</v>
      </c>
      <c r="B89" s="242"/>
      <c r="C89" s="235" t="s">
        <v>443</v>
      </c>
      <c r="D89" s="243" t="s">
        <v>2515</v>
      </c>
      <c r="E89" s="236">
        <v>468</v>
      </c>
      <c r="F89" s="236" t="s">
        <v>2516</v>
      </c>
      <c r="G89" s="237" t="s">
        <v>2485</v>
      </c>
      <c r="H89" s="238" t="s">
        <v>2486</v>
      </c>
      <c r="I89" s="237" t="s">
        <v>2485</v>
      </c>
      <c r="J89" s="238" t="s">
        <v>2486</v>
      </c>
      <c r="K89" s="237" t="s">
        <v>2484</v>
      </c>
      <c r="L89" s="238" t="s">
        <v>3638</v>
      </c>
      <c r="M89" s="237" t="s">
        <v>2490</v>
      </c>
      <c r="N89" s="238" t="s">
        <v>3639</v>
      </c>
      <c r="O89" s="237" t="s">
        <v>2485</v>
      </c>
      <c r="P89" s="238" t="s">
        <v>2486</v>
      </c>
      <c r="Q89" s="237" t="s">
        <v>2485</v>
      </c>
      <c r="R89" s="239" t="s">
        <v>2486</v>
      </c>
      <c r="S89" s="237" t="s">
        <v>2485</v>
      </c>
      <c r="T89" s="238" t="s">
        <v>2486</v>
      </c>
      <c r="U89" s="237" t="s">
        <v>2485</v>
      </c>
      <c r="V89" s="238" t="s">
        <v>2486</v>
      </c>
      <c r="W89" s="237" t="s">
        <v>2485</v>
      </c>
      <c r="X89" s="239" t="s">
        <v>2486</v>
      </c>
      <c r="Y89" s="237" t="s">
        <v>2485</v>
      </c>
      <c r="Z89" s="238" t="s">
        <v>2486</v>
      </c>
      <c r="AA89" s="237" t="s">
        <v>2482</v>
      </c>
      <c r="AB89" s="239" t="s">
        <v>3640</v>
      </c>
      <c r="AC89" s="237" t="s">
        <v>2490</v>
      </c>
      <c r="AD89" s="238" t="s">
        <v>3641</v>
      </c>
      <c r="AE89" s="237" t="s">
        <v>2490</v>
      </c>
      <c r="AF89" s="238" t="s">
        <v>3642</v>
      </c>
      <c r="AG89" s="237" t="s">
        <v>2490</v>
      </c>
      <c r="AH89" s="238" t="s">
        <v>3643</v>
      </c>
      <c r="AI89" s="237" t="s">
        <v>2485</v>
      </c>
      <c r="AJ89" s="238" t="s">
        <v>2486</v>
      </c>
      <c r="AK89" s="237" t="s">
        <v>2485</v>
      </c>
      <c r="AL89" s="238" t="s">
        <v>2486</v>
      </c>
      <c r="AM89" s="237" t="s">
        <v>2543</v>
      </c>
      <c r="AN89" s="239" t="s">
        <v>3644</v>
      </c>
      <c r="AO89" s="237" t="s">
        <v>2485</v>
      </c>
      <c r="AP89" s="238" t="s">
        <v>2486</v>
      </c>
      <c r="AQ89" s="237" t="s">
        <v>2485</v>
      </c>
      <c r="AR89" s="239" t="s">
        <v>2486</v>
      </c>
      <c r="AS89" s="237" t="s">
        <v>2485</v>
      </c>
      <c r="AT89" s="238" t="s">
        <v>2486</v>
      </c>
      <c r="AU89" s="237" t="s">
        <v>2490</v>
      </c>
      <c r="AV89" s="239" t="s">
        <v>3645</v>
      </c>
      <c r="AW89" s="237" t="s">
        <v>2485</v>
      </c>
      <c r="AX89" s="238" t="s">
        <v>2486</v>
      </c>
      <c r="AY89" s="237" t="s">
        <v>2485</v>
      </c>
      <c r="AZ89" s="239" t="s">
        <v>2486</v>
      </c>
      <c r="BA89" s="237" t="s">
        <v>2485</v>
      </c>
      <c r="BB89" s="238" t="s">
        <v>2486</v>
      </c>
      <c r="BC89" s="237" t="s">
        <v>2485</v>
      </c>
      <c r="BD89" s="238" t="s">
        <v>2486</v>
      </c>
      <c r="BE89" s="237" t="s">
        <v>2485</v>
      </c>
      <c r="BF89" s="239" t="s">
        <v>2486</v>
      </c>
      <c r="BG89" s="237" t="s">
        <v>2485</v>
      </c>
      <c r="BH89" s="239" t="s">
        <v>2486</v>
      </c>
      <c r="BI89" s="237" t="s">
        <v>2482</v>
      </c>
      <c r="BJ89" s="238" t="s">
        <v>3287</v>
      </c>
      <c r="BK89" s="237" t="s">
        <v>2485</v>
      </c>
      <c r="BL89" s="238" t="s">
        <v>2486</v>
      </c>
      <c r="BM89" s="237" t="s">
        <v>2484</v>
      </c>
      <c r="BN89" s="238" t="s">
        <v>3288</v>
      </c>
      <c r="BO89" s="237" t="s">
        <v>2485</v>
      </c>
      <c r="BP89" s="238" t="s">
        <v>3646</v>
      </c>
      <c r="BQ89" s="237" t="s">
        <v>2485</v>
      </c>
      <c r="BR89" s="238" t="s">
        <v>2486</v>
      </c>
      <c r="BS89" s="237" t="s">
        <v>2485</v>
      </c>
      <c r="BT89" s="239" t="s">
        <v>2486</v>
      </c>
      <c r="BU89" s="237" t="s">
        <v>2485</v>
      </c>
      <c r="BV89" s="238" t="s">
        <v>2486</v>
      </c>
      <c r="BW89" s="237" t="s">
        <v>2485</v>
      </c>
      <c r="BX89" s="239" t="s">
        <v>2486</v>
      </c>
      <c r="BY89" s="237" t="s">
        <v>2485</v>
      </c>
      <c r="BZ89" s="238" t="s">
        <v>2486</v>
      </c>
      <c r="CA89" s="237" t="s">
        <v>2485</v>
      </c>
      <c r="CB89" s="238" t="s">
        <v>2486</v>
      </c>
      <c r="CC89" s="237" t="s">
        <v>2485</v>
      </c>
      <c r="CD89" s="238" t="s">
        <v>2486</v>
      </c>
      <c r="CE89" s="237" t="s">
        <v>2485</v>
      </c>
      <c r="CF89" s="239" t="s">
        <v>2486</v>
      </c>
      <c r="CG89" s="237" t="s">
        <v>2485</v>
      </c>
      <c r="CH89" s="238" t="s">
        <v>2486</v>
      </c>
      <c r="CI89" s="237" t="s">
        <v>2543</v>
      </c>
      <c r="CJ89" s="238" t="s">
        <v>3647</v>
      </c>
      <c r="CK89" s="237" t="s">
        <v>2485</v>
      </c>
      <c r="CL89" s="239" t="s">
        <v>2486</v>
      </c>
      <c r="CM89" s="237" t="s">
        <v>2485</v>
      </c>
      <c r="CN89" s="238" t="s">
        <v>2486</v>
      </c>
      <c r="CO89" s="237" t="s">
        <v>2485</v>
      </c>
      <c r="CP89" s="238" t="s">
        <v>2486</v>
      </c>
      <c r="CQ89" s="237" t="s">
        <v>2485</v>
      </c>
      <c r="CR89" s="238" t="s">
        <v>2486</v>
      </c>
      <c r="CS89" s="237" t="s">
        <v>2485</v>
      </c>
      <c r="CT89" s="238" t="s">
        <v>2486</v>
      </c>
      <c r="CU89" s="237" t="s">
        <v>2485</v>
      </c>
      <c r="CV89" s="238" t="s">
        <v>2486</v>
      </c>
      <c r="CW89" s="240"/>
      <c r="CX89" s="236"/>
      <c r="CY89" s="236"/>
      <c r="CZ89" s="236"/>
      <c r="DA89" s="236"/>
      <c r="DB89" s="236"/>
    </row>
    <row r="90" spans="1:106" s="249" customFormat="1" ht="51.75" customHeight="1" thickBot="1" x14ac:dyDescent="0.35">
      <c r="A90" s="241">
        <f t="shared" si="1"/>
        <v>87</v>
      </c>
      <c r="B90" s="242"/>
      <c r="C90" s="235" t="s">
        <v>444</v>
      </c>
      <c r="D90" s="243" t="s">
        <v>2630</v>
      </c>
      <c r="E90" s="236">
        <v>516</v>
      </c>
      <c r="F90" s="236" t="s">
        <v>2516</v>
      </c>
      <c r="G90" s="237" t="s">
        <v>2485</v>
      </c>
      <c r="H90" s="238" t="s">
        <v>2486</v>
      </c>
      <c r="I90" s="237" t="s">
        <v>2485</v>
      </c>
      <c r="J90" s="238" t="s">
        <v>2486</v>
      </c>
      <c r="K90" s="237" t="s">
        <v>2485</v>
      </c>
      <c r="L90" s="238" t="s">
        <v>2486</v>
      </c>
      <c r="M90" s="237" t="s">
        <v>2485</v>
      </c>
      <c r="N90" s="238" t="s">
        <v>2486</v>
      </c>
      <c r="O90" s="237" t="s">
        <v>2485</v>
      </c>
      <c r="P90" s="238" t="s">
        <v>2486</v>
      </c>
      <c r="Q90" s="237" t="s">
        <v>2485</v>
      </c>
      <c r="R90" s="239" t="s">
        <v>2486</v>
      </c>
      <c r="S90" s="237" t="s">
        <v>2485</v>
      </c>
      <c r="T90" s="238" t="s">
        <v>2486</v>
      </c>
      <c r="U90" s="237" t="s">
        <v>2485</v>
      </c>
      <c r="V90" s="238" t="s">
        <v>2486</v>
      </c>
      <c r="W90" s="237" t="s">
        <v>2485</v>
      </c>
      <c r="X90" s="239" t="s">
        <v>2486</v>
      </c>
      <c r="Y90" s="237" t="s">
        <v>2485</v>
      </c>
      <c r="Z90" s="238" t="s">
        <v>2486</v>
      </c>
      <c r="AA90" s="237" t="s">
        <v>2485</v>
      </c>
      <c r="AB90" s="239" t="s">
        <v>2486</v>
      </c>
      <c r="AC90" s="237" t="s">
        <v>2485</v>
      </c>
      <c r="AD90" s="238" t="s">
        <v>2486</v>
      </c>
      <c r="AE90" s="237" t="s">
        <v>2485</v>
      </c>
      <c r="AF90" s="238" t="s">
        <v>2486</v>
      </c>
      <c r="AG90" s="237" t="s">
        <v>2485</v>
      </c>
      <c r="AH90" s="238" t="s">
        <v>2486</v>
      </c>
      <c r="AI90" s="237" t="s">
        <v>2485</v>
      </c>
      <c r="AJ90" s="238" t="s">
        <v>2486</v>
      </c>
      <c r="AK90" s="237" t="s">
        <v>2485</v>
      </c>
      <c r="AL90" s="238" t="s">
        <v>2486</v>
      </c>
      <c r="AM90" s="237" t="s">
        <v>2485</v>
      </c>
      <c r="AN90" s="239" t="s">
        <v>2486</v>
      </c>
      <c r="AO90" s="237" t="s">
        <v>2485</v>
      </c>
      <c r="AP90" s="238" t="s">
        <v>2486</v>
      </c>
      <c r="AQ90" s="237" t="s">
        <v>2485</v>
      </c>
      <c r="AR90" s="239" t="s">
        <v>2486</v>
      </c>
      <c r="AS90" s="237" t="s">
        <v>2485</v>
      </c>
      <c r="AT90" s="238" t="s">
        <v>2486</v>
      </c>
      <c r="AU90" s="237" t="s">
        <v>2485</v>
      </c>
      <c r="AV90" s="239" t="s">
        <v>2486</v>
      </c>
      <c r="AW90" s="237" t="s">
        <v>2485</v>
      </c>
      <c r="AX90" s="238" t="s">
        <v>2486</v>
      </c>
      <c r="AY90" s="237" t="s">
        <v>2485</v>
      </c>
      <c r="AZ90" s="239" t="s">
        <v>2486</v>
      </c>
      <c r="BA90" s="237" t="s">
        <v>2485</v>
      </c>
      <c r="BB90" s="238" t="s">
        <v>2486</v>
      </c>
      <c r="BC90" s="237" t="s">
        <v>2485</v>
      </c>
      <c r="BD90" s="238" t="s">
        <v>2486</v>
      </c>
      <c r="BE90" s="237" t="s">
        <v>2485</v>
      </c>
      <c r="BF90" s="239" t="s">
        <v>2486</v>
      </c>
      <c r="BG90" s="237" t="s">
        <v>2485</v>
      </c>
      <c r="BH90" s="239" t="s">
        <v>2486</v>
      </c>
      <c r="BI90" s="237" t="s">
        <v>2485</v>
      </c>
      <c r="BJ90" s="238" t="s">
        <v>2486</v>
      </c>
      <c r="BK90" s="237" t="s">
        <v>2485</v>
      </c>
      <c r="BL90" s="238" t="s">
        <v>2486</v>
      </c>
      <c r="BM90" s="237" t="s">
        <v>2485</v>
      </c>
      <c r="BN90" s="238" t="s">
        <v>2486</v>
      </c>
      <c r="BO90" s="237" t="s">
        <v>2485</v>
      </c>
      <c r="BP90" s="238" t="s">
        <v>2486</v>
      </c>
      <c r="BQ90" s="237" t="s">
        <v>2485</v>
      </c>
      <c r="BR90" s="238" t="s">
        <v>2486</v>
      </c>
      <c r="BS90" s="237" t="s">
        <v>2485</v>
      </c>
      <c r="BT90" s="239" t="s">
        <v>2486</v>
      </c>
      <c r="BU90" s="237" t="s">
        <v>2485</v>
      </c>
      <c r="BV90" s="238" t="s">
        <v>2486</v>
      </c>
      <c r="BW90" s="237" t="s">
        <v>2485</v>
      </c>
      <c r="BX90" s="239" t="s">
        <v>2486</v>
      </c>
      <c r="BY90" s="237" t="s">
        <v>2485</v>
      </c>
      <c r="BZ90" s="238" t="s">
        <v>2486</v>
      </c>
      <c r="CA90" s="237" t="s">
        <v>2490</v>
      </c>
      <c r="CB90" s="238" t="s">
        <v>3648</v>
      </c>
      <c r="CC90" s="237" t="s">
        <v>2485</v>
      </c>
      <c r="CD90" s="238" t="s">
        <v>2486</v>
      </c>
      <c r="CE90" s="237" t="s">
        <v>2485</v>
      </c>
      <c r="CF90" s="239" t="s">
        <v>2486</v>
      </c>
      <c r="CG90" s="237" t="s">
        <v>2485</v>
      </c>
      <c r="CH90" s="238" t="s">
        <v>2486</v>
      </c>
      <c r="CI90" s="237" t="s">
        <v>2485</v>
      </c>
      <c r="CJ90" s="238" t="s">
        <v>2486</v>
      </c>
      <c r="CK90" s="237" t="s">
        <v>2485</v>
      </c>
      <c r="CL90" s="239" t="s">
        <v>2486</v>
      </c>
      <c r="CM90" s="237" t="s">
        <v>2485</v>
      </c>
      <c r="CN90" s="238" t="s">
        <v>2486</v>
      </c>
      <c r="CO90" s="237" t="s">
        <v>2485</v>
      </c>
      <c r="CP90" s="238" t="s">
        <v>2486</v>
      </c>
      <c r="CQ90" s="237" t="s">
        <v>2484</v>
      </c>
      <c r="CR90" s="238" t="s">
        <v>3649</v>
      </c>
      <c r="CS90" s="237" t="s">
        <v>2480</v>
      </c>
      <c r="CT90" s="238" t="s">
        <v>3650</v>
      </c>
      <c r="CU90" s="237" t="s">
        <v>2490</v>
      </c>
      <c r="CV90" s="238" t="s">
        <v>3651</v>
      </c>
      <c r="CW90" s="240"/>
      <c r="CX90" s="236"/>
      <c r="CY90" s="236"/>
      <c r="CZ90" s="236"/>
      <c r="DA90" s="236"/>
      <c r="DB90" s="236"/>
    </row>
    <row r="91" spans="1:106" s="249" customFormat="1" ht="51.75" customHeight="1" thickBot="1" x14ac:dyDescent="0.35">
      <c r="A91" s="241">
        <f t="shared" si="1"/>
        <v>88</v>
      </c>
      <c r="B91" s="242"/>
      <c r="C91" s="235" t="s">
        <v>445</v>
      </c>
      <c r="D91" s="243" t="s">
        <v>3056</v>
      </c>
      <c r="E91" s="236" t="s">
        <v>3652</v>
      </c>
      <c r="F91" s="236" t="s">
        <v>3653</v>
      </c>
      <c r="G91" s="237" t="s">
        <v>2485</v>
      </c>
      <c r="H91" s="238" t="s">
        <v>2486</v>
      </c>
      <c r="I91" s="237" t="s">
        <v>2485</v>
      </c>
      <c r="J91" s="238" t="s">
        <v>2486</v>
      </c>
      <c r="K91" s="237" t="s">
        <v>2485</v>
      </c>
      <c r="L91" s="238" t="s">
        <v>2486</v>
      </c>
      <c r="M91" s="237" t="s">
        <v>2485</v>
      </c>
      <c r="N91" s="238" t="s">
        <v>2486</v>
      </c>
      <c r="O91" s="237" t="s">
        <v>2480</v>
      </c>
      <c r="P91" s="238" t="s">
        <v>3654</v>
      </c>
      <c r="Q91" s="237" t="s">
        <v>2485</v>
      </c>
      <c r="R91" s="239" t="s">
        <v>2486</v>
      </c>
      <c r="S91" s="237" t="s">
        <v>2485</v>
      </c>
      <c r="T91" s="238" t="s">
        <v>2486</v>
      </c>
      <c r="U91" s="237" t="s">
        <v>2485</v>
      </c>
      <c r="V91" s="238" t="s">
        <v>2486</v>
      </c>
      <c r="W91" s="237" t="s">
        <v>2485</v>
      </c>
      <c r="X91" s="239" t="s">
        <v>2486</v>
      </c>
      <c r="Y91" s="237" t="s">
        <v>2485</v>
      </c>
      <c r="Z91" s="238" t="s">
        <v>2486</v>
      </c>
      <c r="AA91" s="237" t="s">
        <v>2485</v>
      </c>
      <c r="AB91" s="239" t="s">
        <v>2486</v>
      </c>
      <c r="AC91" s="237" t="s">
        <v>2485</v>
      </c>
      <c r="AD91" s="238" t="s">
        <v>2486</v>
      </c>
      <c r="AE91" s="237" t="s">
        <v>2485</v>
      </c>
      <c r="AF91" s="238" t="s">
        <v>2486</v>
      </c>
      <c r="AG91" s="237" t="s">
        <v>2485</v>
      </c>
      <c r="AH91" s="238" t="s">
        <v>2486</v>
      </c>
      <c r="AI91" s="237" t="s">
        <v>2485</v>
      </c>
      <c r="AJ91" s="238" t="s">
        <v>2486</v>
      </c>
      <c r="AK91" s="237" t="s">
        <v>2485</v>
      </c>
      <c r="AL91" s="238" t="s">
        <v>2486</v>
      </c>
      <c r="AM91" s="237" t="s">
        <v>2485</v>
      </c>
      <c r="AN91" s="239" t="s">
        <v>2486</v>
      </c>
      <c r="AO91" s="237" t="s">
        <v>2485</v>
      </c>
      <c r="AP91" s="238" t="s">
        <v>2486</v>
      </c>
      <c r="AQ91" s="237" t="s">
        <v>2485</v>
      </c>
      <c r="AR91" s="239" t="s">
        <v>2486</v>
      </c>
      <c r="AS91" s="237" t="s">
        <v>2480</v>
      </c>
      <c r="AT91" s="238" t="s">
        <v>3655</v>
      </c>
      <c r="AU91" s="237" t="s">
        <v>2485</v>
      </c>
      <c r="AV91" s="239" t="s">
        <v>2486</v>
      </c>
      <c r="AW91" s="237" t="s">
        <v>2485</v>
      </c>
      <c r="AX91" s="238" t="s">
        <v>2486</v>
      </c>
      <c r="AY91" s="237" t="s">
        <v>2485</v>
      </c>
      <c r="AZ91" s="239" t="s">
        <v>2486</v>
      </c>
      <c r="BA91" s="237" t="s">
        <v>2490</v>
      </c>
      <c r="BB91" s="238" t="s">
        <v>3656</v>
      </c>
      <c r="BC91" s="237" t="s">
        <v>2485</v>
      </c>
      <c r="BD91" s="238" t="s">
        <v>2486</v>
      </c>
      <c r="BE91" s="237" t="s">
        <v>2485</v>
      </c>
      <c r="BF91" s="239" t="s">
        <v>2486</v>
      </c>
      <c r="BG91" s="237" t="s">
        <v>2485</v>
      </c>
      <c r="BH91" s="239" t="s">
        <v>2486</v>
      </c>
      <c r="BI91" s="237" t="s">
        <v>2485</v>
      </c>
      <c r="BJ91" s="238" t="s">
        <v>2486</v>
      </c>
      <c r="BK91" s="237" t="s">
        <v>2485</v>
      </c>
      <c r="BL91" s="238" t="s">
        <v>2486</v>
      </c>
      <c r="BM91" s="237" t="s">
        <v>2490</v>
      </c>
      <c r="BN91" s="238" t="s">
        <v>3657</v>
      </c>
      <c r="BO91" s="237" t="s">
        <v>2485</v>
      </c>
      <c r="BP91" s="238" t="s">
        <v>2486</v>
      </c>
      <c r="BQ91" s="237" t="s">
        <v>2485</v>
      </c>
      <c r="BR91" s="238" t="s">
        <v>2486</v>
      </c>
      <c r="BS91" s="237" t="s">
        <v>2485</v>
      </c>
      <c r="BT91" s="239" t="s">
        <v>2486</v>
      </c>
      <c r="BU91" s="237" t="s">
        <v>2485</v>
      </c>
      <c r="BV91" s="238" t="s">
        <v>2486</v>
      </c>
      <c r="BW91" s="237" t="s">
        <v>2485</v>
      </c>
      <c r="BX91" s="239" t="s">
        <v>2486</v>
      </c>
      <c r="BY91" s="237" t="s">
        <v>2485</v>
      </c>
      <c r="BZ91" s="238" t="s">
        <v>2486</v>
      </c>
      <c r="CA91" s="237" t="s">
        <v>2485</v>
      </c>
      <c r="CB91" s="238" t="s">
        <v>2486</v>
      </c>
      <c r="CC91" s="237" t="s">
        <v>2485</v>
      </c>
      <c r="CD91" s="238" t="s">
        <v>2486</v>
      </c>
      <c r="CE91" s="237" t="s">
        <v>2485</v>
      </c>
      <c r="CF91" s="239" t="s">
        <v>2486</v>
      </c>
      <c r="CG91" s="237" t="s">
        <v>2485</v>
      </c>
      <c r="CH91" s="238" t="s">
        <v>2486</v>
      </c>
      <c r="CI91" s="237" t="s">
        <v>2485</v>
      </c>
      <c r="CJ91" s="238" t="s">
        <v>2486</v>
      </c>
      <c r="CK91" s="237" t="s">
        <v>2485</v>
      </c>
      <c r="CL91" s="239" t="s">
        <v>2486</v>
      </c>
      <c r="CM91" s="237" t="s">
        <v>2480</v>
      </c>
      <c r="CN91" s="238" t="s">
        <v>3658</v>
      </c>
      <c r="CO91" s="237" t="s">
        <v>2484</v>
      </c>
      <c r="CP91" s="238" t="s">
        <v>3659</v>
      </c>
      <c r="CQ91" s="237" t="s">
        <v>2485</v>
      </c>
      <c r="CR91" s="238" t="s">
        <v>2486</v>
      </c>
      <c r="CS91" s="237" t="s">
        <v>2485</v>
      </c>
      <c r="CT91" s="238" t="s">
        <v>2486</v>
      </c>
      <c r="CU91" s="237" t="s">
        <v>2485</v>
      </c>
      <c r="CV91" s="238" t="s">
        <v>2486</v>
      </c>
      <c r="CW91" s="240"/>
      <c r="CX91" s="236"/>
      <c r="CY91" s="236"/>
      <c r="CZ91" s="236"/>
      <c r="DA91" s="236"/>
      <c r="DB91" s="236"/>
    </row>
    <row r="92" spans="1:106" s="248" customFormat="1" ht="51.75" customHeight="1" thickBot="1" x14ac:dyDescent="0.35">
      <c r="A92" s="241">
        <f t="shared" si="1"/>
        <v>89</v>
      </c>
      <c r="B92" s="242"/>
      <c r="C92" s="235" t="s">
        <v>390</v>
      </c>
      <c r="D92" s="243" t="s">
        <v>3598</v>
      </c>
      <c r="E92" s="236">
        <v>457</v>
      </c>
      <c r="F92" s="236" t="s">
        <v>2659</v>
      </c>
      <c r="G92" s="237" t="s">
        <v>2485</v>
      </c>
      <c r="H92" s="238" t="s">
        <v>2486</v>
      </c>
      <c r="I92" s="237" t="s">
        <v>2485</v>
      </c>
      <c r="J92" s="238" t="s">
        <v>2486</v>
      </c>
      <c r="K92" s="237" t="s">
        <v>2485</v>
      </c>
      <c r="L92" s="238" t="s">
        <v>2486</v>
      </c>
      <c r="M92" s="237" t="s">
        <v>2485</v>
      </c>
      <c r="N92" s="238" t="s">
        <v>2486</v>
      </c>
      <c r="O92" s="237" t="s">
        <v>2485</v>
      </c>
      <c r="P92" s="238" t="s">
        <v>2486</v>
      </c>
      <c r="Q92" s="237" t="s">
        <v>2490</v>
      </c>
      <c r="R92" s="239" t="s">
        <v>3660</v>
      </c>
      <c r="S92" s="237" t="s">
        <v>2485</v>
      </c>
      <c r="T92" s="238" t="s">
        <v>2486</v>
      </c>
      <c r="U92" s="237" t="s">
        <v>2485</v>
      </c>
      <c r="V92" s="238" t="s">
        <v>2486</v>
      </c>
      <c r="W92" s="237" t="s">
        <v>2485</v>
      </c>
      <c r="X92" s="239" t="s">
        <v>2486</v>
      </c>
      <c r="Y92" s="237" t="s">
        <v>2485</v>
      </c>
      <c r="Z92" s="238" t="s">
        <v>2486</v>
      </c>
      <c r="AA92" s="237" t="s">
        <v>2485</v>
      </c>
      <c r="AB92" s="239" t="s">
        <v>2486</v>
      </c>
      <c r="AC92" s="237" t="s">
        <v>2485</v>
      </c>
      <c r="AD92" s="238" t="s">
        <v>2486</v>
      </c>
      <c r="AE92" s="237" t="s">
        <v>2490</v>
      </c>
      <c r="AF92" s="238" t="s">
        <v>3661</v>
      </c>
      <c r="AG92" s="237" t="s">
        <v>2485</v>
      </c>
      <c r="AH92" s="238" t="s">
        <v>2486</v>
      </c>
      <c r="AI92" s="237" t="s">
        <v>2485</v>
      </c>
      <c r="AJ92" s="238" t="s">
        <v>2486</v>
      </c>
      <c r="AK92" s="237" t="s">
        <v>2485</v>
      </c>
      <c r="AL92" s="238" t="s">
        <v>2486</v>
      </c>
      <c r="AM92" s="237" t="s">
        <v>2485</v>
      </c>
      <c r="AN92" s="239" t="s">
        <v>2486</v>
      </c>
      <c r="AO92" s="237" t="s">
        <v>2485</v>
      </c>
      <c r="AP92" s="238" t="s">
        <v>2486</v>
      </c>
      <c r="AQ92" s="237" t="s">
        <v>2485</v>
      </c>
      <c r="AR92" s="239" t="s">
        <v>2486</v>
      </c>
      <c r="AS92" s="237" t="s">
        <v>2485</v>
      </c>
      <c r="AT92" s="238" t="s">
        <v>2486</v>
      </c>
      <c r="AU92" s="237" t="s">
        <v>2485</v>
      </c>
      <c r="AV92" s="239" t="s">
        <v>2486</v>
      </c>
      <c r="AW92" s="237" t="s">
        <v>2485</v>
      </c>
      <c r="AX92" s="238" t="s">
        <v>2486</v>
      </c>
      <c r="AY92" s="237" t="s">
        <v>2485</v>
      </c>
      <c r="AZ92" s="239" t="s">
        <v>2486</v>
      </c>
      <c r="BA92" s="237" t="s">
        <v>2485</v>
      </c>
      <c r="BB92" s="238" t="s">
        <v>2486</v>
      </c>
      <c r="BC92" s="237" t="s">
        <v>2485</v>
      </c>
      <c r="BD92" s="238" t="s">
        <v>2486</v>
      </c>
      <c r="BE92" s="237" t="s">
        <v>2485</v>
      </c>
      <c r="BF92" s="239" t="s">
        <v>2486</v>
      </c>
      <c r="BG92" s="237" t="s">
        <v>2490</v>
      </c>
      <c r="BH92" s="239" t="s">
        <v>3662</v>
      </c>
      <c r="BI92" s="237" t="s">
        <v>2490</v>
      </c>
      <c r="BJ92" s="238" t="s">
        <v>3663</v>
      </c>
      <c r="BK92" s="237" t="s">
        <v>2482</v>
      </c>
      <c r="BL92" s="238" t="s">
        <v>3664</v>
      </c>
      <c r="BM92" s="237" t="s">
        <v>2485</v>
      </c>
      <c r="BN92" s="238" t="s">
        <v>2486</v>
      </c>
      <c r="BO92" s="237" t="s">
        <v>2485</v>
      </c>
      <c r="BP92" s="238" t="s">
        <v>2486</v>
      </c>
      <c r="BQ92" s="237" t="s">
        <v>2485</v>
      </c>
      <c r="BR92" s="238" t="s">
        <v>2486</v>
      </c>
      <c r="BS92" s="237" t="s">
        <v>2482</v>
      </c>
      <c r="BT92" s="239" t="s">
        <v>3665</v>
      </c>
      <c r="BU92" s="237" t="s">
        <v>2485</v>
      </c>
      <c r="BV92" s="238" t="s">
        <v>2486</v>
      </c>
      <c r="BW92" s="237" t="s">
        <v>2482</v>
      </c>
      <c r="BX92" s="239" t="s">
        <v>3666</v>
      </c>
      <c r="BY92" s="237" t="s">
        <v>2485</v>
      </c>
      <c r="BZ92" s="238" t="s">
        <v>2486</v>
      </c>
      <c r="CA92" s="237" t="s">
        <v>2485</v>
      </c>
      <c r="CB92" s="238" t="s">
        <v>2486</v>
      </c>
      <c r="CC92" s="237" t="s">
        <v>2485</v>
      </c>
      <c r="CD92" s="238" t="s">
        <v>2486</v>
      </c>
      <c r="CE92" s="237" t="s">
        <v>2485</v>
      </c>
      <c r="CF92" s="239" t="s">
        <v>2486</v>
      </c>
      <c r="CG92" s="237" t="s">
        <v>2485</v>
      </c>
      <c r="CH92" s="238" t="s">
        <v>2486</v>
      </c>
      <c r="CI92" s="237" t="s">
        <v>2485</v>
      </c>
      <c r="CJ92" s="238" t="s">
        <v>2486</v>
      </c>
      <c r="CK92" s="237" t="s">
        <v>2485</v>
      </c>
      <c r="CL92" s="239" t="s">
        <v>2486</v>
      </c>
      <c r="CM92" s="237" t="s">
        <v>2485</v>
      </c>
      <c r="CN92" s="238" t="s">
        <v>2486</v>
      </c>
      <c r="CO92" s="237" t="s">
        <v>2485</v>
      </c>
      <c r="CP92" s="238" t="s">
        <v>2486</v>
      </c>
      <c r="CQ92" s="237" t="s">
        <v>2485</v>
      </c>
      <c r="CR92" s="238" t="s">
        <v>2486</v>
      </c>
      <c r="CS92" s="237" t="s">
        <v>2485</v>
      </c>
      <c r="CT92" s="238" t="s">
        <v>2486</v>
      </c>
      <c r="CU92" s="237" t="s">
        <v>2485</v>
      </c>
      <c r="CV92" s="238" t="s">
        <v>2486</v>
      </c>
      <c r="CW92" s="240"/>
      <c r="CX92" s="236"/>
      <c r="CY92" s="236"/>
      <c r="CZ92" s="236"/>
      <c r="DA92" s="236"/>
      <c r="DB92" s="236"/>
    </row>
    <row r="93" spans="1:106" s="249" customFormat="1" ht="51.75" customHeight="1" thickBot="1" x14ac:dyDescent="0.35">
      <c r="A93" s="241">
        <f t="shared" si="1"/>
        <v>90</v>
      </c>
      <c r="B93" s="242"/>
      <c r="C93" s="235" t="s">
        <v>366</v>
      </c>
      <c r="D93" s="243" t="s">
        <v>2478</v>
      </c>
      <c r="E93" s="236">
        <v>482</v>
      </c>
      <c r="F93" s="236" t="s">
        <v>2479</v>
      </c>
      <c r="G93" s="237" t="s">
        <v>2482</v>
      </c>
      <c r="H93" s="238" t="s">
        <v>3667</v>
      </c>
      <c r="I93" s="237" t="s">
        <v>2485</v>
      </c>
      <c r="J93" s="238" t="s">
        <v>3668</v>
      </c>
      <c r="K93" s="237" t="s">
        <v>2482</v>
      </c>
      <c r="L93" s="238" t="s">
        <v>3667</v>
      </c>
      <c r="M93" s="237" t="s">
        <v>2485</v>
      </c>
      <c r="N93" s="238" t="s">
        <v>3669</v>
      </c>
      <c r="O93" s="237" t="s">
        <v>2543</v>
      </c>
      <c r="P93" s="238" t="s">
        <v>3670</v>
      </c>
      <c r="Q93" s="237" t="s">
        <v>2646</v>
      </c>
      <c r="R93" s="239" t="s">
        <v>3671</v>
      </c>
      <c r="S93" s="237" t="s">
        <v>2482</v>
      </c>
      <c r="T93" s="238" t="s">
        <v>3672</v>
      </c>
      <c r="U93" s="237" t="s">
        <v>2646</v>
      </c>
      <c r="V93" s="238" t="s">
        <v>3673</v>
      </c>
      <c r="W93" s="237" t="s">
        <v>2490</v>
      </c>
      <c r="X93" s="239" t="s">
        <v>3674</v>
      </c>
      <c r="Y93" s="237" t="s">
        <v>2485</v>
      </c>
      <c r="Z93" s="238" t="s">
        <v>2486</v>
      </c>
      <c r="AA93" s="237" t="s">
        <v>2485</v>
      </c>
      <c r="AB93" s="239" t="s">
        <v>2486</v>
      </c>
      <c r="AC93" s="237" t="s">
        <v>2490</v>
      </c>
      <c r="AD93" s="238" t="s">
        <v>3675</v>
      </c>
      <c r="AE93" s="237" t="s">
        <v>2490</v>
      </c>
      <c r="AF93" s="238" t="s">
        <v>3676</v>
      </c>
      <c r="AG93" s="237" t="s">
        <v>2490</v>
      </c>
      <c r="AH93" s="238" t="s">
        <v>3677</v>
      </c>
      <c r="AI93" s="237" t="s">
        <v>2485</v>
      </c>
      <c r="AJ93" s="238" t="s">
        <v>2486</v>
      </c>
      <c r="AK93" s="237" t="s">
        <v>2485</v>
      </c>
      <c r="AL93" s="238" t="s">
        <v>2486</v>
      </c>
      <c r="AM93" s="237" t="s">
        <v>2485</v>
      </c>
      <c r="AN93" s="239" t="s">
        <v>2486</v>
      </c>
      <c r="AO93" s="237" t="s">
        <v>2485</v>
      </c>
      <c r="AP93" s="238" t="s">
        <v>3678</v>
      </c>
      <c r="AQ93" s="237" t="s">
        <v>2485</v>
      </c>
      <c r="AR93" s="239" t="s">
        <v>3678</v>
      </c>
      <c r="AS93" s="237" t="s">
        <v>2951</v>
      </c>
      <c r="AT93" s="238" t="s">
        <v>3679</v>
      </c>
      <c r="AU93" s="237" t="s">
        <v>2490</v>
      </c>
      <c r="AV93" s="239" t="s">
        <v>3680</v>
      </c>
      <c r="AW93" s="237" t="s">
        <v>2482</v>
      </c>
      <c r="AX93" s="238" t="s">
        <v>3681</v>
      </c>
      <c r="AY93" s="237" t="s">
        <v>2482</v>
      </c>
      <c r="AZ93" s="239" t="s">
        <v>3682</v>
      </c>
      <c r="BA93" s="237" t="s">
        <v>2485</v>
      </c>
      <c r="BB93" s="238" t="s">
        <v>3683</v>
      </c>
      <c r="BC93" s="237" t="s">
        <v>2490</v>
      </c>
      <c r="BD93" s="238" t="s">
        <v>3684</v>
      </c>
      <c r="BE93" s="237" t="s">
        <v>2646</v>
      </c>
      <c r="BF93" s="239" t="s">
        <v>3685</v>
      </c>
      <c r="BG93" s="237" t="s">
        <v>2490</v>
      </c>
      <c r="BH93" s="239" t="s">
        <v>3686</v>
      </c>
      <c r="BI93" s="237" t="s">
        <v>2485</v>
      </c>
      <c r="BJ93" s="238" t="s">
        <v>3687</v>
      </c>
      <c r="BK93" s="237" t="s">
        <v>2490</v>
      </c>
      <c r="BL93" s="238" t="s">
        <v>3684</v>
      </c>
      <c r="BM93" s="237" t="s">
        <v>2482</v>
      </c>
      <c r="BN93" s="238" t="s">
        <v>3688</v>
      </c>
      <c r="BO93" s="237" t="s">
        <v>2485</v>
      </c>
      <c r="BP93" s="238" t="s">
        <v>3689</v>
      </c>
      <c r="BQ93" s="237" t="s">
        <v>2485</v>
      </c>
      <c r="BR93" s="238" t="s">
        <v>2486</v>
      </c>
      <c r="BS93" s="237" t="s">
        <v>2485</v>
      </c>
      <c r="BT93" s="239" t="s">
        <v>2486</v>
      </c>
      <c r="BU93" s="237" t="s">
        <v>2485</v>
      </c>
      <c r="BV93" s="238" t="s">
        <v>2486</v>
      </c>
      <c r="BW93" s="237" t="s">
        <v>2485</v>
      </c>
      <c r="BX93" s="239" t="s">
        <v>2486</v>
      </c>
      <c r="BY93" s="237" t="s">
        <v>2485</v>
      </c>
      <c r="BZ93" s="238" t="s">
        <v>2486</v>
      </c>
      <c r="CA93" s="237" t="s">
        <v>2490</v>
      </c>
      <c r="CB93" s="238" t="s">
        <v>3690</v>
      </c>
      <c r="CC93" s="237" t="s">
        <v>2485</v>
      </c>
      <c r="CD93" s="238" t="s">
        <v>2486</v>
      </c>
      <c r="CE93" s="237" t="s">
        <v>2485</v>
      </c>
      <c r="CF93" s="239" t="s">
        <v>2486</v>
      </c>
      <c r="CG93" s="237" t="s">
        <v>2485</v>
      </c>
      <c r="CH93" s="238" t="s">
        <v>2486</v>
      </c>
      <c r="CI93" s="237" t="s">
        <v>2485</v>
      </c>
      <c r="CJ93" s="238" t="s">
        <v>2486</v>
      </c>
      <c r="CK93" s="237" t="s">
        <v>2485</v>
      </c>
      <c r="CL93" s="239" t="s">
        <v>2486</v>
      </c>
      <c r="CM93" s="237" t="s">
        <v>2483</v>
      </c>
      <c r="CN93" s="238" t="s">
        <v>3691</v>
      </c>
      <c r="CO93" s="237" t="s">
        <v>2485</v>
      </c>
      <c r="CP93" s="238" t="s">
        <v>2486</v>
      </c>
      <c r="CQ93" s="237" t="s">
        <v>2485</v>
      </c>
      <c r="CR93" s="238" t="s">
        <v>2486</v>
      </c>
      <c r="CS93" s="237" t="s">
        <v>2485</v>
      </c>
      <c r="CT93" s="238" t="s">
        <v>2486</v>
      </c>
      <c r="CU93" s="237" t="s">
        <v>2485</v>
      </c>
      <c r="CV93" s="238" t="s">
        <v>2486</v>
      </c>
      <c r="CW93" s="240"/>
      <c r="CX93" s="236"/>
      <c r="CY93" s="236"/>
      <c r="CZ93" s="236"/>
      <c r="DA93" s="236"/>
      <c r="DB93" s="236"/>
    </row>
    <row r="94" spans="1:106" s="249" customFormat="1" ht="51.75" customHeight="1" thickBot="1" x14ac:dyDescent="0.35">
      <c r="A94" s="241">
        <f t="shared" si="1"/>
        <v>91</v>
      </c>
      <c r="B94" s="242"/>
      <c r="C94" s="235" t="s">
        <v>446</v>
      </c>
      <c r="D94" s="243" t="s">
        <v>2718</v>
      </c>
      <c r="E94" s="236">
        <v>353</v>
      </c>
      <c r="F94" s="236" t="s">
        <v>2659</v>
      </c>
      <c r="G94" s="237" t="s">
        <v>2485</v>
      </c>
      <c r="H94" s="238" t="s">
        <v>2486</v>
      </c>
      <c r="I94" s="237" t="s">
        <v>2485</v>
      </c>
      <c r="J94" s="238" t="s">
        <v>2486</v>
      </c>
      <c r="K94" s="237" t="s">
        <v>2485</v>
      </c>
      <c r="L94" s="238" t="s">
        <v>2486</v>
      </c>
      <c r="M94" s="237" t="s">
        <v>2485</v>
      </c>
      <c r="N94" s="238" t="s">
        <v>2486</v>
      </c>
      <c r="O94" s="237" t="s">
        <v>2485</v>
      </c>
      <c r="P94" s="238" t="s">
        <v>2486</v>
      </c>
      <c r="Q94" s="237" t="s">
        <v>2485</v>
      </c>
      <c r="R94" s="239" t="s">
        <v>2486</v>
      </c>
      <c r="S94" s="237" t="s">
        <v>2485</v>
      </c>
      <c r="T94" s="238" t="s">
        <v>2486</v>
      </c>
      <c r="U94" s="237" t="s">
        <v>2485</v>
      </c>
      <c r="V94" s="238" t="s">
        <v>2486</v>
      </c>
      <c r="W94" s="237" t="s">
        <v>2485</v>
      </c>
      <c r="X94" s="239" t="s">
        <v>2486</v>
      </c>
      <c r="Y94" s="237" t="s">
        <v>2485</v>
      </c>
      <c r="Z94" s="238" t="s">
        <v>2486</v>
      </c>
      <c r="AA94" s="237" t="s">
        <v>2485</v>
      </c>
      <c r="AB94" s="239" t="s">
        <v>2486</v>
      </c>
      <c r="AC94" s="237" t="s">
        <v>2485</v>
      </c>
      <c r="AD94" s="238" t="s">
        <v>2486</v>
      </c>
      <c r="AE94" s="237" t="s">
        <v>2485</v>
      </c>
      <c r="AF94" s="238" t="s">
        <v>3642</v>
      </c>
      <c r="AG94" s="237" t="s">
        <v>2485</v>
      </c>
      <c r="AH94" s="238" t="s">
        <v>2486</v>
      </c>
      <c r="AI94" s="237" t="s">
        <v>2485</v>
      </c>
      <c r="AJ94" s="238" t="s">
        <v>2486</v>
      </c>
      <c r="AK94" s="237" t="s">
        <v>2485</v>
      </c>
      <c r="AL94" s="238" t="s">
        <v>2486</v>
      </c>
      <c r="AM94" s="237" t="s">
        <v>2485</v>
      </c>
      <c r="AN94" s="239" t="s">
        <v>2486</v>
      </c>
      <c r="AO94" s="237" t="s">
        <v>2485</v>
      </c>
      <c r="AP94" s="238" t="s">
        <v>2486</v>
      </c>
      <c r="AQ94" s="237" t="s">
        <v>2485</v>
      </c>
      <c r="AR94" s="239" t="s">
        <v>2486</v>
      </c>
      <c r="AS94" s="237" t="s">
        <v>2485</v>
      </c>
      <c r="AT94" s="238" t="s">
        <v>2486</v>
      </c>
      <c r="AU94" s="237" t="s">
        <v>2485</v>
      </c>
      <c r="AV94" s="239" t="s">
        <v>3692</v>
      </c>
      <c r="AW94" s="237" t="s">
        <v>2485</v>
      </c>
      <c r="AX94" s="238" t="s">
        <v>2486</v>
      </c>
      <c r="AY94" s="237" t="s">
        <v>2485</v>
      </c>
      <c r="AZ94" s="239" t="s">
        <v>3692</v>
      </c>
      <c r="BA94" s="237" t="s">
        <v>2485</v>
      </c>
      <c r="BB94" s="238" t="s">
        <v>2486</v>
      </c>
      <c r="BC94" s="237" t="s">
        <v>2485</v>
      </c>
      <c r="BD94" s="238" t="s">
        <v>3692</v>
      </c>
      <c r="BE94" s="237" t="s">
        <v>2485</v>
      </c>
      <c r="BF94" s="239" t="s">
        <v>2486</v>
      </c>
      <c r="BG94" s="237" t="s">
        <v>2485</v>
      </c>
      <c r="BH94" s="239" t="s">
        <v>3692</v>
      </c>
      <c r="BI94" s="237" t="s">
        <v>2485</v>
      </c>
      <c r="BJ94" s="238" t="s">
        <v>2486</v>
      </c>
      <c r="BK94" s="237" t="s">
        <v>2485</v>
      </c>
      <c r="BL94" s="238" t="s">
        <v>3692</v>
      </c>
      <c r="BM94" s="237" t="s">
        <v>2485</v>
      </c>
      <c r="BN94" s="238" t="s">
        <v>2486</v>
      </c>
      <c r="BO94" s="237" t="s">
        <v>2485</v>
      </c>
      <c r="BP94" s="238" t="s">
        <v>2486</v>
      </c>
      <c r="BQ94" s="237" t="s">
        <v>2485</v>
      </c>
      <c r="BR94" s="238" t="s">
        <v>2486</v>
      </c>
      <c r="BS94" s="237" t="s">
        <v>2485</v>
      </c>
      <c r="BT94" s="239" t="s">
        <v>2486</v>
      </c>
      <c r="BU94" s="237" t="s">
        <v>2485</v>
      </c>
      <c r="BV94" s="238" t="s">
        <v>2486</v>
      </c>
      <c r="BW94" s="237" t="s">
        <v>2485</v>
      </c>
      <c r="BX94" s="239" t="s">
        <v>2486</v>
      </c>
      <c r="BY94" s="237" t="s">
        <v>2485</v>
      </c>
      <c r="BZ94" s="238" t="s">
        <v>2486</v>
      </c>
      <c r="CA94" s="237" t="s">
        <v>2485</v>
      </c>
      <c r="CB94" s="238" t="s">
        <v>2486</v>
      </c>
      <c r="CC94" s="237" t="s">
        <v>2485</v>
      </c>
      <c r="CD94" s="238" t="s">
        <v>2486</v>
      </c>
      <c r="CE94" s="237" t="s">
        <v>2485</v>
      </c>
      <c r="CF94" s="239" t="s">
        <v>2486</v>
      </c>
      <c r="CG94" s="237" t="s">
        <v>2485</v>
      </c>
      <c r="CH94" s="238" t="s">
        <v>2486</v>
      </c>
      <c r="CI94" s="237" t="s">
        <v>2485</v>
      </c>
      <c r="CJ94" s="238" t="s">
        <v>2486</v>
      </c>
      <c r="CK94" s="237" t="s">
        <v>2485</v>
      </c>
      <c r="CL94" s="239" t="s">
        <v>2486</v>
      </c>
      <c r="CM94" s="237" t="s">
        <v>2485</v>
      </c>
      <c r="CN94" s="238" t="s">
        <v>2486</v>
      </c>
      <c r="CO94" s="237" t="s">
        <v>2485</v>
      </c>
      <c r="CP94" s="238" t="s">
        <v>2486</v>
      </c>
      <c r="CQ94" s="237" t="s">
        <v>2485</v>
      </c>
      <c r="CR94" s="238" t="s">
        <v>2486</v>
      </c>
      <c r="CS94" s="237" t="s">
        <v>2485</v>
      </c>
      <c r="CT94" s="238" t="s">
        <v>2486</v>
      </c>
      <c r="CU94" s="237" t="s">
        <v>2485</v>
      </c>
      <c r="CV94" s="238" t="s">
        <v>2486</v>
      </c>
      <c r="CW94" s="240"/>
      <c r="CX94" s="236"/>
      <c r="CY94" s="236"/>
      <c r="CZ94" s="236"/>
      <c r="DA94" s="236"/>
      <c r="DB94" s="236"/>
    </row>
    <row r="95" spans="1:106" s="249" customFormat="1" ht="51.75" customHeight="1" thickBot="1" x14ac:dyDescent="0.35">
      <c r="A95" s="241">
        <f t="shared" si="1"/>
        <v>92</v>
      </c>
      <c r="B95" s="242"/>
      <c r="C95" s="235" t="s">
        <v>447</v>
      </c>
      <c r="D95" s="243" t="s">
        <v>2583</v>
      </c>
      <c r="E95" s="236">
        <v>484</v>
      </c>
      <c r="F95" s="236" t="s">
        <v>2693</v>
      </c>
      <c r="G95" s="237" t="s">
        <v>2483</v>
      </c>
      <c r="H95" s="238" t="s">
        <v>3693</v>
      </c>
      <c r="I95" s="237" t="s">
        <v>2483</v>
      </c>
      <c r="J95" s="238" t="s">
        <v>3694</v>
      </c>
      <c r="K95" s="237" t="s">
        <v>2485</v>
      </c>
      <c r="L95" s="238" t="s">
        <v>2486</v>
      </c>
      <c r="M95" s="237" t="s">
        <v>2485</v>
      </c>
      <c r="N95" s="238" t="s">
        <v>2486</v>
      </c>
      <c r="O95" s="237" t="s">
        <v>2485</v>
      </c>
      <c r="P95" s="238" t="s">
        <v>2486</v>
      </c>
      <c r="Q95" s="237" t="s">
        <v>2485</v>
      </c>
      <c r="R95" s="239" t="s">
        <v>2486</v>
      </c>
      <c r="S95" s="237" t="s">
        <v>2485</v>
      </c>
      <c r="T95" s="238" t="s">
        <v>2486</v>
      </c>
      <c r="U95" s="237" t="s">
        <v>2482</v>
      </c>
      <c r="V95" s="238" t="s">
        <v>3695</v>
      </c>
      <c r="W95" s="237" t="s">
        <v>2482</v>
      </c>
      <c r="X95" s="239" t="s">
        <v>3696</v>
      </c>
      <c r="Y95" s="237" t="s">
        <v>2482</v>
      </c>
      <c r="Z95" s="238" t="s">
        <v>3697</v>
      </c>
      <c r="AA95" s="237" t="s">
        <v>2482</v>
      </c>
      <c r="AB95" s="239" t="s">
        <v>3698</v>
      </c>
      <c r="AC95" s="237" t="s">
        <v>2482</v>
      </c>
      <c r="AD95" s="238" t="s">
        <v>3699</v>
      </c>
      <c r="AE95" s="237" t="s">
        <v>2543</v>
      </c>
      <c r="AF95" s="238" t="s">
        <v>3700</v>
      </c>
      <c r="AG95" s="237" t="s">
        <v>2543</v>
      </c>
      <c r="AH95" s="238" t="s">
        <v>3700</v>
      </c>
      <c r="AI95" s="237" t="s">
        <v>2485</v>
      </c>
      <c r="AJ95" s="238" t="s">
        <v>2486</v>
      </c>
      <c r="AK95" s="237" t="s">
        <v>2485</v>
      </c>
      <c r="AL95" s="238" t="s">
        <v>2486</v>
      </c>
      <c r="AM95" s="237" t="s">
        <v>2482</v>
      </c>
      <c r="AN95" s="239" t="s">
        <v>3701</v>
      </c>
      <c r="AO95" s="237" t="s">
        <v>2490</v>
      </c>
      <c r="AP95" s="238" t="s">
        <v>3702</v>
      </c>
      <c r="AQ95" s="237" t="s">
        <v>2490</v>
      </c>
      <c r="AR95" s="239" t="s">
        <v>3703</v>
      </c>
      <c r="AS95" s="237" t="s">
        <v>2490</v>
      </c>
      <c r="AT95" s="238" t="s">
        <v>3704</v>
      </c>
      <c r="AU95" s="237" t="s">
        <v>2485</v>
      </c>
      <c r="AV95" s="239" t="s">
        <v>2486</v>
      </c>
      <c r="AW95" s="237" t="s">
        <v>2490</v>
      </c>
      <c r="AX95" s="238" t="s">
        <v>3705</v>
      </c>
      <c r="AY95" s="237" t="s">
        <v>2485</v>
      </c>
      <c r="AZ95" s="239" t="s">
        <v>2486</v>
      </c>
      <c r="BA95" s="237" t="s">
        <v>2485</v>
      </c>
      <c r="BB95" s="238" t="s">
        <v>2486</v>
      </c>
      <c r="BC95" s="237" t="s">
        <v>2485</v>
      </c>
      <c r="BD95" s="238" t="s">
        <v>3706</v>
      </c>
      <c r="BE95" s="237" t="s">
        <v>2482</v>
      </c>
      <c r="BF95" s="239" t="s">
        <v>3707</v>
      </c>
      <c r="BG95" s="237" t="s">
        <v>2485</v>
      </c>
      <c r="BH95" s="239" t="s">
        <v>2486</v>
      </c>
      <c r="BI95" s="237" t="s">
        <v>2485</v>
      </c>
      <c r="BJ95" s="238" t="s">
        <v>2486</v>
      </c>
      <c r="BK95" s="237" t="s">
        <v>2485</v>
      </c>
      <c r="BL95" s="238" t="s">
        <v>2486</v>
      </c>
      <c r="BM95" s="237" t="s">
        <v>2490</v>
      </c>
      <c r="BN95" s="238" t="s">
        <v>3708</v>
      </c>
      <c r="BO95" s="237" t="s">
        <v>2485</v>
      </c>
      <c r="BP95" s="238" t="s">
        <v>2486</v>
      </c>
      <c r="BQ95" s="237" t="s">
        <v>2490</v>
      </c>
      <c r="BR95" s="238" t="s">
        <v>3709</v>
      </c>
      <c r="BS95" s="237" t="s">
        <v>2485</v>
      </c>
      <c r="BT95" s="239" t="s">
        <v>2486</v>
      </c>
      <c r="BU95" s="237" t="s">
        <v>2485</v>
      </c>
      <c r="BV95" s="238" t="s">
        <v>2486</v>
      </c>
      <c r="BW95" s="237" t="s">
        <v>2485</v>
      </c>
      <c r="BX95" s="239" t="s">
        <v>2486</v>
      </c>
      <c r="BY95" s="237" t="s">
        <v>2485</v>
      </c>
      <c r="BZ95" s="238" t="s">
        <v>2486</v>
      </c>
      <c r="CA95" s="237" t="s">
        <v>2490</v>
      </c>
      <c r="CB95" s="238" t="s">
        <v>3710</v>
      </c>
      <c r="CC95" s="237" t="s">
        <v>2485</v>
      </c>
      <c r="CD95" s="238" t="s">
        <v>2486</v>
      </c>
      <c r="CE95" s="237" t="s">
        <v>2490</v>
      </c>
      <c r="CF95" s="239" t="s">
        <v>3711</v>
      </c>
      <c r="CG95" s="237" t="s">
        <v>2485</v>
      </c>
      <c r="CH95" s="238" t="s">
        <v>2486</v>
      </c>
      <c r="CI95" s="237" t="s">
        <v>2482</v>
      </c>
      <c r="CJ95" s="238" t="s">
        <v>3712</v>
      </c>
      <c r="CK95" s="237" t="s">
        <v>2485</v>
      </c>
      <c r="CL95" s="239" t="s">
        <v>2486</v>
      </c>
      <c r="CM95" s="237" t="s">
        <v>2485</v>
      </c>
      <c r="CN95" s="238" t="s">
        <v>2486</v>
      </c>
      <c r="CO95" s="237" t="s">
        <v>2485</v>
      </c>
      <c r="CP95" s="238" t="s">
        <v>2486</v>
      </c>
      <c r="CQ95" s="237" t="s">
        <v>2485</v>
      </c>
      <c r="CR95" s="238" t="s">
        <v>2486</v>
      </c>
      <c r="CS95" s="237" t="s">
        <v>2490</v>
      </c>
      <c r="CT95" s="238" t="s">
        <v>3713</v>
      </c>
      <c r="CU95" s="237" t="s">
        <v>2482</v>
      </c>
      <c r="CV95" s="238" t="s">
        <v>3189</v>
      </c>
      <c r="CW95" s="240"/>
      <c r="CX95" s="236"/>
      <c r="CY95" s="236"/>
      <c r="CZ95" s="236"/>
      <c r="DA95" s="236"/>
      <c r="DB95" s="236"/>
    </row>
    <row r="96" spans="1:106" s="249" customFormat="1" ht="51.75" customHeight="1" thickBot="1" x14ac:dyDescent="0.35">
      <c r="A96" s="241">
        <f t="shared" si="1"/>
        <v>93</v>
      </c>
      <c r="B96" s="242"/>
      <c r="C96" s="235" t="s">
        <v>356</v>
      </c>
      <c r="D96" s="243" t="s">
        <v>2478</v>
      </c>
      <c r="E96" s="236">
        <v>379</v>
      </c>
      <c r="F96" s="236" t="s">
        <v>2479</v>
      </c>
      <c r="G96" s="237" t="s">
        <v>2482</v>
      </c>
      <c r="H96" s="238" t="s">
        <v>2546</v>
      </c>
      <c r="I96" s="237" t="s">
        <v>2482</v>
      </c>
      <c r="J96" s="238" t="s">
        <v>3714</v>
      </c>
      <c r="K96" s="237" t="s">
        <v>2482</v>
      </c>
      <c r="L96" s="238" t="s">
        <v>3715</v>
      </c>
      <c r="M96" s="237" t="s">
        <v>2482</v>
      </c>
      <c r="N96" s="238" t="s">
        <v>3715</v>
      </c>
      <c r="O96" s="237" t="s">
        <v>2485</v>
      </c>
      <c r="P96" s="238" t="s">
        <v>2486</v>
      </c>
      <c r="Q96" s="237" t="s">
        <v>2482</v>
      </c>
      <c r="R96" s="239" t="s">
        <v>3716</v>
      </c>
      <c r="S96" s="237" t="s">
        <v>2490</v>
      </c>
      <c r="T96" s="238" t="s">
        <v>3717</v>
      </c>
      <c r="U96" s="237" t="s">
        <v>2484</v>
      </c>
      <c r="V96" s="238" t="s">
        <v>3718</v>
      </c>
      <c r="W96" s="237" t="s">
        <v>2482</v>
      </c>
      <c r="X96" s="239" t="s">
        <v>3719</v>
      </c>
      <c r="Y96" s="237" t="s">
        <v>2483</v>
      </c>
      <c r="Z96" s="238" t="s">
        <v>3720</v>
      </c>
      <c r="AA96" s="237" t="s">
        <v>2480</v>
      </c>
      <c r="AB96" s="239" t="s">
        <v>3721</v>
      </c>
      <c r="AC96" s="237" t="s">
        <v>2482</v>
      </c>
      <c r="AD96" s="238" t="s">
        <v>3722</v>
      </c>
      <c r="AE96" s="237" t="s">
        <v>2482</v>
      </c>
      <c r="AF96" s="238" t="s">
        <v>3722</v>
      </c>
      <c r="AG96" s="237" t="s">
        <v>2482</v>
      </c>
      <c r="AH96" s="238" t="s">
        <v>3723</v>
      </c>
      <c r="AI96" s="237" t="s">
        <v>2485</v>
      </c>
      <c r="AJ96" s="238" t="s">
        <v>2486</v>
      </c>
      <c r="AK96" s="237" t="s">
        <v>2490</v>
      </c>
      <c r="AL96" s="238" t="s">
        <v>3724</v>
      </c>
      <c r="AM96" s="237" t="s">
        <v>2485</v>
      </c>
      <c r="AN96" s="239" t="s">
        <v>2486</v>
      </c>
      <c r="AO96" s="237" t="s">
        <v>2485</v>
      </c>
      <c r="AP96" s="238" t="s">
        <v>2559</v>
      </c>
      <c r="AQ96" s="237" t="s">
        <v>2485</v>
      </c>
      <c r="AR96" s="239" t="s">
        <v>2486</v>
      </c>
      <c r="AS96" s="237" t="s">
        <v>2482</v>
      </c>
      <c r="AT96" s="238" t="s">
        <v>3725</v>
      </c>
      <c r="AU96" s="237" t="s">
        <v>2485</v>
      </c>
      <c r="AV96" s="239" t="s">
        <v>3726</v>
      </c>
      <c r="AW96" s="237" t="s">
        <v>2480</v>
      </c>
      <c r="AX96" s="238" t="s">
        <v>3727</v>
      </c>
      <c r="AY96" s="237" t="s">
        <v>2482</v>
      </c>
      <c r="AZ96" s="239" t="s">
        <v>3728</v>
      </c>
      <c r="BA96" s="237" t="s">
        <v>2482</v>
      </c>
      <c r="BB96" s="238" t="s">
        <v>3729</v>
      </c>
      <c r="BC96" s="237" t="s">
        <v>2482</v>
      </c>
      <c r="BD96" s="238" t="s">
        <v>3730</v>
      </c>
      <c r="BE96" s="237" t="s">
        <v>2482</v>
      </c>
      <c r="BF96" s="239" t="s">
        <v>3731</v>
      </c>
      <c r="BG96" s="237" t="s">
        <v>2485</v>
      </c>
      <c r="BH96" s="239" t="s">
        <v>2486</v>
      </c>
      <c r="BI96" s="237" t="s">
        <v>2482</v>
      </c>
      <c r="BJ96" s="238" t="s">
        <v>3732</v>
      </c>
      <c r="BK96" s="237" t="s">
        <v>2482</v>
      </c>
      <c r="BL96" s="238" t="s">
        <v>3732</v>
      </c>
      <c r="BM96" s="237" t="s">
        <v>2482</v>
      </c>
      <c r="BN96" s="238" t="s">
        <v>3733</v>
      </c>
      <c r="BO96" s="237" t="s">
        <v>2485</v>
      </c>
      <c r="BP96" s="238" t="s">
        <v>2486</v>
      </c>
      <c r="BQ96" s="237" t="s">
        <v>2482</v>
      </c>
      <c r="BR96" s="238" t="s">
        <v>3734</v>
      </c>
      <c r="BS96" s="237" t="s">
        <v>2490</v>
      </c>
      <c r="BT96" s="239" t="s">
        <v>3735</v>
      </c>
      <c r="BU96" s="237" t="s">
        <v>2485</v>
      </c>
      <c r="BV96" s="238" t="s">
        <v>2486</v>
      </c>
      <c r="BW96" s="237" t="s">
        <v>2485</v>
      </c>
      <c r="BX96" s="239" t="s">
        <v>2486</v>
      </c>
      <c r="BY96" s="237" t="s">
        <v>2485</v>
      </c>
      <c r="BZ96" s="238" t="s">
        <v>2573</v>
      </c>
      <c r="CA96" s="237" t="s">
        <v>2484</v>
      </c>
      <c r="CB96" s="238" t="s">
        <v>2574</v>
      </c>
      <c r="CC96" s="237" t="s">
        <v>2484</v>
      </c>
      <c r="CD96" s="238" t="s">
        <v>3736</v>
      </c>
      <c r="CE96" s="237" t="s">
        <v>2480</v>
      </c>
      <c r="CF96" s="239" t="s">
        <v>3737</v>
      </c>
      <c r="CG96" s="237" t="s">
        <v>2482</v>
      </c>
      <c r="CH96" s="238" t="s">
        <v>3738</v>
      </c>
      <c r="CI96" s="237" t="s">
        <v>2480</v>
      </c>
      <c r="CJ96" s="238" t="s">
        <v>3739</v>
      </c>
      <c r="CK96" s="237" t="s">
        <v>2490</v>
      </c>
      <c r="CL96" s="239" t="s">
        <v>2578</v>
      </c>
      <c r="CM96" s="237" t="s">
        <v>2485</v>
      </c>
      <c r="CN96" s="238" t="s">
        <v>2486</v>
      </c>
      <c r="CO96" s="237" t="s">
        <v>2485</v>
      </c>
      <c r="CP96" s="238" t="s">
        <v>2486</v>
      </c>
      <c r="CQ96" s="237" t="s">
        <v>2485</v>
      </c>
      <c r="CR96" s="238" t="s">
        <v>2486</v>
      </c>
      <c r="CS96" s="237" t="s">
        <v>2485</v>
      </c>
      <c r="CT96" s="238" t="s">
        <v>2486</v>
      </c>
      <c r="CU96" s="237" t="s">
        <v>2485</v>
      </c>
      <c r="CV96" s="238" t="s">
        <v>2486</v>
      </c>
      <c r="CW96" s="240" t="s">
        <v>3740</v>
      </c>
      <c r="CX96" s="236"/>
      <c r="CY96" s="236"/>
      <c r="CZ96" s="236"/>
      <c r="DA96" s="236"/>
      <c r="DB96" s="236"/>
    </row>
    <row r="97" spans="1:106" s="249" customFormat="1" ht="51.75" customHeight="1" thickBot="1" x14ac:dyDescent="0.35">
      <c r="A97" s="241">
        <f t="shared" si="1"/>
        <v>94</v>
      </c>
      <c r="B97" s="242"/>
      <c r="C97" s="235" t="s">
        <v>340</v>
      </c>
      <c r="D97" s="243" t="s">
        <v>3741</v>
      </c>
      <c r="E97" s="236">
        <v>590</v>
      </c>
      <c r="F97" s="236" t="s">
        <v>2693</v>
      </c>
      <c r="G97" s="237" t="s">
        <v>2485</v>
      </c>
      <c r="H97" s="238" t="s">
        <v>3742</v>
      </c>
      <c r="I97" s="237" t="s">
        <v>2485</v>
      </c>
      <c r="J97" s="238" t="s">
        <v>3742</v>
      </c>
      <c r="K97" s="237" t="s">
        <v>2485</v>
      </c>
      <c r="L97" s="238" t="s">
        <v>3742</v>
      </c>
      <c r="M97" s="237" t="s">
        <v>2485</v>
      </c>
      <c r="N97" s="238" t="s">
        <v>2486</v>
      </c>
      <c r="O97" s="237" t="s">
        <v>2485</v>
      </c>
      <c r="P97" s="238" t="s">
        <v>2486</v>
      </c>
      <c r="Q97" s="237" t="s">
        <v>2485</v>
      </c>
      <c r="R97" s="239" t="s">
        <v>2486</v>
      </c>
      <c r="S97" s="237" t="s">
        <v>2543</v>
      </c>
      <c r="T97" s="238" t="s">
        <v>3743</v>
      </c>
      <c r="U97" s="237" t="s">
        <v>2490</v>
      </c>
      <c r="V97" s="238" t="s">
        <v>3744</v>
      </c>
      <c r="W97" s="237" t="s">
        <v>2483</v>
      </c>
      <c r="X97" s="239" t="s">
        <v>3745</v>
      </c>
      <c r="Y97" s="237" t="s">
        <v>2485</v>
      </c>
      <c r="Z97" s="238" t="s">
        <v>3746</v>
      </c>
      <c r="AA97" s="237" t="s">
        <v>2485</v>
      </c>
      <c r="AB97" s="239" t="s">
        <v>3746</v>
      </c>
      <c r="AC97" s="237" t="s">
        <v>2485</v>
      </c>
      <c r="AD97" s="238" t="s">
        <v>2486</v>
      </c>
      <c r="AE97" s="237" t="s">
        <v>2485</v>
      </c>
      <c r="AF97" s="238" t="s">
        <v>2486</v>
      </c>
      <c r="AG97" s="237" t="s">
        <v>2485</v>
      </c>
      <c r="AH97" s="238" t="s">
        <v>2486</v>
      </c>
      <c r="AI97" s="237" t="s">
        <v>2485</v>
      </c>
      <c r="AJ97" s="238" t="s">
        <v>2486</v>
      </c>
      <c r="AK97" s="237" t="s">
        <v>2485</v>
      </c>
      <c r="AL97" s="238" t="s">
        <v>2486</v>
      </c>
      <c r="AM97" s="237" t="s">
        <v>2485</v>
      </c>
      <c r="AN97" s="239" t="s">
        <v>2486</v>
      </c>
      <c r="AO97" s="237" t="s">
        <v>2485</v>
      </c>
      <c r="AP97" s="238" t="s">
        <v>3747</v>
      </c>
      <c r="AQ97" s="237" t="s">
        <v>2485</v>
      </c>
      <c r="AR97" s="239" t="s">
        <v>3747</v>
      </c>
      <c r="AS97" s="237" t="s">
        <v>2484</v>
      </c>
      <c r="AT97" s="238" t="s">
        <v>3748</v>
      </c>
      <c r="AU97" s="237" t="s">
        <v>2484</v>
      </c>
      <c r="AV97" s="239" t="s">
        <v>3749</v>
      </c>
      <c r="AW97" s="237" t="s">
        <v>2485</v>
      </c>
      <c r="AX97" s="238" t="s">
        <v>2486</v>
      </c>
      <c r="AY97" s="237" t="s">
        <v>2485</v>
      </c>
      <c r="AZ97" s="239" t="s">
        <v>2486</v>
      </c>
      <c r="BA97" s="237" t="s">
        <v>2483</v>
      </c>
      <c r="BB97" s="238" t="s">
        <v>3750</v>
      </c>
      <c r="BC97" s="237" t="s">
        <v>2483</v>
      </c>
      <c r="BD97" s="238" t="s">
        <v>3751</v>
      </c>
      <c r="BE97" s="237" t="s">
        <v>2480</v>
      </c>
      <c r="BF97" s="239" t="s">
        <v>3752</v>
      </c>
      <c r="BG97" s="237" t="s">
        <v>2480</v>
      </c>
      <c r="BH97" s="239" t="s">
        <v>3752</v>
      </c>
      <c r="BI97" s="237" t="s">
        <v>2490</v>
      </c>
      <c r="BJ97" s="238" t="s">
        <v>3753</v>
      </c>
      <c r="BK97" s="237" t="s">
        <v>2490</v>
      </c>
      <c r="BL97" s="238" t="s">
        <v>3754</v>
      </c>
      <c r="BM97" s="237" t="s">
        <v>2485</v>
      </c>
      <c r="BN97" s="238" t="s">
        <v>3755</v>
      </c>
      <c r="BO97" s="237" t="s">
        <v>2485</v>
      </c>
      <c r="BP97" s="238" t="s">
        <v>2486</v>
      </c>
      <c r="BQ97" s="237" t="s">
        <v>2490</v>
      </c>
      <c r="BR97" s="238" t="s">
        <v>3756</v>
      </c>
      <c r="BS97" s="237" t="s">
        <v>2483</v>
      </c>
      <c r="BT97" s="239" t="s">
        <v>3757</v>
      </c>
      <c r="BU97" s="237" t="s">
        <v>2490</v>
      </c>
      <c r="BV97" s="238" t="s">
        <v>3758</v>
      </c>
      <c r="BW97" s="237" t="s">
        <v>2490</v>
      </c>
      <c r="BX97" s="239" t="s">
        <v>3759</v>
      </c>
      <c r="BY97" s="237" t="s">
        <v>2483</v>
      </c>
      <c r="BZ97" s="238" t="s">
        <v>3760</v>
      </c>
      <c r="CA97" s="237" t="s">
        <v>2483</v>
      </c>
      <c r="CB97" s="238" t="s">
        <v>3761</v>
      </c>
      <c r="CC97" s="237" t="s">
        <v>2490</v>
      </c>
      <c r="CD97" s="238" t="s">
        <v>3762</v>
      </c>
      <c r="CE97" s="237" t="s">
        <v>2485</v>
      </c>
      <c r="CF97" s="239" t="s">
        <v>2486</v>
      </c>
      <c r="CG97" s="237" t="s">
        <v>2485</v>
      </c>
      <c r="CH97" s="238" t="s">
        <v>2486</v>
      </c>
      <c r="CI97" s="237" t="s">
        <v>2485</v>
      </c>
      <c r="CJ97" s="238" t="s">
        <v>2486</v>
      </c>
      <c r="CK97" s="237" t="s">
        <v>2485</v>
      </c>
      <c r="CL97" s="239" t="s">
        <v>2486</v>
      </c>
      <c r="CM97" s="237" t="s">
        <v>2483</v>
      </c>
      <c r="CN97" s="238" t="s">
        <v>3763</v>
      </c>
      <c r="CO97" s="237" t="s">
        <v>2485</v>
      </c>
      <c r="CP97" s="238" t="s">
        <v>2486</v>
      </c>
      <c r="CQ97" s="237" t="s">
        <v>2485</v>
      </c>
      <c r="CR97" s="238" t="s">
        <v>3764</v>
      </c>
      <c r="CS97" s="237" t="s">
        <v>2485</v>
      </c>
      <c r="CT97" s="238" t="s">
        <v>3765</v>
      </c>
      <c r="CU97" s="237" t="s">
        <v>2485</v>
      </c>
      <c r="CV97" s="238" t="s">
        <v>2486</v>
      </c>
      <c r="CW97" s="240"/>
      <c r="CX97" s="236"/>
      <c r="CY97" s="236"/>
      <c r="CZ97" s="236"/>
      <c r="DA97" s="236"/>
      <c r="DB97" s="236"/>
    </row>
    <row r="98" spans="1:106" s="249" customFormat="1" ht="51.75" customHeight="1" thickBot="1" x14ac:dyDescent="0.35">
      <c r="A98" s="241">
        <f t="shared" si="1"/>
        <v>95</v>
      </c>
      <c r="B98" s="242"/>
      <c r="C98" s="235" t="s">
        <v>448</v>
      </c>
      <c r="D98" s="243" t="s">
        <v>2515</v>
      </c>
      <c r="E98" s="236">
        <v>500</v>
      </c>
      <c r="F98" s="236" t="s">
        <v>2532</v>
      </c>
      <c r="G98" s="237" t="s">
        <v>2485</v>
      </c>
      <c r="H98" s="238" t="s">
        <v>3766</v>
      </c>
      <c r="I98" s="237" t="s">
        <v>2485</v>
      </c>
      <c r="J98" s="238" t="s">
        <v>3766</v>
      </c>
      <c r="K98" s="237" t="s">
        <v>2485</v>
      </c>
      <c r="L98" s="238" t="s">
        <v>3766</v>
      </c>
      <c r="M98" s="237" t="s">
        <v>2485</v>
      </c>
      <c r="N98" s="238" t="s">
        <v>2486</v>
      </c>
      <c r="O98" s="237" t="s">
        <v>2485</v>
      </c>
      <c r="P98" s="238" t="s">
        <v>2486</v>
      </c>
      <c r="Q98" s="237" t="s">
        <v>2485</v>
      </c>
      <c r="R98" s="239" t="s">
        <v>2486</v>
      </c>
      <c r="S98" s="237" t="s">
        <v>2543</v>
      </c>
      <c r="T98" s="238" t="s">
        <v>3767</v>
      </c>
      <c r="U98" s="237" t="s">
        <v>2482</v>
      </c>
      <c r="V98" s="238" t="s">
        <v>3768</v>
      </c>
      <c r="W98" s="237" t="s">
        <v>2485</v>
      </c>
      <c r="X98" s="239" t="s">
        <v>2486</v>
      </c>
      <c r="Y98" s="237" t="s">
        <v>2485</v>
      </c>
      <c r="Z98" s="238" t="s">
        <v>2486</v>
      </c>
      <c r="AA98" s="237" t="s">
        <v>2485</v>
      </c>
      <c r="AB98" s="239" t="s">
        <v>2486</v>
      </c>
      <c r="AC98" s="237" t="s">
        <v>2485</v>
      </c>
      <c r="AD98" s="238" t="s">
        <v>2486</v>
      </c>
      <c r="AE98" s="237" t="s">
        <v>2485</v>
      </c>
      <c r="AF98" s="238" t="s">
        <v>2486</v>
      </c>
      <c r="AG98" s="237" t="s">
        <v>2485</v>
      </c>
      <c r="AH98" s="238" t="s">
        <v>2486</v>
      </c>
      <c r="AI98" s="237" t="s">
        <v>2490</v>
      </c>
      <c r="AJ98" s="238" t="s">
        <v>3769</v>
      </c>
      <c r="AK98" s="237" t="s">
        <v>2485</v>
      </c>
      <c r="AL98" s="238" t="s">
        <v>2486</v>
      </c>
      <c r="AM98" s="237" t="s">
        <v>2485</v>
      </c>
      <c r="AN98" s="239" t="s">
        <v>2486</v>
      </c>
      <c r="AO98" s="237" t="s">
        <v>2485</v>
      </c>
      <c r="AP98" s="238" t="s">
        <v>2486</v>
      </c>
      <c r="AQ98" s="237" t="s">
        <v>2485</v>
      </c>
      <c r="AR98" s="239" t="s">
        <v>2486</v>
      </c>
      <c r="AS98" s="237" t="s">
        <v>2485</v>
      </c>
      <c r="AT98" s="238" t="s">
        <v>2486</v>
      </c>
      <c r="AU98" s="237" t="s">
        <v>2485</v>
      </c>
      <c r="AV98" s="239" t="s">
        <v>2486</v>
      </c>
      <c r="AW98" s="237" t="s">
        <v>2485</v>
      </c>
      <c r="AX98" s="238" t="s">
        <v>2486</v>
      </c>
      <c r="AY98" s="237" t="s">
        <v>2485</v>
      </c>
      <c r="AZ98" s="239" t="s">
        <v>2486</v>
      </c>
      <c r="BA98" s="237" t="s">
        <v>2485</v>
      </c>
      <c r="BB98" s="238" t="s">
        <v>2486</v>
      </c>
      <c r="BC98" s="237" t="s">
        <v>2485</v>
      </c>
      <c r="BD98" s="238" t="s">
        <v>2486</v>
      </c>
      <c r="BE98" s="237" t="s">
        <v>2485</v>
      </c>
      <c r="BF98" s="239" t="s">
        <v>2486</v>
      </c>
      <c r="BG98" s="237" t="s">
        <v>2485</v>
      </c>
      <c r="BH98" s="239" t="s">
        <v>2486</v>
      </c>
      <c r="BI98" s="237" t="s">
        <v>2485</v>
      </c>
      <c r="BJ98" s="238" t="s">
        <v>2486</v>
      </c>
      <c r="BK98" s="237" t="s">
        <v>2485</v>
      </c>
      <c r="BL98" s="238" t="s">
        <v>2486</v>
      </c>
      <c r="BM98" s="237" t="s">
        <v>2485</v>
      </c>
      <c r="BN98" s="238" t="s">
        <v>2486</v>
      </c>
      <c r="BO98" s="237" t="s">
        <v>2485</v>
      </c>
      <c r="BP98" s="238" t="s">
        <v>2486</v>
      </c>
      <c r="BQ98" s="237" t="s">
        <v>2485</v>
      </c>
      <c r="BR98" s="238" t="s">
        <v>3770</v>
      </c>
      <c r="BS98" s="237" t="s">
        <v>2485</v>
      </c>
      <c r="BT98" s="239" t="s">
        <v>3771</v>
      </c>
      <c r="BU98" s="237" t="s">
        <v>2485</v>
      </c>
      <c r="BV98" s="238" t="s">
        <v>3772</v>
      </c>
      <c r="BW98" s="237" t="s">
        <v>2485</v>
      </c>
      <c r="BX98" s="239" t="s">
        <v>2486</v>
      </c>
      <c r="BY98" s="237" t="s">
        <v>2485</v>
      </c>
      <c r="BZ98" s="238" t="s">
        <v>3772</v>
      </c>
      <c r="CA98" s="237" t="s">
        <v>2485</v>
      </c>
      <c r="CB98" s="238" t="s">
        <v>2486</v>
      </c>
      <c r="CC98" s="237" t="s">
        <v>2485</v>
      </c>
      <c r="CD98" s="238" t="s">
        <v>2486</v>
      </c>
      <c r="CE98" s="237" t="s">
        <v>2485</v>
      </c>
      <c r="CF98" s="239" t="s">
        <v>2486</v>
      </c>
      <c r="CG98" s="237" t="s">
        <v>2485</v>
      </c>
      <c r="CH98" s="238" t="s">
        <v>2486</v>
      </c>
      <c r="CI98" s="237" t="s">
        <v>2485</v>
      </c>
      <c r="CJ98" s="238" t="s">
        <v>3773</v>
      </c>
      <c r="CK98" s="237" t="s">
        <v>2485</v>
      </c>
      <c r="CL98" s="239" t="s">
        <v>2486</v>
      </c>
      <c r="CM98" s="237" t="s">
        <v>2490</v>
      </c>
      <c r="CN98" s="238" t="s">
        <v>3774</v>
      </c>
      <c r="CO98" s="237" t="s">
        <v>2543</v>
      </c>
      <c r="CP98" s="238" t="s">
        <v>3775</v>
      </c>
      <c r="CQ98" s="237" t="s">
        <v>2485</v>
      </c>
      <c r="CR98" s="238" t="s">
        <v>2486</v>
      </c>
      <c r="CS98" s="237" t="s">
        <v>2485</v>
      </c>
      <c r="CT98" s="238" t="s">
        <v>2486</v>
      </c>
      <c r="CU98" s="237" t="s">
        <v>2482</v>
      </c>
      <c r="CV98" s="238" t="s">
        <v>3776</v>
      </c>
      <c r="CW98" s="240"/>
      <c r="CX98" s="236"/>
      <c r="CY98" s="236"/>
      <c r="CZ98" s="236"/>
      <c r="DA98" s="236"/>
      <c r="DB98" s="236"/>
    </row>
    <row r="99" spans="1:106" s="249" customFormat="1" ht="51.75" customHeight="1" thickBot="1" x14ac:dyDescent="0.35">
      <c r="A99" s="241">
        <f t="shared" si="1"/>
        <v>96</v>
      </c>
      <c r="B99" s="242"/>
      <c r="C99" s="235" t="s">
        <v>449</v>
      </c>
      <c r="D99" s="243" t="s">
        <v>2531</v>
      </c>
      <c r="E99" s="236" t="s">
        <v>3777</v>
      </c>
      <c r="F99" s="236" t="s">
        <v>2532</v>
      </c>
      <c r="G99" s="237" t="s">
        <v>2485</v>
      </c>
      <c r="H99" s="238" t="s">
        <v>2486</v>
      </c>
      <c r="I99" s="237" t="s">
        <v>2485</v>
      </c>
      <c r="J99" s="238" t="s">
        <v>2486</v>
      </c>
      <c r="K99" s="237" t="s">
        <v>2485</v>
      </c>
      <c r="L99" s="238" t="s">
        <v>2486</v>
      </c>
      <c r="M99" s="237" t="s">
        <v>2485</v>
      </c>
      <c r="N99" s="238" t="s">
        <v>2486</v>
      </c>
      <c r="O99" s="237" t="s">
        <v>2485</v>
      </c>
      <c r="P99" s="238" t="s">
        <v>2486</v>
      </c>
      <c r="Q99" s="237" t="s">
        <v>2485</v>
      </c>
      <c r="R99" s="239" t="s">
        <v>2486</v>
      </c>
      <c r="S99" s="237" t="s">
        <v>2485</v>
      </c>
      <c r="T99" s="238" t="s">
        <v>2486</v>
      </c>
      <c r="U99" s="237" t="s">
        <v>2485</v>
      </c>
      <c r="V99" s="238" t="s">
        <v>2486</v>
      </c>
      <c r="W99" s="237" t="s">
        <v>2485</v>
      </c>
      <c r="X99" s="239" t="s">
        <v>2486</v>
      </c>
      <c r="Y99" s="237" t="s">
        <v>2485</v>
      </c>
      <c r="Z99" s="238" t="s">
        <v>2486</v>
      </c>
      <c r="AA99" s="237" t="s">
        <v>2485</v>
      </c>
      <c r="AB99" s="239" t="s">
        <v>2486</v>
      </c>
      <c r="AC99" s="237" t="s">
        <v>2485</v>
      </c>
      <c r="AD99" s="238" t="s">
        <v>2486</v>
      </c>
      <c r="AE99" s="237" t="s">
        <v>2485</v>
      </c>
      <c r="AF99" s="238" t="s">
        <v>2486</v>
      </c>
      <c r="AG99" s="237" t="s">
        <v>2485</v>
      </c>
      <c r="AH99" s="238" t="s">
        <v>2486</v>
      </c>
      <c r="AI99" s="237" t="s">
        <v>2485</v>
      </c>
      <c r="AJ99" s="238" t="s">
        <v>2486</v>
      </c>
      <c r="AK99" s="237" t="s">
        <v>2485</v>
      </c>
      <c r="AL99" s="238" t="s">
        <v>2486</v>
      </c>
      <c r="AM99" s="237" t="s">
        <v>2485</v>
      </c>
      <c r="AN99" s="239" t="s">
        <v>2486</v>
      </c>
      <c r="AO99" s="237" t="s">
        <v>2485</v>
      </c>
      <c r="AP99" s="238" t="s">
        <v>2486</v>
      </c>
      <c r="AQ99" s="237" t="s">
        <v>2485</v>
      </c>
      <c r="AR99" s="239" t="s">
        <v>2486</v>
      </c>
      <c r="AS99" s="237" t="s">
        <v>2485</v>
      </c>
      <c r="AT99" s="238" t="s">
        <v>2486</v>
      </c>
      <c r="AU99" s="237" t="s">
        <v>2485</v>
      </c>
      <c r="AV99" s="239" t="s">
        <v>2486</v>
      </c>
      <c r="AW99" s="237" t="s">
        <v>2485</v>
      </c>
      <c r="AX99" s="238" t="s">
        <v>2486</v>
      </c>
      <c r="AY99" s="237" t="s">
        <v>2485</v>
      </c>
      <c r="AZ99" s="239" t="s">
        <v>2486</v>
      </c>
      <c r="BA99" s="237" t="s">
        <v>2485</v>
      </c>
      <c r="BB99" s="238" t="s">
        <v>2486</v>
      </c>
      <c r="BC99" s="237" t="s">
        <v>2485</v>
      </c>
      <c r="BD99" s="238" t="s">
        <v>2486</v>
      </c>
      <c r="BE99" s="237" t="s">
        <v>2485</v>
      </c>
      <c r="BF99" s="239" t="s">
        <v>2486</v>
      </c>
      <c r="BG99" s="237" t="s">
        <v>2485</v>
      </c>
      <c r="BH99" s="239" t="s">
        <v>2486</v>
      </c>
      <c r="BI99" s="237" t="s">
        <v>2484</v>
      </c>
      <c r="BJ99" s="238" t="s">
        <v>3778</v>
      </c>
      <c r="BK99" s="237" t="s">
        <v>2484</v>
      </c>
      <c r="BL99" s="238" t="s">
        <v>3778</v>
      </c>
      <c r="BM99" s="237" t="s">
        <v>2485</v>
      </c>
      <c r="BN99" s="238" t="s">
        <v>2486</v>
      </c>
      <c r="BO99" s="237" t="s">
        <v>2485</v>
      </c>
      <c r="BP99" s="238" t="s">
        <v>2486</v>
      </c>
      <c r="BQ99" s="237" t="s">
        <v>2485</v>
      </c>
      <c r="BR99" s="238" t="s">
        <v>2486</v>
      </c>
      <c r="BS99" s="237" t="s">
        <v>2485</v>
      </c>
      <c r="BT99" s="239" t="s">
        <v>2486</v>
      </c>
      <c r="BU99" s="237" t="s">
        <v>2485</v>
      </c>
      <c r="BV99" s="238" t="s">
        <v>2486</v>
      </c>
      <c r="BW99" s="237" t="s">
        <v>2485</v>
      </c>
      <c r="BX99" s="239" t="s">
        <v>2486</v>
      </c>
      <c r="BY99" s="237" t="s">
        <v>2485</v>
      </c>
      <c r="BZ99" s="238" t="s">
        <v>2486</v>
      </c>
      <c r="CA99" s="237" t="s">
        <v>2485</v>
      </c>
      <c r="CB99" s="238" t="s">
        <v>2486</v>
      </c>
      <c r="CC99" s="237" t="s">
        <v>2485</v>
      </c>
      <c r="CD99" s="238" t="s">
        <v>2486</v>
      </c>
      <c r="CE99" s="237" t="s">
        <v>2485</v>
      </c>
      <c r="CF99" s="239" t="s">
        <v>2486</v>
      </c>
      <c r="CG99" s="237" t="s">
        <v>2485</v>
      </c>
      <c r="CH99" s="238" t="s">
        <v>2486</v>
      </c>
      <c r="CI99" s="237" t="s">
        <v>2485</v>
      </c>
      <c r="CJ99" s="238" t="s">
        <v>2486</v>
      </c>
      <c r="CK99" s="237" t="s">
        <v>2485</v>
      </c>
      <c r="CL99" s="239" t="s">
        <v>2486</v>
      </c>
      <c r="CM99" s="237" t="s">
        <v>2485</v>
      </c>
      <c r="CN99" s="238" t="s">
        <v>2486</v>
      </c>
      <c r="CO99" s="237" t="s">
        <v>2485</v>
      </c>
      <c r="CP99" s="238" t="s">
        <v>2486</v>
      </c>
      <c r="CQ99" s="237" t="s">
        <v>2485</v>
      </c>
      <c r="CR99" s="238" t="s">
        <v>2486</v>
      </c>
      <c r="CS99" s="237" t="s">
        <v>2485</v>
      </c>
      <c r="CT99" s="238" t="s">
        <v>2486</v>
      </c>
      <c r="CU99" s="237" t="s">
        <v>2485</v>
      </c>
      <c r="CV99" s="238" t="s">
        <v>2486</v>
      </c>
      <c r="CW99" s="240" t="s">
        <v>3779</v>
      </c>
      <c r="CX99" s="236"/>
      <c r="CY99" s="236"/>
      <c r="CZ99" s="236"/>
      <c r="DA99" s="236"/>
      <c r="DB99" s="236"/>
    </row>
    <row r="100" spans="1:106" s="249" customFormat="1" ht="51.75" customHeight="1" thickBot="1" x14ac:dyDescent="0.35">
      <c r="A100" s="241">
        <f t="shared" si="1"/>
        <v>97</v>
      </c>
      <c r="B100" s="242"/>
      <c r="C100" s="235" t="s">
        <v>450</v>
      </c>
      <c r="D100" s="243" t="s">
        <v>2921</v>
      </c>
      <c r="E100" s="236">
        <v>582</v>
      </c>
      <c r="F100" s="236" t="s">
        <v>2516</v>
      </c>
      <c r="G100" s="237" t="s">
        <v>2485</v>
      </c>
      <c r="H100" s="238" t="s">
        <v>2486</v>
      </c>
      <c r="I100" s="237" t="s">
        <v>2485</v>
      </c>
      <c r="J100" s="238" t="s">
        <v>2486</v>
      </c>
      <c r="K100" s="237" t="s">
        <v>2485</v>
      </c>
      <c r="L100" s="238" t="s">
        <v>2486</v>
      </c>
      <c r="M100" s="237" t="s">
        <v>2485</v>
      </c>
      <c r="N100" s="238" t="s">
        <v>2486</v>
      </c>
      <c r="O100" s="237" t="s">
        <v>2490</v>
      </c>
      <c r="P100" s="238" t="s">
        <v>3780</v>
      </c>
      <c r="Q100" s="237" t="s">
        <v>2485</v>
      </c>
      <c r="R100" s="239" t="s">
        <v>2486</v>
      </c>
      <c r="S100" s="237" t="s">
        <v>2485</v>
      </c>
      <c r="T100" s="238" t="s">
        <v>2486</v>
      </c>
      <c r="U100" s="237" t="s">
        <v>2485</v>
      </c>
      <c r="V100" s="238" t="s">
        <v>2486</v>
      </c>
      <c r="W100" s="237" t="s">
        <v>2485</v>
      </c>
      <c r="X100" s="239" t="s">
        <v>2486</v>
      </c>
      <c r="Y100" s="237" t="s">
        <v>2485</v>
      </c>
      <c r="Z100" s="238" t="s">
        <v>3781</v>
      </c>
      <c r="AA100" s="237" t="s">
        <v>2490</v>
      </c>
      <c r="AB100" s="239" t="s">
        <v>3782</v>
      </c>
      <c r="AC100" s="237" t="s">
        <v>2484</v>
      </c>
      <c r="AD100" s="238" t="s">
        <v>3783</v>
      </c>
      <c r="AE100" s="237" t="s">
        <v>2490</v>
      </c>
      <c r="AF100" s="238" t="s">
        <v>3784</v>
      </c>
      <c r="AG100" s="237" t="s">
        <v>2482</v>
      </c>
      <c r="AH100" s="238" t="s">
        <v>3785</v>
      </c>
      <c r="AI100" s="237" t="s">
        <v>2485</v>
      </c>
      <c r="AJ100" s="238" t="s">
        <v>2486</v>
      </c>
      <c r="AK100" s="237" t="s">
        <v>2485</v>
      </c>
      <c r="AL100" s="238" t="s">
        <v>3786</v>
      </c>
      <c r="AM100" s="237" t="s">
        <v>2490</v>
      </c>
      <c r="AN100" s="239" t="s">
        <v>3787</v>
      </c>
      <c r="AO100" s="237" t="s">
        <v>2485</v>
      </c>
      <c r="AP100" s="238" t="s">
        <v>2486</v>
      </c>
      <c r="AQ100" s="237" t="s">
        <v>2485</v>
      </c>
      <c r="AR100" s="239" t="s">
        <v>2486</v>
      </c>
      <c r="AS100" s="237" t="s">
        <v>2543</v>
      </c>
      <c r="AT100" s="238" t="s">
        <v>3788</v>
      </c>
      <c r="AU100" s="237" t="s">
        <v>2485</v>
      </c>
      <c r="AV100" s="239" t="s">
        <v>3789</v>
      </c>
      <c r="AW100" s="237" t="s">
        <v>2485</v>
      </c>
      <c r="AX100" s="238" t="s">
        <v>2486</v>
      </c>
      <c r="AY100" s="237" t="s">
        <v>2485</v>
      </c>
      <c r="AZ100" s="239" t="s">
        <v>2486</v>
      </c>
      <c r="BA100" s="237" t="s">
        <v>2485</v>
      </c>
      <c r="BB100" s="238" t="s">
        <v>2486</v>
      </c>
      <c r="BC100" s="237" t="s">
        <v>2485</v>
      </c>
      <c r="BD100" s="238" t="s">
        <v>2486</v>
      </c>
      <c r="BE100" s="237" t="s">
        <v>2485</v>
      </c>
      <c r="BF100" s="239" t="s">
        <v>2486</v>
      </c>
      <c r="BG100" s="237" t="s">
        <v>2485</v>
      </c>
      <c r="BH100" s="239" t="s">
        <v>3789</v>
      </c>
      <c r="BI100" s="237" t="s">
        <v>2543</v>
      </c>
      <c r="BJ100" s="238" t="s">
        <v>3790</v>
      </c>
      <c r="BK100" s="237" t="s">
        <v>2485</v>
      </c>
      <c r="BL100" s="238" t="s">
        <v>2486</v>
      </c>
      <c r="BM100" s="237" t="s">
        <v>2485</v>
      </c>
      <c r="BN100" s="238" t="s">
        <v>3791</v>
      </c>
      <c r="BO100" s="237" t="s">
        <v>2485</v>
      </c>
      <c r="BP100" s="238" t="s">
        <v>3646</v>
      </c>
      <c r="BQ100" s="237" t="s">
        <v>2485</v>
      </c>
      <c r="BR100" s="238" t="s">
        <v>2486</v>
      </c>
      <c r="BS100" s="237" t="s">
        <v>2485</v>
      </c>
      <c r="BT100" s="239" t="s">
        <v>2486</v>
      </c>
      <c r="BU100" s="237" t="s">
        <v>2485</v>
      </c>
      <c r="BV100" s="238" t="s">
        <v>2486</v>
      </c>
      <c r="BW100" s="237" t="s">
        <v>2485</v>
      </c>
      <c r="BX100" s="239" t="s">
        <v>2486</v>
      </c>
      <c r="BY100" s="237" t="s">
        <v>2485</v>
      </c>
      <c r="BZ100" s="238" t="s">
        <v>2486</v>
      </c>
      <c r="CA100" s="237" t="s">
        <v>2485</v>
      </c>
      <c r="CB100" s="238" t="s">
        <v>2486</v>
      </c>
      <c r="CC100" s="237" t="s">
        <v>2485</v>
      </c>
      <c r="CD100" s="238" t="s">
        <v>2486</v>
      </c>
      <c r="CE100" s="237" t="s">
        <v>2485</v>
      </c>
      <c r="CF100" s="239" t="s">
        <v>2486</v>
      </c>
      <c r="CG100" s="237" t="s">
        <v>2485</v>
      </c>
      <c r="CH100" s="238" t="s">
        <v>2486</v>
      </c>
      <c r="CI100" s="237" t="s">
        <v>2485</v>
      </c>
      <c r="CJ100" s="238" t="s">
        <v>3792</v>
      </c>
      <c r="CK100" s="237" t="s">
        <v>2485</v>
      </c>
      <c r="CL100" s="239" t="s">
        <v>3793</v>
      </c>
      <c r="CM100" s="237" t="s">
        <v>2485</v>
      </c>
      <c r="CN100" s="238" t="s">
        <v>2486</v>
      </c>
      <c r="CO100" s="237" t="s">
        <v>2485</v>
      </c>
      <c r="CP100" s="238" t="s">
        <v>2486</v>
      </c>
      <c r="CQ100" s="237" t="s">
        <v>2485</v>
      </c>
      <c r="CR100" s="238" t="s">
        <v>2486</v>
      </c>
      <c r="CS100" s="237" t="s">
        <v>2485</v>
      </c>
      <c r="CT100" s="238" t="s">
        <v>2486</v>
      </c>
      <c r="CU100" s="237" t="s">
        <v>2485</v>
      </c>
      <c r="CV100" s="238" t="s">
        <v>2486</v>
      </c>
      <c r="CW100" s="240"/>
      <c r="CX100" s="236"/>
      <c r="CY100" s="236"/>
      <c r="CZ100" s="236"/>
      <c r="DA100" s="236"/>
      <c r="DB100" s="236"/>
    </row>
    <row r="101" spans="1:106" s="249" customFormat="1" ht="51.75" customHeight="1" thickBot="1" x14ac:dyDescent="0.35">
      <c r="A101" s="241">
        <f t="shared" si="1"/>
        <v>98</v>
      </c>
      <c r="B101" s="242"/>
      <c r="C101" s="235" t="s">
        <v>451</v>
      </c>
      <c r="D101" s="243" t="s">
        <v>3794</v>
      </c>
      <c r="E101" s="236">
        <v>595</v>
      </c>
      <c r="F101" s="236" t="s">
        <v>2479</v>
      </c>
      <c r="G101" s="237" t="s">
        <v>2490</v>
      </c>
      <c r="H101" s="238" t="s">
        <v>3795</v>
      </c>
      <c r="I101" s="237" t="s">
        <v>2490</v>
      </c>
      <c r="J101" s="238" t="s">
        <v>3796</v>
      </c>
      <c r="K101" s="237" t="s">
        <v>2490</v>
      </c>
      <c r="L101" s="238" t="s">
        <v>3797</v>
      </c>
      <c r="M101" s="237" t="s">
        <v>2490</v>
      </c>
      <c r="N101" s="238" t="s">
        <v>3795</v>
      </c>
      <c r="O101" s="237" t="s">
        <v>2485</v>
      </c>
      <c r="P101" s="238" t="s">
        <v>2486</v>
      </c>
      <c r="Q101" s="237" t="s">
        <v>2485</v>
      </c>
      <c r="R101" s="239" t="s">
        <v>2486</v>
      </c>
      <c r="S101" s="237" t="s">
        <v>2490</v>
      </c>
      <c r="T101" s="238" t="s">
        <v>3798</v>
      </c>
      <c r="U101" s="237" t="s">
        <v>2490</v>
      </c>
      <c r="V101" s="238" t="s">
        <v>3799</v>
      </c>
      <c r="W101" s="237" t="s">
        <v>2485</v>
      </c>
      <c r="X101" s="239" t="s">
        <v>2486</v>
      </c>
      <c r="Y101" s="237" t="s">
        <v>2490</v>
      </c>
      <c r="Z101" s="238" t="s">
        <v>3800</v>
      </c>
      <c r="AA101" s="237" t="s">
        <v>2485</v>
      </c>
      <c r="AB101" s="239" t="s">
        <v>2486</v>
      </c>
      <c r="AC101" s="237" t="s">
        <v>2485</v>
      </c>
      <c r="AD101" s="238" t="s">
        <v>2486</v>
      </c>
      <c r="AE101" s="237" t="s">
        <v>2485</v>
      </c>
      <c r="AF101" s="238" t="s">
        <v>2486</v>
      </c>
      <c r="AG101" s="237" t="s">
        <v>2485</v>
      </c>
      <c r="AH101" s="238" t="s">
        <v>2486</v>
      </c>
      <c r="AI101" s="237" t="s">
        <v>2485</v>
      </c>
      <c r="AJ101" s="238" t="s">
        <v>2486</v>
      </c>
      <c r="AK101" s="237" t="s">
        <v>2485</v>
      </c>
      <c r="AL101" s="238" t="s">
        <v>2486</v>
      </c>
      <c r="AM101" s="237" t="s">
        <v>2485</v>
      </c>
      <c r="AN101" s="239" t="s">
        <v>2486</v>
      </c>
      <c r="AO101" s="237" t="s">
        <v>2485</v>
      </c>
      <c r="AP101" s="238" t="s">
        <v>2486</v>
      </c>
      <c r="AQ101" s="237" t="s">
        <v>2485</v>
      </c>
      <c r="AR101" s="239" t="s">
        <v>2486</v>
      </c>
      <c r="AS101" s="237" t="s">
        <v>2485</v>
      </c>
      <c r="AT101" s="238" t="s">
        <v>2486</v>
      </c>
      <c r="AU101" s="237" t="s">
        <v>2485</v>
      </c>
      <c r="AV101" s="239" t="s">
        <v>2486</v>
      </c>
      <c r="AW101" s="237" t="s">
        <v>2484</v>
      </c>
      <c r="AX101" s="238" t="s">
        <v>3801</v>
      </c>
      <c r="AY101" s="237" t="s">
        <v>2484</v>
      </c>
      <c r="AZ101" s="239" t="s">
        <v>3802</v>
      </c>
      <c r="BA101" s="237" t="s">
        <v>2485</v>
      </c>
      <c r="BB101" s="238" t="s">
        <v>2486</v>
      </c>
      <c r="BC101" s="237" t="s">
        <v>2485</v>
      </c>
      <c r="BD101" s="238" t="s">
        <v>2486</v>
      </c>
      <c r="BE101" s="237" t="s">
        <v>2485</v>
      </c>
      <c r="BF101" s="239" t="s">
        <v>2486</v>
      </c>
      <c r="BG101" s="237" t="s">
        <v>2485</v>
      </c>
      <c r="BH101" s="239" t="s">
        <v>2486</v>
      </c>
      <c r="BI101" s="237" t="s">
        <v>2485</v>
      </c>
      <c r="BJ101" s="238" t="s">
        <v>2486</v>
      </c>
      <c r="BK101" s="237" t="s">
        <v>2485</v>
      </c>
      <c r="BL101" s="238" t="s">
        <v>2486</v>
      </c>
      <c r="BM101" s="237" t="s">
        <v>2490</v>
      </c>
      <c r="BN101" s="238" t="s">
        <v>3795</v>
      </c>
      <c r="BO101" s="237" t="s">
        <v>2485</v>
      </c>
      <c r="BP101" s="238" t="s">
        <v>2486</v>
      </c>
      <c r="BQ101" s="237" t="s">
        <v>2490</v>
      </c>
      <c r="BR101" s="238" t="s">
        <v>3803</v>
      </c>
      <c r="BS101" s="237" t="s">
        <v>2485</v>
      </c>
      <c r="BT101" s="239" t="s">
        <v>2486</v>
      </c>
      <c r="BU101" s="237" t="s">
        <v>2490</v>
      </c>
      <c r="BV101" s="238" t="s">
        <v>3804</v>
      </c>
      <c r="BW101" s="237" t="s">
        <v>2482</v>
      </c>
      <c r="BX101" s="239" t="s">
        <v>3805</v>
      </c>
      <c r="BY101" s="237" t="s">
        <v>2485</v>
      </c>
      <c r="BZ101" s="238" t="s">
        <v>2486</v>
      </c>
      <c r="CA101" s="237" t="s">
        <v>2485</v>
      </c>
      <c r="CB101" s="238" t="s">
        <v>2486</v>
      </c>
      <c r="CC101" s="237" t="s">
        <v>2485</v>
      </c>
      <c r="CD101" s="238" t="s">
        <v>2486</v>
      </c>
      <c r="CE101" s="237" t="s">
        <v>2483</v>
      </c>
      <c r="CF101" s="239" t="s">
        <v>3806</v>
      </c>
      <c r="CG101" s="237" t="s">
        <v>2485</v>
      </c>
      <c r="CH101" s="238" t="s">
        <v>2486</v>
      </c>
      <c r="CI101" s="237" t="s">
        <v>2490</v>
      </c>
      <c r="CJ101" s="238" t="s">
        <v>3807</v>
      </c>
      <c r="CK101" s="237" t="s">
        <v>2490</v>
      </c>
      <c r="CL101" s="239" t="s">
        <v>3808</v>
      </c>
      <c r="CM101" s="237" t="s">
        <v>2485</v>
      </c>
      <c r="CN101" s="238" t="s">
        <v>2486</v>
      </c>
      <c r="CO101" s="237" t="s">
        <v>2485</v>
      </c>
      <c r="CP101" s="238" t="s">
        <v>2486</v>
      </c>
      <c r="CQ101" s="237" t="s">
        <v>2490</v>
      </c>
      <c r="CR101" s="238" t="s">
        <v>3809</v>
      </c>
      <c r="CS101" s="237" t="s">
        <v>2485</v>
      </c>
      <c r="CT101" s="238" t="s">
        <v>2486</v>
      </c>
      <c r="CU101" s="237" t="s">
        <v>2482</v>
      </c>
      <c r="CV101" s="238" t="s">
        <v>3810</v>
      </c>
      <c r="CW101" s="240" t="s">
        <v>3811</v>
      </c>
      <c r="CX101" s="236"/>
      <c r="CY101" s="236"/>
      <c r="CZ101" s="236"/>
      <c r="DA101" s="236"/>
      <c r="DB101" s="236"/>
    </row>
    <row r="102" spans="1:106" s="249" customFormat="1" ht="51.75" customHeight="1" thickBot="1" x14ac:dyDescent="0.35">
      <c r="A102" s="241">
        <f t="shared" si="1"/>
        <v>99</v>
      </c>
      <c r="B102" s="242"/>
      <c r="C102" s="235" t="s">
        <v>452</v>
      </c>
      <c r="D102" s="243" t="s">
        <v>2921</v>
      </c>
      <c r="E102" s="236">
        <v>378</v>
      </c>
      <c r="F102" s="236" t="s">
        <v>2659</v>
      </c>
      <c r="G102" s="237" t="s">
        <v>2485</v>
      </c>
      <c r="H102" s="238" t="s">
        <v>2486</v>
      </c>
      <c r="I102" s="237" t="s">
        <v>2485</v>
      </c>
      <c r="J102" s="238" t="s">
        <v>2486</v>
      </c>
      <c r="K102" s="237" t="s">
        <v>2485</v>
      </c>
      <c r="L102" s="238" t="s">
        <v>2486</v>
      </c>
      <c r="M102" s="237" t="s">
        <v>2490</v>
      </c>
      <c r="N102" s="238" t="s">
        <v>2922</v>
      </c>
      <c r="O102" s="237" t="s">
        <v>2482</v>
      </c>
      <c r="P102" s="238" t="s">
        <v>3812</v>
      </c>
      <c r="Q102" s="237" t="s">
        <v>2485</v>
      </c>
      <c r="R102" s="239" t="s">
        <v>2486</v>
      </c>
      <c r="S102" s="237" t="s">
        <v>2485</v>
      </c>
      <c r="T102" s="238" t="s">
        <v>2486</v>
      </c>
      <c r="U102" s="237" t="s">
        <v>2485</v>
      </c>
      <c r="V102" s="238" t="s">
        <v>2486</v>
      </c>
      <c r="W102" s="237" t="s">
        <v>2543</v>
      </c>
      <c r="X102" s="239" t="s">
        <v>2924</v>
      </c>
      <c r="Y102" s="237" t="s">
        <v>2485</v>
      </c>
      <c r="Z102" s="238" t="s">
        <v>2486</v>
      </c>
      <c r="AA102" s="237" t="s">
        <v>2485</v>
      </c>
      <c r="AB102" s="239" t="s">
        <v>2486</v>
      </c>
      <c r="AC102" s="237" t="s">
        <v>2490</v>
      </c>
      <c r="AD102" s="238" t="s">
        <v>2927</v>
      </c>
      <c r="AE102" s="237" t="s">
        <v>2543</v>
      </c>
      <c r="AF102" s="238" t="s">
        <v>2928</v>
      </c>
      <c r="AG102" s="237" t="s">
        <v>2646</v>
      </c>
      <c r="AH102" s="238" t="s">
        <v>2929</v>
      </c>
      <c r="AI102" s="237" t="s">
        <v>2485</v>
      </c>
      <c r="AJ102" s="238" t="s">
        <v>2486</v>
      </c>
      <c r="AK102" s="237" t="s">
        <v>2490</v>
      </c>
      <c r="AL102" s="238" t="s">
        <v>2930</v>
      </c>
      <c r="AM102" s="237" t="s">
        <v>2482</v>
      </c>
      <c r="AN102" s="239" t="s">
        <v>2931</v>
      </c>
      <c r="AO102" s="237" t="s">
        <v>2490</v>
      </c>
      <c r="AP102" s="238" t="s">
        <v>3813</v>
      </c>
      <c r="AQ102" s="237" t="s">
        <v>2490</v>
      </c>
      <c r="AR102" s="239" t="s">
        <v>2932</v>
      </c>
      <c r="AS102" s="237" t="s">
        <v>2490</v>
      </c>
      <c r="AT102" s="238" t="s">
        <v>3814</v>
      </c>
      <c r="AU102" s="237" t="s">
        <v>2543</v>
      </c>
      <c r="AV102" s="239" t="s">
        <v>2933</v>
      </c>
      <c r="AW102" s="237" t="s">
        <v>2485</v>
      </c>
      <c r="AX102" s="238" t="s">
        <v>2486</v>
      </c>
      <c r="AY102" s="237" t="s">
        <v>2485</v>
      </c>
      <c r="AZ102" s="239" t="s">
        <v>2486</v>
      </c>
      <c r="BA102" s="237" t="s">
        <v>2646</v>
      </c>
      <c r="BB102" s="238" t="s">
        <v>2934</v>
      </c>
      <c r="BC102" s="237" t="s">
        <v>2485</v>
      </c>
      <c r="BD102" s="238" t="s">
        <v>2486</v>
      </c>
      <c r="BE102" s="237" t="s">
        <v>2485</v>
      </c>
      <c r="BF102" s="239" t="s">
        <v>2486</v>
      </c>
      <c r="BG102" s="237" t="s">
        <v>2485</v>
      </c>
      <c r="BH102" s="239" t="s">
        <v>2486</v>
      </c>
      <c r="BI102" s="237" t="s">
        <v>2485</v>
      </c>
      <c r="BJ102" s="238" t="s">
        <v>2486</v>
      </c>
      <c r="BK102" s="237" t="s">
        <v>2485</v>
      </c>
      <c r="BL102" s="238" t="s">
        <v>2486</v>
      </c>
      <c r="BM102" s="237" t="s">
        <v>2490</v>
      </c>
      <c r="BN102" s="238" t="s">
        <v>2935</v>
      </c>
      <c r="BO102" s="237" t="s">
        <v>2485</v>
      </c>
      <c r="BP102" s="238" t="s">
        <v>2936</v>
      </c>
      <c r="BQ102" s="237" t="s">
        <v>2485</v>
      </c>
      <c r="BR102" s="238" t="s">
        <v>2486</v>
      </c>
      <c r="BS102" s="237" t="s">
        <v>2485</v>
      </c>
      <c r="BT102" s="239" t="s">
        <v>2486</v>
      </c>
      <c r="BU102" s="237" t="s">
        <v>2485</v>
      </c>
      <c r="BV102" s="238" t="s">
        <v>2486</v>
      </c>
      <c r="BW102" s="237" t="s">
        <v>2485</v>
      </c>
      <c r="BX102" s="239" t="s">
        <v>2486</v>
      </c>
      <c r="BY102" s="237" t="s">
        <v>2485</v>
      </c>
      <c r="BZ102" s="238" t="s">
        <v>2486</v>
      </c>
      <c r="CA102" s="237" t="s">
        <v>2490</v>
      </c>
      <c r="CB102" s="238" t="s">
        <v>3648</v>
      </c>
      <c r="CC102" s="237" t="s">
        <v>2485</v>
      </c>
      <c r="CD102" s="238" t="s">
        <v>2486</v>
      </c>
      <c r="CE102" s="237" t="s">
        <v>2485</v>
      </c>
      <c r="CF102" s="239" t="s">
        <v>2486</v>
      </c>
      <c r="CG102" s="237" t="s">
        <v>2485</v>
      </c>
      <c r="CH102" s="238" t="s">
        <v>2486</v>
      </c>
      <c r="CI102" s="237" t="s">
        <v>2490</v>
      </c>
      <c r="CJ102" s="238" t="s">
        <v>3815</v>
      </c>
      <c r="CK102" s="237" t="s">
        <v>2483</v>
      </c>
      <c r="CL102" s="239" t="s">
        <v>3815</v>
      </c>
      <c r="CM102" s="237" t="s">
        <v>2485</v>
      </c>
      <c r="CN102" s="238" t="s">
        <v>2486</v>
      </c>
      <c r="CO102" s="237" t="s">
        <v>2485</v>
      </c>
      <c r="CP102" s="238" t="s">
        <v>2486</v>
      </c>
      <c r="CQ102" s="237" t="s">
        <v>2484</v>
      </c>
      <c r="CR102" s="238" t="s">
        <v>3816</v>
      </c>
      <c r="CS102" s="237" t="s">
        <v>2485</v>
      </c>
      <c r="CT102" s="238" t="s">
        <v>2486</v>
      </c>
      <c r="CU102" s="237" t="s">
        <v>2485</v>
      </c>
      <c r="CV102" s="238" t="s">
        <v>2486</v>
      </c>
      <c r="CW102" s="240"/>
      <c r="CX102" s="236"/>
      <c r="CY102" s="236"/>
      <c r="CZ102" s="236"/>
      <c r="DA102" s="236"/>
      <c r="DB102" s="236"/>
    </row>
    <row r="103" spans="1:106" s="249" customFormat="1" ht="51.75" customHeight="1" thickBot="1" x14ac:dyDescent="0.35">
      <c r="A103" s="241">
        <f t="shared" si="1"/>
        <v>100</v>
      </c>
      <c r="B103" s="242"/>
      <c r="C103" s="235" t="s">
        <v>453</v>
      </c>
      <c r="D103" s="243" t="s">
        <v>3598</v>
      </c>
      <c r="E103" s="236">
        <v>522</v>
      </c>
      <c r="F103" s="236" t="s">
        <v>3314</v>
      </c>
      <c r="G103" s="237" t="s">
        <v>2485</v>
      </c>
      <c r="H103" s="238" t="s">
        <v>3817</v>
      </c>
      <c r="I103" s="237" t="s">
        <v>2485</v>
      </c>
      <c r="J103" s="238" t="s">
        <v>3817</v>
      </c>
      <c r="K103" s="237" t="s">
        <v>2485</v>
      </c>
      <c r="L103" s="238" t="s">
        <v>2486</v>
      </c>
      <c r="M103" s="237" t="s">
        <v>2485</v>
      </c>
      <c r="N103" s="238" t="s">
        <v>2486</v>
      </c>
      <c r="O103" s="237" t="s">
        <v>2485</v>
      </c>
      <c r="P103" s="238" t="s">
        <v>3818</v>
      </c>
      <c r="Q103" s="237" t="s">
        <v>2485</v>
      </c>
      <c r="R103" s="239" t="s">
        <v>3818</v>
      </c>
      <c r="S103" s="237" t="s">
        <v>2485</v>
      </c>
      <c r="T103" s="238" t="s">
        <v>2486</v>
      </c>
      <c r="U103" s="237" t="s">
        <v>2485</v>
      </c>
      <c r="V103" s="238" t="s">
        <v>2486</v>
      </c>
      <c r="W103" s="237" t="s">
        <v>2482</v>
      </c>
      <c r="X103" s="239" t="s">
        <v>3819</v>
      </c>
      <c r="Y103" s="237" t="s">
        <v>2485</v>
      </c>
      <c r="Z103" s="238" t="s">
        <v>2486</v>
      </c>
      <c r="AA103" s="237" t="s">
        <v>2485</v>
      </c>
      <c r="AB103" s="239" t="s">
        <v>2486</v>
      </c>
      <c r="AC103" s="237" t="s">
        <v>2485</v>
      </c>
      <c r="AD103" s="238" t="s">
        <v>2486</v>
      </c>
      <c r="AE103" s="237" t="s">
        <v>2490</v>
      </c>
      <c r="AF103" s="238" t="s">
        <v>3820</v>
      </c>
      <c r="AG103" s="237" t="s">
        <v>2482</v>
      </c>
      <c r="AH103" s="238" t="s">
        <v>3821</v>
      </c>
      <c r="AI103" s="237" t="s">
        <v>2485</v>
      </c>
      <c r="AJ103" s="238" t="s">
        <v>2486</v>
      </c>
      <c r="AK103" s="237" t="s">
        <v>2485</v>
      </c>
      <c r="AL103" s="238" t="s">
        <v>2486</v>
      </c>
      <c r="AM103" s="237" t="s">
        <v>2485</v>
      </c>
      <c r="AN103" s="239" t="s">
        <v>2486</v>
      </c>
      <c r="AO103" s="237" t="s">
        <v>2490</v>
      </c>
      <c r="AP103" s="238" t="s">
        <v>3822</v>
      </c>
      <c r="AQ103" s="237" t="s">
        <v>2490</v>
      </c>
      <c r="AR103" s="239" t="s">
        <v>3823</v>
      </c>
      <c r="AS103" s="237" t="s">
        <v>2490</v>
      </c>
      <c r="AT103" s="238" t="s">
        <v>3824</v>
      </c>
      <c r="AU103" s="237" t="s">
        <v>2490</v>
      </c>
      <c r="AV103" s="239" t="s">
        <v>3825</v>
      </c>
      <c r="AW103" s="237" t="s">
        <v>2485</v>
      </c>
      <c r="AX103" s="238" t="s">
        <v>2486</v>
      </c>
      <c r="AY103" s="237" t="s">
        <v>2485</v>
      </c>
      <c r="AZ103" s="239" t="s">
        <v>2486</v>
      </c>
      <c r="BA103" s="237" t="s">
        <v>2485</v>
      </c>
      <c r="BB103" s="238" t="s">
        <v>2486</v>
      </c>
      <c r="BC103" s="237" t="s">
        <v>2490</v>
      </c>
      <c r="BD103" s="238" t="s">
        <v>3826</v>
      </c>
      <c r="BE103" s="237" t="s">
        <v>2485</v>
      </c>
      <c r="BF103" s="239" t="s">
        <v>2486</v>
      </c>
      <c r="BG103" s="237" t="s">
        <v>2480</v>
      </c>
      <c r="BH103" s="239" t="s">
        <v>3827</v>
      </c>
      <c r="BI103" s="237" t="s">
        <v>2485</v>
      </c>
      <c r="BJ103" s="238" t="s">
        <v>2486</v>
      </c>
      <c r="BK103" s="237" t="s">
        <v>2482</v>
      </c>
      <c r="BL103" s="238" t="s">
        <v>3828</v>
      </c>
      <c r="BM103" s="237" t="s">
        <v>2485</v>
      </c>
      <c r="BN103" s="238" t="s">
        <v>2486</v>
      </c>
      <c r="BO103" s="237" t="s">
        <v>2485</v>
      </c>
      <c r="BP103" s="238" t="s">
        <v>2486</v>
      </c>
      <c r="BQ103" s="237" t="s">
        <v>2485</v>
      </c>
      <c r="BR103" s="238" t="s">
        <v>2486</v>
      </c>
      <c r="BS103" s="237" t="s">
        <v>2485</v>
      </c>
      <c r="BT103" s="239" t="s">
        <v>2486</v>
      </c>
      <c r="BU103" s="237" t="s">
        <v>2485</v>
      </c>
      <c r="BV103" s="238" t="s">
        <v>2486</v>
      </c>
      <c r="BW103" s="237" t="s">
        <v>2485</v>
      </c>
      <c r="BX103" s="239" t="s">
        <v>2486</v>
      </c>
      <c r="BY103" s="237" t="s">
        <v>2485</v>
      </c>
      <c r="BZ103" s="238" t="s">
        <v>2486</v>
      </c>
      <c r="CA103" s="237" t="s">
        <v>2482</v>
      </c>
      <c r="CB103" s="238" t="s">
        <v>3648</v>
      </c>
      <c r="CC103" s="237" t="s">
        <v>2485</v>
      </c>
      <c r="CD103" s="238" t="s">
        <v>2486</v>
      </c>
      <c r="CE103" s="237" t="s">
        <v>2485</v>
      </c>
      <c r="CF103" s="239" t="s">
        <v>2486</v>
      </c>
      <c r="CG103" s="237" t="s">
        <v>2485</v>
      </c>
      <c r="CH103" s="238" t="s">
        <v>2486</v>
      </c>
      <c r="CI103" s="237" t="s">
        <v>2485</v>
      </c>
      <c r="CJ103" s="238" t="s">
        <v>2486</v>
      </c>
      <c r="CK103" s="237" t="s">
        <v>2485</v>
      </c>
      <c r="CL103" s="239" t="s">
        <v>2486</v>
      </c>
      <c r="CM103" s="237" t="s">
        <v>2485</v>
      </c>
      <c r="CN103" s="238" t="s">
        <v>2486</v>
      </c>
      <c r="CO103" s="237" t="s">
        <v>2485</v>
      </c>
      <c r="CP103" s="238" t="s">
        <v>2486</v>
      </c>
      <c r="CQ103" s="237" t="s">
        <v>2483</v>
      </c>
      <c r="CR103" s="238" t="s">
        <v>3829</v>
      </c>
      <c r="CS103" s="237" t="s">
        <v>2485</v>
      </c>
      <c r="CT103" s="238" t="s">
        <v>2486</v>
      </c>
      <c r="CU103" s="237" t="s">
        <v>2485</v>
      </c>
      <c r="CV103" s="238" t="s">
        <v>2486</v>
      </c>
      <c r="CW103" s="240"/>
      <c r="CX103" s="236"/>
      <c r="CY103" s="236"/>
      <c r="CZ103" s="236"/>
      <c r="DA103" s="236"/>
      <c r="DB103" s="236"/>
    </row>
    <row r="104" spans="1:106" s="249" customFormat="1" ht="51.75" customHeight="1" thickBot="1" x14ac:dyDescent="0.35">
      <c r="A104" s="241">
        <f t="shared" si="1"/>
        <v>101</v>
      </c>
      <c r="B104" s="242"/>
      <c r="C104" s="235" t="s">
        <v>454</v>
      </c>
      <c r="D104" s="243" t="s">
        <v>3598</v>
      </c>
      <c r="E104" s="236">
        <v>520</v>
      </c>
      <c r="F104" s="236" t="s">
        <v>3314</v>
      </c>
      <c r="G104" s="237" t="s">
        <v>2485</v>
      </c>
      <c r="H104" s="238" t="s">
        <v>2486</v>
      </c>
      <c r="I104" s="237" t="s">
        <v>2485</v>
      </c>
      <c r="J104" s="238" t="s">
        <v>2486</v>
      </c>
      <c r="K104" s="237" t="s">
        <v>2485</v>
      </c>
      <c r="L104" s="238" t="s">
        <v>2486</v>
      </c>
      <c r="M104" s="237" t="s">
        <v>2485</v>
      </c>
      <c r="N104" s="238" t="s">
        <v>2486</v>
      </c>
      <c r="O104" s="237" t="s">
        <v>2485</v>
      </c>
      <c r="P104" s="238" t="s">
        <v>2486</v>
      </c>
      <c r="Q104" s="237" t="s">
        <v>2485</v>
      </c>
      <c r="R104" s="239" t="s">
        <v>2486</v>
      </c>
      <c r="S104" s="237" t="s">
        <v>2485</v>
      </c>
      <c r="T104" s="238" t="s">
        <v>2486</v>
      </c>
      <c r="U104" s="237" t="s">
        <v>2485</v>
      </c>
      <c r="V104" s="238" t="s">
        <v>2486</v>
      </c>
      <c r="W104" s="237" t="s">
        <v>2482</v>
      </c>
      <c r="X104" s="239" t="s">
        <v>3830</v>
      </c>
      <c r="Y104" s="237" t="s">
        <v>2485</v>
      </c>
      <c r="Z104" s="238" t="s">
        <v>2486</v>
      </c>
      <c r="AA104" s="237" t="s">
        <v>2485</v>
      </c>
      <c r="AB104" s="239" t="s">
        <v>2486</v>
      </c>
      <c r="AC104" s="237" t="s">
        <v>2485</v>
      </c>
      <c r="AD104" s="238" t="s">
        <v>2486</v>
      </c>
      <c r="AE104" s="237" t="s">
        <v>2490</v>
      </c>
      <c r="AF104" s="238" t="s">
        <v>3820</v>
      </c>
      <c r="AG104" s="237" t="s">
        <v>2482</v>
      </c>
      <c r="AH104" s="238" t="s">
        <v>3821</v>
      </c>
      <c r="AI104" s="237" t="s">
        <v>2485</v>
      </c>
      <c r="AJ104" s="238" t="s">
        <v>2486</v>
      </c>
      <c r="AK104" s="237" t="s">
        <v>2485</v>
      </c>
      <c r="AL104" s="238" t="s">
        <v>2486</v>
      </c>
      <c r="AM104" s="237" t="s">
        <v>2485</v>
      </c>
      <c r="AN104" s="239" t="s">
        <v>2486</v>
      </c>
      <c r="AO104" s="237" t="s">
        <v>2490</v>
      </c>
      <c r="AP104" s="238" t="s">
        <v>3822</v>
      </c>
      <c r="AQ104" s="237" t="s">
        <v>2490</v>
      </c>
      <c r="AR104" s="239" t="s">
        <v>3823</v>
      </c>
      <c r="AS104" s="237" t="s">
        <v>2490</v>
      </c>
      <c r="AT104" s="238" t="s">
        <v>3824</v>
      </c>
      <c r="AU104" s="237" t="s">
        <v>2490</v>
      </c>
      <c r="AV104" s="239" t="s">
        <v>3831</v>
      </c>
      <c r="AW104" s="237" t="s">
        <v>2485</v>
      </c>
      <c r="AX104" s="238" t="s">
        <v>2486</v>
      </c>
      <c r="AY104" s="237" t="s">
        <v>2485</v>
      </c>
      <c r="AZ104" s="239" t="s">
        <v>2486</v>
      </c>
      <c r="BA104" s="237" t="s">
        <v>2485</v>
      </c>
      <c r="BB104" s="238" t="s">
        <v>2486</v>
      </c>
      <c r="BC104" s="237" t="s">
        <v>2490</v>
      </c>
      <c r="BD104" s="238" t="s">
        <v>3826</v>
      </c>
      <c r="BE104" s="237" t="s">
        <v>2485</v>
      </c>
      <c r="BF104" s="239" t="s">
        <v>2486</v>
      </c>
      <c r="BG104" s="237" t="s">
        <v>2480</v>
      </c>
      <c r="BH104" s="239" t="s">
        <v>3827</v>
      </c>
      <c r="BI104" s="237" t="s">
        <v>2485</v>
      </c>
      <c r="BJ104" s="238" t="s">
        <v>2486</v>
      </c>
      <c r="BK104" s="237" t="s">
        <v>2482</v>
      </c>
      <c r="BL104" s="238" t="s">
        <v>3828</v>
      </c>
      <c r="BM104" s="237" t="s">
        <v>2485</v>
      </c>
      <c r="BN104" s="238" t="s">
        <v>2486</v>
      </c>
      <c r="BO104" s="237" t="s">
        <v>2485</v>
      </c>
      <c r="BP104" s="238" t="s">
        <v>2486</v>
      </c>
      <c r="BQ104" s="237" t="s">
        <v>2485</v>
      </c>
      <c r="BR104" s="238" t="s">
        <v>2486</v>
      </c>
      <c r="BS104" s="237" t="s">
        <v>2485</v>
      </c>
      <c r="BT104" s="239" t="s">
        <v>2486</v>
      </c>
      <c r="BU104" s="237" t="s">
        <v>2485</v>
      </c>
      <c r="BV104" s="238" t="s">
        <v>2486</v>
      </c>
      <c r="BW104" s="237" t="s">
        <v>2485</v>
      </c>
      <c r="BX104" s="239" t="s">
        <v>2486</v>
      </c>
      <c r="BY104" s="237" t="s">
        <v>2485</v>
      </c>
      <c r="BZ104" s="238" t="s">
        <v>2486</v>
      </c>
      <c r="CA104" s="237" t="s">
        <v>2482</v>
      </c>
      <c r="CB104" s="238" t="s">
        <v>3648</v>
      </c>
      <c r="CC104" s="237" t="s">
        <v>2485</v>
      </c>
      <c r="CD104" s="238" t="s">
        <v>2486</v>
      </c>
      <c r="CE104" s="237" t="s">
        <v>2485</v>
      </c>
      <c r="CF104" s="239" t="s">
        <v>2486</v>
      </c>
      <c r="CG104" s="237" t="s">
        <v>2485</v>
      </c>
      <c r="CH104" s="238" t="s">
        <v>2486</v>
      </c>
      <c r="CI104" s="237" t="s">
        <v>2485</v>
      </c>
      <c r="CJ104" s="238" t="s">
        <v>2486</v>
      </c>
      <c r="CK104" s="237" t="s">
        <v>2485</v>
      </c>
      <c r="CL104" s="239" t="s">
        <v>2486</v>
      </c>
      <c r="CM104" s="237" t="s">
        <v>2485</v>
      </c>
      <c r="CN104" s="238" t="s">
        <v>2486</v>
      </c>
      <c r="CO104" s="237" t="s">
        <v>2485</v>
      </c>
      <c r="CP104" s="238" t="s">
        <v>2486</v>
      </c>
      <c r="CQ104" s="237" t="s">
        <v>2483</v>
      </c>
      <c r="CR104" s="238" t="s">
        <v>3829</v>
      </c>
      <c r="CS104" s="237" t="s">
        <v>2485</v>
      </c>
      <c r="CT104" s="238" t="s">
        <v>2486</v>
      </c>
      <c r="CU104" s="237" t="s">
        <v>2485</v>
      </c>
      <c r="CV104" s="238" t="s">
        <v>2486</v>
      </c>
      <c r="CW104" s="240"/>
      <c r="CX104" s="236"/>
      <c r="CY104" s="236"/>
      <c r="CZ104" s="236"/>
      <c r="DA104" s="236"/>
      <c r="DB104" s="236"/>
    </row>
    <row r="105" spans="1:106" s="248" customFormat="1" ht="51.75" customHeight="1" thickBot="1" x14ac:dyDescent="0.35">
      <c r="A105" s="241">
        <f t="shared" si="1"/>
        <v>102</v>
      </c>
      <c r="B105" s="242"/>
      <c r="C105" s="235" t="s">
        <v>455</v>
      </c>
      <c r="D105" s="243" t="s">
        <v>2728</v>
      </c>
      <c r="E105" s="236" t="s">
        <v>456</v>
      </c>
      <c r="F105" s="236" t="s">
        <v>2659</v>
      </c>
      <c r="G105" s="237" t="s">
        <v>2485</v>
      </c>
      <c r="H105" s="238" t="s">
        <v>2486</v>
      </c>
      <c r="I105" s="237" t="s">
        <v>2485</v>
      </c>
      <c r="J105" s="238" t="s">
        <v>2486</v>
      </c>
      <c r="K105" s="237" t="s">
        <v>2485</v>
      </c>
      <c r="L105" s="238" t="s">
        <v>2486</v>
      </c>
      <c r="M105" s="237" t="s">
        <v>2485</v>
      </c>
      <c r="N105" s="238" t="s">
        <v>2486</v>
      </c>
      <c r="O105" s="237" t="s">
        <v>2485</v>
      </c>
      <c r="P105" s="238" t="s">
        <v>2486</v>
      </c>
      <c r="Q105" s="237" t="s">
        <v>2485</v>
      </c>
      <c r="R105" s="239" t="s">
        <v>2486</v>
      </c>
      <c r="S105" s="237" t="s">
        <v>2485</v>
      </c>
      <c r="T105" s="238" t="s">
        <v>2486</v>
      </c>
      <c r="U105" s="237" t="s">
        <v>2485</v>
      </c>
      <c r="V105" s="238" t="s">
        <v>2486</v>
      </c>
      <c r="W105" s="237" t="s">
        <v>2482</v>
      </c>
      <c r="X105" s="239" t="s">
        <v>3819</v>
      </c>
      <c r="Y105" s="237" t="s">
        <v>2485</v>
      </c>
      <c r="Z105" s="238" t="s">
        <v>2486</v>
      </c>
      <c r="AA105" s="237" t="s">
        <v>2485</v>
      </c>
      <c r="AB105" s="239" t="s">
        <v>2486</v>
      </c>
      <c r="AC105" s="237" t="s">
        <v>2485</v>
      </c>
      <c r="AD105" s="238" t="s">
        <v>2486</v>
      </c>
      <c r="AE105" s="237" t="s">
        <v>2490</v>
      </c>
      <c r="AF105" s="238" t="s">
        <v>3820</v>
      </c>
      <c r="AG105" s="237" t="s">
        <v>2482</v>
      </c>
      <c r="AH105" s="238" t="s">
        <v>3821</v>
      </c>
      <c r="AI105" s="237" t="s">
        <v>2485</v>
      </c>
      <c r="AJ105" s="238" t="s">
        <v>2486</v>
      </c>
      <c r="AK105" s="237" t="s">
        <v>2485</v>
      </c>
      <c r="AL105" s="238" t="s">
        <v>2486</v>
      </c>
      <c r="AM105" s="237" t="s">
        <v>2485</v>
      </c>
      <c r="AN105" s="239" t="s">
        <v>2486</v>
      </c>
      <c r="AO105" s="237" t="s">
        <v>2490</v>
      </c>
      <c r="AP105" s="238" t="s">
        <v>3822</v>
      </c>
      <c r="AQ105" s="237" t="s">
        <v>2490</v>
      </c>
      <c r="AR105" s="239" t="s">
        <v>3823</v>
      </c>
      <c r="AS105" s="237" t="s">
        <v>2490</v>
      </c>
      <c r="AT105" s="238" t="s">
        <v>3824</v>
      </c>
      <c r="AU105" s="237" t="s">
        <v>2490</v>
      </c>
      <c r="AV105" s="239" t="s">
        <v>3825</v>
      </c>
      <c r="AW105" s="237" t="s">
        <v>2485</v>
      </c>
      <c r="AX105" s="238" t="s">
        <v>2486</v>
      </c>
      <c r="AY105" s="237" t="s">
        <v>2485</v>
      </c>
      <c r="AZ105" s="239" t="s">
        <v>2486</v>
      </c>
      <c r="BA105" s="237" t="s">
        <v>2485</v>
      </c>
      <c r="BB105" s="238" t="s">
        <v>2486</v>
      </c>
      <c r="BC105" s="237" t="s">
        <v>2490</v>
      </c>
      <c r="BD105" s="238" t="s">
        <v>3826</v>
      </c>
      <c r="BE105" s="237" t="s">
        <v>2485</v>
      </c>
      <c r="BF105" s="239" t="s">
        <v>2486</v>
      </c>
      <c r="BG105" s="237" t="s">
        <v>2480</v>
      </c>
      <c r="BH105" s="239" t="s">
        <v>3827</v>
      </c>
      <c r="BI105" s="237" t="s">
        <v>2485</v>
      </c>
      <c r="BJ105" s="238" t="s">
        <v>2486</v>
      </c>
      <c r="BK105" s="237" t="s">
        <v>2482</v>
      </c>
      <c r="BL105" s="238" t="s">
        <v>3828</v>
      </c>
      <c r="BM105" s="237" t="s">
        <v>2485</v>
      </c>
      <c r="BN105" s="238" t="s">
        <v>2486</v>
      </c>
      <c r="BO105" s="237" t="s">
        <v>2485</v>
      </c>
      <c r="BP105" s="238" t="s">
        <v>2486</v>
      </c>
      <c r="BQ105" s="237" t="s">
        <v>2485</v>
      </c>
      <c r="BR105" s="238" t="s">
        <v>2486</v>
      </c>
      <c r="BS105" s="237" t="s">
        <v>2485</v>
      </c>
      <c r="BT105" s="239" t="s">
        <v>2486</v>
      </c>
      <c r="BU105" s="237" t="s">
        <v>2485</v>
      </c>
      <c r="BV105" s="238" t="s">
        <v>2486</v>
      </c>
      <c r="BW105" s="237" t="s">
        <v>2485</v>
      </c>
      <c r="BX105" s="239" t="s">
        <v>2486</v>
      </c>
      <c r="BY105" s="237" t="s">
        <v>2485</v>
      </c>
      <c r="BZ105" s="238" t="s">
        <v>2486</v>
      </c>
      <c r="CA105" s="237" t="s">
        <v>2482</v>
      </c>
      <c r="CB105" s="238" t="s">
        <v>3648</v>
      </c>
      <c r="CC105" s="237" t="s">
        <v>2485</v>
      </c>
      <c r="CD105" s="238" t="s">
        <v>2486</v>
      </c>
      <c r="CE105" s="237" t="s">
        <v>2485</v>
      </c>
      <c r="CF105" s="239" t="s">
        <v>2486</v>
      </c>
      <c r="CG105" s="237" t="s">
        <v>2485</v>
      </c>
      <c r="CH105" s="238" t="s">
        <v>2486</v>
      </c>
      <c r="CI105" s="237" t="s">
        <v>2485</v>
      </c>
      <c r="CJ105" s="238" t="s">
        <v>2486</v>
      </c>
      <c r="CK105" s="237" t="s">
        <v>2485</v>
      </c>
      <c r="CL105" s="239" t="s">
        <v>2486</v>
      </c>
      <c r="CM105" s="237" t="s">
        <v>2485</v>
      </c>
      <c r="CN105" s="238" t="s">
        <v>2486</v>
      </c>
      <c r="CO105" s="237" t="s">
        <v>2485</v>
      </c>
      <c r="CP105" s="238" t="s">
        <v>2486</v>
      </c>
      <c r="CQ105" s="237" t="s">
        <v>2483</v>
      </c>
      <c r="CR105" s="238" t="s">
        <v>3829</v>
      </c>
      <c r="CS105" s="237" t="s">
        <v>2485</v>
      </c>
      <c r="CT105" s="238" t="s">
        <v>2486</v>
      </c>
      <c r="CU105" s="237" t="s">
        <v>2485</v>
      </c>
      <c r="CV105" s="238" t="s">
        <v>2486</v>
      </c>
      <c r="CW105" s="240"/>
      <c r="CX105" s="236"/>
      <c r="CY105" s="236"/>
      <c r="CZ105" s="236"/>
      <c r="DA105" s="236"/>
      <c r="DB105" s="236"/>
    </row>
    <row r="106" spans="1:106" s="249" customFormat="1" ht="51.75" customHeight="1" thickBot="1" x14ac:dyDescent="0.35">
      <c r="A106" s="241">
        <f t="shared" si="1"/>
        <v>103</v>
      </c>
      <c r="B106" s="242"/>
      <c r="C106" s="235" t="s">
        <v>488</v>
      </c>
      <c r="D106" s="243" t="s">
        <v>2515</v>
      </c>
      <c r="E106" s="236">
        <v>462</v>
      </c>
      <c r="F106" s="236" t="s">
        <v>2693</v>
      </c>
      <c r="G106" s="237" t="s">
        <v>2485</v>
      </c>
      <c r="H106" s="238" t="s">
        <v>3832</v>
      </c>
      <c r="I106" s="237" t="s">
        <v>2485</v>
      </c>
      <c r="J106" s="238" t="s">
        <v>2486</v>
      </c>
      <c r="K106" s="237" t="s">
        <v>2490</v>
      </c>
      <c r="L106" s="238" t="s">
        <v>3618</v>
      </c>
      <c r="M106" s="237" t="s">
        <v>2483</v>
      </c>
      <c r="N106" s="238" t="s">
        <v>3833</v>
      </c>
      <c r="O106" s="237" t="s">
        <v>2485</v>
      </c>
      <c r="P106" s="238" t="s">
        <v>2486</v>
      </c>
      <c r="Q106" s="237" t="s">
        <v>2485</v>
      </c>
      <c r="R106" s="239" t="s">
        <v>2486</v>
      </c>
      <c r="S106" s="237" t="s">
        <v>2543</v>
      </c>
      <c r="T106" s="238" t="s">
        <v>3834</v>
      </c>
      <c r="U106" s="237" t="s">
        <v>2646</v>
      </c>
      <c r="V106" s="238" t="s">
        <v>3835</v>
      </c>
      <c r="W106" s="237" t="s">
        <v>2482</v>
      </c>
      <c r="X106" s="239" t="s">
        <v>3836</v>
      </c>
      <c r="Y106" s="237" t="s">
        <v>3247</v>
      </c>
      <c r="Z106" s="238" t="s">
        <v>3837</v>
      </c>
      <c r="AA106" s="237" t="s">
        <v>3247</v>
      </c>
      <c r="AB106" s="239" t="s">
        <v>3838</v>
      </c>
      <c r="AC106" s="237" t="s">
        <v>2490</v>
      </c>
      <c r="AD106" s="238" t="s">
        <v>3839</v>
      </c>
      <c r="AE106" s="237" t="s">
        <v>2490</v>
      </c>
      <c r="AF106" s="238" t="s">
        <v>3840</v>
      </c>
      <c r="AG106" s="237" t="s">
        <v>2490</v>
      </c>
      <c r="AH106" s="238" t="s">
        <v>3841</v>
      </c>
      <c r="AI106" s="237" t="s">
        <v>2485</v>
      </c>
      <c r="AJ106" s="238" t="s">
        <v>2486</v>
      </c>
      <c r="AK106" s="237" t="s">
        <v>2485</v>
      </c>
      <c r="AL106" s="238" t="s">
        <v>2486</v>
      </c>
      <c r="AM106" s="237" t="s">
        <v>2485</v>
      </c>
      <c r="AN106" s="239" t="s">
        <v>2486</v>
      </c>
      <c r="AO106" s="237" t="s">
        <v>2490</v>
      </c>
      <c r="AP106" s="238" t="s">
        <v>3842</v>
      </c>
      <c r="AQ106" s="237" t="s">
        <v>2485</v>
      </c>
      <c r="AR106" s="239" t="s">
        <v>2486</v>
      </c>
      <c r="AS106" s="237" t="s">
        <v>2482</v>
      </c>
      <c r="AT106" s="238" t="s">
        <v>3626</v>
      </c>
      <c r="AU106" s="237" t="s">
        <v>2490</v>
      </c>
      <c r="AV106" s="239" t="s">
        <v>3435</v>
      </c>
      <c r="AW106" s="237" t="s">
        <v>2482</v>
      </c>
      <c r="AX106" s="238" t="s">
        <v>3843</v>
      </c>
      <c r="AY106" s="237" t="s">
        <v>2482</v>
      </c>
      <c r="AZ106" s="239" t="s">
        <v>3844</v>
      </c>
      <c r="BA106" s="237" t="s">
        <v>2485</v>
      </c>
      <c r="BB106" s="238" t="s">
        <v>2486</v>
      </c>
      <c r="BC106" s="237" t="s">
        <v>2482</v>
      </c>
      <c r="BD106" s="238" t="s">
        <v>3439</v>
      </c>
      <c r="BE106" s="237" t="s">
        <v>2485</v>
      </c>
      <c r="BF106" s="239" t="s">
        <v>3845</v>
      </c>
      <c r="BG106" s="237" t="s">
        <v>2482</v>
      </c>
      <c r="BH106" s="239" t="s">
        <v>3630</v>
      </c>
      <c r="BI106" s="237" t="s">
        <v>2482</v>
      </c>
      <c r="BJ106" s="238" t="s">
        <v>3846</v>
      </c>
      <c r="BK106" s="237" t="s">
        <v>2482</v>
      </c>
      <c r="BL106" s="238" t="s">
        <v>3439</v>
      </c>
      <c r="BM106" s="237" t="s">
        <v>2482</v>
      </c>
      <c r="BN106" s="238" t="s">
        <v>3443</v>
      </c>
      <c r="BO106" s="237" t="s">
        <v>2485</v>
      </c>
      <c r="BP106" s="238" t="s">
        <v>2486</v>
      </c>
      <c r="BQ106" s="237" t="s">
        <v>2485</v>
      </c>
      <c r="BR106" s="238" t="s">
        <v>3847</v>
      </c>
      <c r="BS106" s="237" t="s">
        <v>2543</v>
      </c>
      <c r="BT106" s="239" t="s">
        <v>3635</v>
      </c>
      <c r="BU106" s="237" t="s">
        <v>2485</v>
      </c>
      <c r="BV106" s="238" t="s">
        <v>3848</v>
      </c>
      <c r="BW106" s="237" t="s">
        <v>2485</v>
      </c>
      <c r="BX106" s="239" t="s">
        <v>2486</v>
      </c>
      <c r="BY106" s="237" t="s">
        <v>2485</v>
      </c>
      <c r="BZ106" s="238" t="s">
        <v>3848</v>
      </c>
      <c r="CA106" s="237" t="s">
        <v>2483</v>
      </c>
      <c r="CB106" s="238" t="s">
        <v>3446</v>
      </c>
      <c r="CC106" s="237" t="s">
        <v>2485</v>
      </c>
      <c r="CD106" s="238" t="s">
        <v>2486</v>
      </c>
      <c r="CE106" s="237" t="s">
        <v>2485</v>
      </c>
      <c r="CF106" s="239" t="s">
        <v>2486</v>
      </c>
      <c r="CG106" s="237" t="s">
        <v>2485</v>
      </c>
      <c r="CH106" s="238" t="s">
        <v>2486</v>
      </c>
      <c r="CI106" s="237" t="s">
        <v>2485</v>
      </c>
      <c r="CJ106" s="238" t="s">
        <v>2486</v>
      </c>
      <c r="CK106" s="237" t="s">
        <v>2485</v>
      </c>
      <c r="CL106" s="239" t="s">
        <v>2486</v>
      </c>
      <c r="CM106" s="237" t="s">
        <v>2485</v>
      </c>
      <c r="CN106" s="238" t="s">
        <v>2486</v>
      </c>
      <c r="CO106" s="237" t="s">
        <v>2485</v>
      </c>
      <c r="CP106" s="238" t="s">
        <v>2486</v>
      </c>
      <c r="CQ106" s="237" t="s">
        <v>2485</v>
      </c>
      <c r="CR106" s="238" t="s">
        <v>2486</v>
      </c>
      <c r="CS106" s="237" t="s">
        <v>2485</v>
      </c>
      <c r="CT106" s="238" t="s">
        <v>2486</v>
      </c>
      <c r="CU106" s="237" t="s">
        <v>2482</v>
      </c>
      <c r="CV106" s="238" t="s">
        <v>3849</v>
      </c>
      <c r="CW106" s="240"/>
      <c r="CX106" s="236"/>
      <c r="CY106" s="236"/>
      <c r="CZ106" s="236"/>
      <c r="DA106" s="236"/>
      <c r="DB106" s="236"/>
    </row>
    <row r="107" spans="1:106" s="249" customFormat="1" ht="51.75" customHeight="1" thickBot="1" x14ac:dyDescent="0.35">
      <c r="A107" s="241">
        <f t="shared" si="1"/>
        <v>104</v>
      </c>
      <c r="B107" s="242"/>
      <c r="C107" s="235" t="s">
        <v>357</v>
      </c>
      <c r="D107" s="243" t="s">
        <v>3850</v>
      </c>
      <c r="E107" s="236">
        <v>338</v>
      </c>
      <c r="F107" s="236" t="s">
        <v>2693</v>
      </c>
      <c r="G107" s="237" t="s">
        <v>2490</v>
      </c>
      <c r="H107" s="238" t="s">
        <v>3851</v>
      </c>
      <c r="I107" s="237" t="s">
        <v>2490</v>
      </c>
      <c r="J107" s="238" t="s">
        <v>3852</v>
      </c>
      <c r="K107" s="237" t="s">
        <v>2482</v>
      </c>
      <c r="L107" s="238" t="s">
        <v>3851</v>
      </c>
      <c r="M107" s="237" t="s">
        <v>2482</v>
      </c>
      <c r="N107" s="238" t="s">
        <v>3851</v>
      </c>
      <c r="O107" s="237" t="s">
        <v>2482</v>
      </c>
      <c r="P107" s="238" t="s">
        <v>3853</v>
      </c>
      <c r="Q107" s="237" t="s">
        <v>2543</v>
      </c>
      <c r="R107" s="239" t="s">
        <v>3854</v>
      </c>
      <c r="S107" s="237" t="s">
        <v>2485</v>
      </c>
      <c r="T107" s="238" t="s">
        <v>2486</v>
      </c>
      <c r="U107" s="237" t="s">
        <v>2482</v>
      </c>
      <c r="V107" s="238" t="s">
        <v>3855</v>
      </c>
      <c r="W107" s="237" t="s">
        <v>2543</v>
      </c>
      <c r="X107" s="239" t="s">
        <v>3856</v>
      </c>
      <c r="Y107" s="237" t="s">
        <v>2485</v>
      </c>
      <c r="Z107" s="238" t="s">
        <v>2486</v>
      </c>
      <c r="AA107" s="237" t="s">
        <v>2485</v>
      </c>
      <c r="AB107" s="239" t="s">
        <v>2486</v>
      </c>
      <c r="AC107" s="237" t="s">
        <v>2482</v>
      </c>
      <c r="AD107" s="238" t="s">
        <v>3857</v>
      </c>
      <c r="AE107" s="237" t="s">
        <v>2485</v>
      </c>
      <c r="AF107" s="238" t="s">
        <v>2486</v>
      </c>
      <c r="AG107" s="237" t="s">
        <v>2485</v>
      </c>
      <c r="AH107" s="238" t="s">
        <v>2486</v>
      </c>
      <c r="AI107" s="237" t="s">
        <v>2485</v>
      </c>
      <c r="AJ107" s="238" t="s">
        <v>2486</v>
      </c>
      <c r="AK107" s="237" t="s">
        <v>2485</v>
      </c>
      <c r="AL107" s="238" t="s">
        <v>2486</v>
      </c>
      <c r="AM107" s="237" t="s">
        <v>2485</v>
      </c>
      <c r="AN107" s="239" t="s">
        <v>2486</v>
      </c>
      <c r="AO107" s="237" t="s">
        <v>2485</v>
      </c>
      <c r="AP107" s="238" t="s">
        <v>2486</v>
      </c>
      <c r="AQ107" s="237" t="s">
        <v>2485</v>
      </c>
      <c r="AR107" s="239" t="s">
        <v>2486</v>
      </c>
      <c r="AS107" s="237" t="s">
        <v>2490</v>
      </c>
      <c r="AT107" s="238" t="s">
        <v>3858</v>
      </c>
      <c r="AU107" s="237" t="s">
        <v>2482</v>
      </c>
      <c r="AV107" s="239" t="s">
        <v>3858</v>
      </c>
      <c r="AW107" s="237" t="s">
        <v>2485</v>
      </c>
      <c r="AX107" s="238" t="s">
        <v>2486</v>
      </c>
      <c r="AY107" s="237" t="s">
        <v>2485</v>
      </c>
      <c r="AZ107" s="239" t="s">
        <v>2486</v>
      </c>
      <c r="BA107" s="237" t="s">
        <v>2485</v>
      </c>
      <c r="BB107" s="238" t="s">
        <v>2486</v>
      </c>
      <c r="BC107" s="237" t="s">
        <v>2485</v>
      </c>
      <c r="BD107" s="238" t="s">
        <v>2486</v>
      </c>
      <c r="BE107" s="237" t="s">
        <v>2485</v>
      </c>
      <c r="BF107" s="239" t="s">
        <v>2486</v>
      </c>
      <c r="BG107" s="237" t="s">
        <v>2485</v>
      </c>
      <c r="BH107" s="239" t="s">
        <v>2486</v>
      </c>
      <c r="BI107" s="237" t="s">
        <v>2482</v>
      </c>
      <c r="BJ107" s="238" t="s">
        <v>3859</v>
      </c>
      <c r="BK107" s="237" t="s">
        <v>2485</v>
      </c>
      <c r="BL107" s="238" t="s">
        <v>2486</v>
      </c>
      <c r="BM107" s="237" t="s">
        <v>2482</v>
      </c>
      <c r="BN107" s="238" t="s">
        <v>3860</v>
      </c>
      <c r="BO107" s="237" t="s">
        <v>2485</v>
      </c>
      <c r="BP107" s="238" t="s">
        <v>3861</v>
      </c>
      <c r="BQ107" s="237" t="s">
        <v>2485</v>
      </c>
      <c r="BR107" s="238" t="s">
        <v>3862</v>
      </c>
      <c r="BS107" s="237" t="s">
        <v>2490</v>
      </c>
      <c r="BT107" s="239" t="s">
        <v>3863</v>
      </c>
      <c r="BU107" s="237" t="s">
        <v>2485</v>
      </c>
      <c r="BV107" s="238" t="s">
        <v>3864</v>
      </c>
      <c r="BW107" s="237" t="s">
        <v>2543</v>
      </c>
      <c r="BX107" s="239" t="s">
        <v>3865</v>
      </c>
      <c r="BY107" s="237" t="s">
        <v>2485</v>
      </c>
      <c r="BZ107" s="238" t="s">
        <v>3866</v>
      </c>
      <c r="CA107" s="237" t="s">
        <v>2484</v>
      </c>
      <c r="CB107" s="238" t="s">
        <v>3867</v>
      </c>
      <c r="CC107" s="237" t="s">
        <v>2483</v>
      </c>
      <c r="CD107" s="238" t="s">
        <v>3868</v>
      </c>
      <c r="CE107" s="237" t="s">
        <v>2483</v>
      </c>
      <c r="CF107" s="239" t="s">
        <v>3869</v>
      </c>
      <c r="CG107" s="237" t="s">
        <v>2484</v>
      </c>
      <c r="CH107" s="238" t="s">
        <v>3870</v>
      </c>
      <c r="CI107" s="237" t="s">
        <v>2490</v>
      </c>
      <c r="CJ107" s="238" t="s">
        <v>3871</v>
      </c>
      <c r="CK107" s="237" t="s">
        <v>2485</v>
      </c>
      <c r="CL107" s="239" t="s">
        <v>2486</v>
      </c>
      <c r="CM107" s="237" t="s">
        <v>2484</v>
      </c>
      <c r="CN107" s="238" t="s">
        <v>3872</v>
      </c>
      <c r="CO107" s="237" t="s">
        <v>2543</v>
      </c>
      <c r="CP107" s="238" t="s">
        <v>3873</v>
      </c>
      <c r="CQ107" s="237" t="s">
        <v>2485</v>
      </c>
      <c r="CR107" s="238" t="s">
        <v>2486</v>
      </c>
      <c r="CS107" s="237" t="s">
        <v>2485</v>
      </c>
      <c r="CT107" s="238" t="s">
        <v>2486</v>
      </c>
      <c r="CU107" s="237" t="s">
        <v>2482</v>
      </c>
      <c r="CV107" s="238" t="s">
        <v>3874</v>
      </c>
      <c r="CW107" s="240"/>
      <c r="CX107" s="236"/>
      <c r="CY107" s="236"/>
      <c r="CZ107" s="236"/>
      <c r="DA107" s="236"/>
      <c r="DB107" s="236"/>
    </row>
    <row r="108" spans="1:106" s="248" customFormat="1" ht="51.75" customHeight="1" thickBot="1" x14ac:dyDescent="0.35">
      <c r="A108" s="241">
        <f t="shared" si="1"/>
        <v>105</v>
      </c>
      <c r="B108" s="242"/>
      <c r="C108" s="235" t="s">
        <v>358</v>
      </c>
      <c r="D108" s="243" t="s">
        <v>2692</v>
      </c>
      <c r="E108" s="236">
        <v>528</v>
      </c>
      <c r="F108" s="236" t="s">
        <v>2693</v>
      </c>
      <c r="G108" s="237" t="s">
        <v>2483</v>
      </c>
      <c r="H108" s="238"/>
      <c r="I108" s="237" t="s">
        <v>2483</v>
      </c>
      <c r="J108" s="238" t="s">
        <v>3875</v>
      </c>
      <c r="K108" s="237" t="s">
        <v>2480</v>
      </c>
      <c r="L108" s="238" t="s">
        <v>3876</v>
      </c>
      <c r="M108" s="237" t="s">
        <v>2482</v>
      </c>
      <c r="N108" s="238" t="s">
        <v>3877</v>
      </c>
      <c r="O108" s="237" t="s">
        <v>2480</v>
      </c>
      <c r="P108" s="238" t="s">
        <v>3878</v>
      </c>
      <c r="Q108" s="237" t="s">
        <v>2485</v>
      </c>
      <c r="R108" s="239" t="s">
        <v>2486</v>
      </c>
      <c r="S108" s="237" t="s">
        <v>2490</v>
      </c>
      <c r="T108" s="238" t="s">
        <v>3879</v>
      </c>
      <c r="U108" s="237" t="s">
        <v>2483</v>
      </c>
      <c r="V108" s="238" t="s">
        <v>3880</v>
      </c>
      <c r="W108" s="237" t="s">
        <v>2490</v>
      </c>
      <c r="X108" s="239" t="s">
        <v>3881</v>
      </c>
      <c r="Y108" s="237" t="s">
        <v>2490</v>
      </c>
      <c r="Z108" s="238" t="s">
        <v>3882</v>
      </c>
      <c r="AA108" s="237" t="s">
        <v>2490</v>
      </c>
      <c r="AB108" s="239" t="s">
        <v>3883</v>
      </c>
      <c r="AC108" s="237" t="s">
        <v>2482</v>
      </c>
      <c r="AD108" s="238" t="s">
        <v>3884</v>
      </c>
      <c r="AE108" s="237" t="s">
        <v>2485</v>
      </c>
      <c r="AF108" s="238" t="s">
        <v>2695</v>
      </c>
      <c r="AG108" s="237" t="s">
        <v>2485</v>
      </c>
      <c r="AH108" s="238" t="s">
        <v>3885</v>
      </c>
      <c r="AI108" s="237" t="s">
        <v>2485</v>
      </c>
      <c r="AJ108" s="238" t="s">
        <v>2486</v>
      </c>
      <c r="AK108" s="237" t="s">
        <v>2482</v>
      </c>
      <c r="AL108" s="238" t="s">
        <v>3886</v>
      </c>
      <c r="AM108" s="237" t="s">
        <v>2482</v>
      </c>
      <c r="AN108" s="239" t="s">
        <v>3886</v>
      </c>
      <c r="AO108" s="237" t="s">
        <v>2490</v>
      </c>
      <c r="AP108" s="238" t="s">
        <v>3887</v>
      </c>
      <c r="AQ108" s="237" t="s">
        <v>2485</v>
      </c>
      <c r="AR108" s="239" t="s">
        <v>2695</v>
      </c>
      <c r="AS108" s="237" t="s">
        <v>2482</v>
      </c>
      <c r="AT108" s="238" t="s">
        <v>3858</v>
      </c>
      <c r="AU108" s="237" t="s">
        <v>2482</v>
      </c>
      <c r="AV108" s="239" t="s">
        <v>3858</v>
      </c>
      <c r="AW108" s="237" t="s">
        <v>2490</v>
      </c>
      <c r="AX108" s="238" t="s">
        <v>3888</v>
      </c>
      <c r="AY108" s="237" t="s">
        <v>2482</v>
      </c>
      <c r="AZ108" s="239" t="s">
        <v>3182</v>
      </c>
      <c r="BA108" s="237" t="s">
        <v>2482</v>
      </c>
      <c r="BB108" s="238" t="s">
        <v>3889</v>
      </c>
      <c r="BC108" s="237" t="s">
        <v>2482</v>
      </c>
      <c r="BD108" s="238" t="s">
        <v>3890</v>
      </c>
      <c r="BE108" s="237" t="s">
        <v>2490</v>
      </c>
      <c r="BF108" s="239" t="s">
        <v>3891</v>
      </c>
      <c r="BG108" s="237" t="s">
        <v>2482</v>
      </c>
      <c r="BH108" s="239" t="s">
        <v>3892</v>
      </c>
      <c r="BI108" s="237" t="s">
        <v>2485</v>
      </c>
      <c r="BJ108" s="238" t="s">
        <v>3893</v>
      </c>
      <c r="BK108" s="237" t="s">
        <v>2485</v>
      </c>
      <c r="BL108" s="238" t="s">
        <v>3893</v>
      </c>
      <c r="BM108" s="237" t="s">
        <v>2490</v>
      </c>
      <c r="BN108" s="238" t="s">
        <v>3894</v>
      </c>
      <c r="BO108" s="237" t="s">
        <v>2482</v>
      </c>
      <c r="BP108" s="238" t="s">
        <v>3895</v>
      </c>
      <c r="BQ108" s="237" t="s">
        <v>2490</v>
      </c>
      <c r="BR108" s="238" t="s">
        <v>3896</v>
      </c>
      <c r="BS108" s="237" t="s">
        <v>2490</v>
      </c>
      <c r="BT108" s="239" t="s">
        <v>3897</v>
      </c>
      <c r="BU108" s="237" t="s">
        <v>2485</v>
      </c>
      <c r="BV108" s="238" t="s">
        <v>2486</v>
      </c>
      <c r="BW108" s="237" t="s">
        <v>2482</v>
      </c>
      <c r="BX108" s="239" t="s">
        <v>3898</v>
      </c>
      <c r="BY108" s="237" t="s">
        <v>2485</v>
      </c>
      <c r="BZ108" s="238" t="s">
        <v>2486</v>
      </c>
      <c r="CA108" s="237" t="s">
        <v>2484</v>
      </c>
      <c r="CB108" s="238" t="s">
        <v>3899</v>
      </c>
      <c r="CC108" s="237" t="s">
        <v>2483</v>
      </c>
      <c r="CD108" s="238" t="s">
        <v>3900</v>
      </c>
      <c r="CE108" s="237" t="s">
        <v>2482</v>
      </c>
      <c r="CF108" s="239" t="s">
        <v>3901</v>
      </c>
      <c r="CG108" s="237" t="s">
        <v>2490</v>
      </c>
      <c r="CH108" s="238" t="s">
        <v>3902</v>
      </c>
      <c r="CI108" s="237" t="s">
        <v>2490</v>
      </c>
      <c r="CJ108" s="238" t="s">
        <v>3903</v>
      </c>
      <c r="CK108" s="237" t="s">
        <v>2485</v>
      </c>
      <c r="CL108" s="239" t="s">
        <v>2486</v>
      </c>
      <c r="CM108" s="237" t="s">
        <v>2484</v>
      </c>
      <c r="CN108" s="238" t="s">
        <v>3904</v>
      </c>
      <c r="CO108" s="237" t="s">
        <v>2490</v>
      </c>
      <c r="CP108" s="238" t="s">
        <v>3905</v>
      </c>
      <c r="CQ108" s="237" t="s">
        <v>2485</v>
      </c>
      <c r="CR108" s="238" t="s">
        <v>2486</v>
      </c>
      <c r="CS108" s="237" t="s">
        <v>2485</v>
      </c>
      <c r="CT108" s="238" t="s">
        <v>2486</v>
      </c>
      <c r="CU108" s="237" t="s">
        <v>2482</v>
      </c>
      <c r="CV108" s="238" t="s">
        <v>2782</v>
      </c>
      <c r="CW108" s="240"/>
      <c r="CX108" s="236"/>
      <c r="CY108" s="236"/>
      <c r="CZ108" s="236"/>
      <c r="DA108" s="236"/>
      <c r="DB108" s="236"/>
    </row>
    <row r="109" spans="1:106" s="249" customFormat="1" ht="51.75" customHeight="1" thickBot="1" x14ac:dyDescent="0.35">
      <c r="A109" s="241">
        <f t="shared" si="1"/>
        <v>106</v>
      </c>
      <c r="B109" s="242"/>
      <c r="C109" s="235" t="s">
        <v>359</v>
      </c>
      <c r="D109" s="243" t="s">
        <v>2630</v>
      </c>
      <c r="E109" s="236">
        <v>533</v>
      </c>
      <c r="F109" s="236" t="s">
        <v>2659</v>
      </c>
      <c r="G109" s="237" t="s">
        <v>2485</v>
      </c>
      <c r="H109" s="238" t="s">
        <v>2486</v>
      </c>
      <c r="I109" s="237" t="s">
        <v>2485</v>
      </c>
      <c r="J109" s="238" t="s">
        <v>2486</v>
      </c>
      <c r="K109" s="237" t="s">
        <v>2485</v>
      </c>
      <c r="L109" s="238" t="s">
        <v>2486</v>
      </c>
      <c r="M109" s="237" t="s">
        <v>2485</v>
      </c>
      <c r="N109" s="238" t="s">
        <v>2486</v>
      </c>
      <c r="O109" s="237" t="s">
        <v>2485</v>
      </c>
      <c r="P109" s="238" t="s">
        <v>2486</v>
      </c>
      <c r="Q109" s="237" t="s">
        <v>2490</v>
      </c>
      <c r="R109" s="239" t="s">
        <v>3906</v>
      </c>
      <c r="S109" s="237" t="s">
        <v>2485</v>
      </c>
      <c r="T109" s="238" t="s">
        <v>2486</v>
      </c>
      <c r="U109" s="237" t="s">
        <v>2485</v>
      </c>
      <c r="V109" s="238" t="s">
        <v>2486</v>
      </c>
      <c r="W109" s="237" t="s">
        <v>2485</v>
      </c>
      <c r="X109" s="239" t="s">
        <v>2486</v>
      </c>
      <c r="Y109" s="237" t="s">
        <v>2485</v>
      </c>
      <c r="Z109" s="238" t="s">
        <v>2486</v>
      </c>
      <c r="AA109" s="237" t="s">
        <v>2485</v>
      </c>
      <c r="AB109" s="239" t="s">
        <v>2486</v>
      </c>
      <c r="AC109" s="237" t="s">
        <v>2490</v>
      </c>
      <c r="AD109" s="238" t="s">
        <v>3907</v>
      </c>
      <c r="AE109" s="237" t="s">
        <v>2490</v>
      </c>
      <c r="AF109" s="238" t="s">
        <v>3908</v>
      </c>
      <c r="AG109" s="237" t="s">
        <v>2490</v>
      </c>
      <c r="AH109" s="238" t="s">
        <v>3908</v>
      </c>
      <c r="AI109" s="237" t="s">
        <v>2485</v>
      </c>
      <c r="AJ109" s="238" t="s">
        <v>2486</v>
      </c>
      <c r="AK109" s="237" t="s">
        <v>2485</v>
      </c>
      <c r="AL109" s="238" t="s">
        <v>2486</v>
      </c>
      <c r="AM109" s="237" t="s">
        <v>2485</v>
      </c>
      <c r="AN109" s="239" t="s">
        <v>2486</v>
      </c>
      <c r="AO109" s="237" t="s">
        <v>2490</v>
      </c>
      <c r="AP109" s="238" t="s">
        <v>3909</v>
      </c>
      <c r="AQ109" s="237" t="s">
        <v>2490</v>
      </c>
      <c r="AR109" s="239" t="s">
        <v>3909</v>
      </c>
      <c r="AS109" s="237" t="s">
        <v>2485</v>
      </c>
      <c r="AT109" s="238" t="s">
        <v>2486</v>
      </c>
      <c r="AU109" s="237" t="s">
        <v>2485</v>
      </c>
      <c r="AV109" s="239" t="s">
        <v>2486</v>
      </c>
      <c r="AW109" s="237" t="s">
        <v>2485</v>
      </c>
      <c r="AX109" s="238" t="s">
        <v>2486</v>
      </c>
      <c r="AY109" s="237" t="s">
        <v>2485</v>
      </c>
      <c r="AZ109" s="239" t="s">
        <v>2486</v>
      </c>
      <c r="BA109" s="237" t="s">
        <v>2485</v>
      </c>
      <c r="BB109" s="238" t="s">
        <v>2486</v>
      </c>
      <c r="BC109" s="237" t="s">
        <v>2485</v>
      </c>
      <c r="BD109" s="238" t="s">
        <v>2486</v>
      </c>
      <c r="BE109" s="237" t="s">
        <v>2485</v>
      </c>
      <c r="BF109" s="239" t="s">
        <v>2486</v>
      </c>
      <c r="BG109" s="237" t="s">
        <v>2485</v>
      </c>
      <c r="BH109" s="239" t="s">
        <v>2486</v>
      </c>
      <c r="BI109" s="237" t="s">
        <v>2485</v>
      </c>
      <c r="BJ109" s="238" t="s">
        <v>2486</v>
      </c>
      <c r="BK109" s="237" t="s">
        <v>2485</v>
      </c>
      <c r="BL109" s="238" t="s">
        <v>2486</v>
      </c>
      <c r="BM109" s="237" t="s">
        <v>2485</v>
      </c>
      <c r="BN109" s="238" t="s">
        <v>2486</v>
      </c>
      <c r="BO109" s="237" t="s">
        <v>2485</v>
      </c>
      <c r="BP109" s="238" t="s">
        <v>2486</v>
      </c>
      <c r="BQ109" s="237" t="s">
        <v>2490</v>
      </c>
      <c r="BR109" s="238" t="s">
        <v>3910</v>
      </c>
      <c r="BS109" s="237" t="s">
        <v>2490</v>
      </c>
      <c r="BT109" s="239" t="s">
        <v>3911</v>
      </c>
      <c r="BU109" s="237" t="s">
        <v>2490</v>
      </c>
      <c r="BV109" s="238" t="s">
        <v>3912</v>
      </c>
      <c r="BW109" s="237" t="s">
        <v>2485</v>
      </c>
      <c r="BX109" s="239" t="s">
        <v>2486</v>
      </c>
      <c r="BY109" s="237" t="s">
        <v>2490</v>
      </c>
      <c r="BZ109" s="238" t="s">
        <v>3913</v>
      </c>
      <c r="CA109" s="237" t="s">
        <v>2490</v>
      </c>
      <c r="CB109" s="238" t="s">
        <v>3404</v>
      </c>
      <c r="CC109" s="237" t="s">
        <v>2485</v>
      </c>
      <c r="CD109" s="238" t="s">
        <v>2486</v>
      </c>
      <c r="CE109" s="237" t="s">
        <v>2485</v>
      </c>
      <c r="CF109" s="239" t="s">
        <v>2486</v>
      </c>
      <c r="CG109" s="237" t="s">
        <v>2485</v>
      </c>
      <c r="CH109" s="238" t="s">
        <v>2486</v>
      </c>
      <c r="CI109" s="237" t="s">
        <v>2485</v>
      </c>
      <c r="CJ109" s="238" t="s">
        <v>2486</v>
      </c>
      <c r="CK109" s="237" t="s">
        <v>2485</v>
      </c>
      <c r="CL109" s="239" t="s">
        <v>2486</v>
      </c>
      <c r="CM109" s="237" t="s">
        <v>2485</v>
      </c>
      <c r="CN109" s="238" t="s">
        <v>2486</v>
      </c>
      <c r="CO109" s="237" t="s">
        <v>2485</v>
      </c>
      <c r="CP109" s="238" t="s">
        <v>2486</v>
      </c>
      <c r="CQ109" s="237" t="s">
        <v>2484</v>
      </c>
      <c r="CR109" s="238" t="s">
        <v>3914</v>
      </c>
      <c r="CS109" s="237" t="s">
        <v>2483</v>
      </c>
      <c r="CT109" s="238" t="s">
        <v>3915</v>
      </c>
      <c r="CU109" s="237" t="s">
        <v>2485</v>
      </c>
      <c r="CV109" s="238" t="s">
        <v>2486</v>
      </c>
      <c r="CW109" s="240"/>
      <c r="CX109" s="236"/>
      <c r="CY109" s="236"/>
      <c r="CZ109" s="236"/>
      <c r="DA109" s="236"/>
      <c r="DB109" s="236"/>
    </row>
    <row r="110" spans="1:106" s="249" customFormat="1" ht="51.75" customHeight="1" thickBot="1" x14ac:dyDescent="0.35">
      <c r="A110" s="241">
        <f t="shared" si="1"/>
        <v>107</v>
      </c>
      <c r="B110" s="242"/>
      <c r="C110" s="235" t="s">
        <v>360</v>
      </c>
      <c r="D110" s="243" t="s">
        <v>2692</v>
      </c>
      <c r="E110" s="236">
        <v>550</v>
      </c>
      <c r="F110" s="236" t="s">
        <v>2693</v>
      </c>
      <c r="G110" s="237" t="s">
        <v>2483</v>
      </c>
      <c r="H110" s="238" t="s">
        <v>3152</v>
      </c>
      <c r="I110" s="237" t="s">
        <v>2483</v>
      </c>
      <c r="J110" s="238" t="s">
        <v>3152</v>
      </c>
      <c r="K110" s="237" t="s">
        <v>2483</v>
      </c>
      <c r="L110" s="238" t="s">
        <v>3152</v>
      </c>
      <c r="M110" s="237" t="s">
        <v>2490</v>
      </c>
      <c r="N110" s="238" t="s">
        <v>3152</v>
      </c>
      <c r="O110" s="237" t="s">
        <v>2490</v>
      </c>
      <c r="P110" s="238" t="s">
        <v>3152</v>
      </c>
      <c r="Q110" s="237" t="s">
        <v>2485</v>
      </c>
      <c r="R110" s="239" t="s">
        <v>3916</v>
      </c>
      <c r="S110" s="237" t="s">
        <v>2483</v>
      </c>
      <c r="T110" s="238" t="s">
        <v>3917</v>
      </c>
      <c r="U110" s="237" t="s">
        <v>2483</v>
      </c>
      <c r="V110" s="238" t="s">
        <v>3918</v>
      </c>
      <c r="W110" s="237" t="s">
        <v>2482</v>
      </c>
      <c r="X110" s="239" t="s">
        <v>3919</v>
      </c>
      <c r="Y110" s="237" t="s">
        <v>2480</v>
      </c>
      <c r="Z110" s="238" t="s">
        <v>3920</v>
      </c>
      <c r="AA110" s="237" t="s">
        <v>2480</v>
      </c>
      <c r="AB110" s="239" t="s">
        <v>3921</v>
      </c>
      <c r="AC110" s="237" t="s">
        <v>2485</v>
      </c>
      <c r="AD110" s="238" t="s">
        <v>3156</v>
      </c>
      <c r="AE110" s="237" t="s">
        <v>2485</v>
      </c>
      <c r="AF110" s="238" t="s">
        <v>3922</v>
      </c>
      <c r="AG110" s="237" t="s">
        <v>2485</v>
      </c>
      <c r="AH110" s="238" t="s">
        <v>3922</v>
      </c>
      <c r="AI110" s="237" t="s">
        <v>2482</v>
      </c>
      <c r="AJ110" s="238" t="s">
        <v>3923</v>
      </c>
      <c r="AK110" s="237" t="s">
        <v>2485</v>
      </c>
      <c r="AL110" s="238" t="s">
        <v>2486</v>
      </c>
      <c r="AM110" s="237" t="s">
        <v>2485</v>
      </c>
      <c r="AN110" s="239" t="s">
        <v>2486</v>
      </c>
      <c r="AO110" s="237" t="s">
        <v>2490</v>
      </c>
      <c r="AP110" s="238" t="s">
        <v>3924</v>
      </c>
      <c r="AQ110" s="237" t="s">
        <v>2485</v>
      </c>
      <c r="AR110" s="239" t="s">
        <v>2486</v>
      </c>
      <c r="AS110" s="237" t="s">
        <v>2482</v>
      </c>
      <c r="AT110" s="238" t="s">
        <v>3925</v>
      </c>
      <c r="AU110" s="237" t="s">
        <v>2482</v>
      </c>
      <c r="AV110" s="239" t="s">
        <v>2768</v>
      </c>
      <c r="AW110" s="237" t="s">
        <v>2490</v>
      </c>
      <c r="AX110" s="238" t="s">
        <v>3926</v>
      </c>
      <c r="AY110" s="237" t="s">
        <v>2490</v>
      </c>
      <c r="AZ110" s="239" t="s">
        <v>3927</v>
      </c>
      <c r="BA110" s="237" t="s">
        <v>2482</v>
      </c>
      <c r="BB110" s="238" t="s">
        <v>3160</v>
      </c>
      <c r="BC110" s="237" t="s">
        <v>2482</v>
      </c>
      <c r="BD110" s="238" t="s">
        <v>3928</v>
      </c>
      <c r="BE110" s="237" t="s">
        <v>2482</v>
      </c>
      <c r="BF110" s="239" t="s">
        <v>3929</v>
      </c>
      <c r="BG110" s="237" t="s">
        <v>2482</v>
      </c>
      <c r="BH110" s="239" t="s">
        <v>3930</v>
      </c>
      <c r="BI110" s="237" t="s">
        <v>2490</v>
      </c>
      <c r="BJ110" s="238" t="s">
        <v>3931</v>
      </c>
      <c r="BK110" s="237" t="s">
        <v>2482</v>
      </c>
      <c r="BL110" s="238" t="s">
        <v>3932</v>
      </c>
      <c r="BM110" s="237" t="s">
        <v>2490</v>
      </c>
      <c r="BN110" s="238" t="s">
        <v>3162</v>
      </c>
      <c r="BO110" s="237" t="s">
        <v>2482</v>
      </c>
      <c r="BP110" s="238" t="s">
        <v>3933</v>
      </c>
      <c r="BQ110" s="237" t="s">
        <v>2482</v>
      </c>
      <c r="BR110" s="238" t="s">
        <v>3163</v>
      </c>
      <c r="BS110" s="237" t="s">
        <v>2490</v>
      </c>
      <c r="BT110" s="239" t="s">
        <v>531</v>
      </c>
      <c r="BU110" s="237" t="s">
        <v>2485</v>
      </c>
      <c r="BV110" s="238" t="s">
        <v>2486</v>
      </c>
      <c r="BW110" s="237" t="s">
        <v>2485</v>
      </c>
      <c r="BX110" s="239" t="s">
        <v>2486</v>
      </c>
      <c r="BY110" s="237" t="s">
        <v>2485</v>
      </c>
      <c r="BZ110" s="238" t="s">
        <v>2486</v>
      </c>
      <c r="CA110" s="237" t="s">
        <v>2484</v>
      </c>
      <c r="CB110" s="238" t="s">
        <v>3934</v>
      </c>
      <c r="CC110" s="237" t="s">
        <v>2484</v>
      </c>
      <c r="CD110" s="238" t="s">
        <v>3935</v>
      </c>
      <c r="CE110" s="237" t="s">
        <v>2483</v>
      </c>
      <c r="CF110" s="239" t="s">
        <v>3936</v>
      </c>
      <c r="CG110" s="237" t="s">
        <v>2485</v>
      </c>
      <c r="CH110" s="238" t="s">
        <v>2486</v>
      </c>
      <c r="CI110" s="237" t="s">
        <v>2485</v>
      </c>
      <c r="CJ110" s="238" t="s">
        <v>2486</v>
      </c>
      <c r="CK110" s="237" t="s">
        <v>2485</v>
      </c>
      <c r="CL110" s="239" t="s">
        <v>2486</v>
      </c>
      <c r="CM110" s="237" t="s">
        <v>2484</v>
      </c>
      <c r="CN110" s="238" t="s">
        <v>3169</v>
      </c>
      <c r="CO110" s="237" t="s">
        <v>2485</v>
      </c>
      <c r="CP110" s="238" t="s">
        <v>2486</v>
      </c>
      <c r="CQ110" s="237" t="s">
        <v>2485</v>
      </c>
      <c r="CR110" s="238" t="s">
        <v>2486</v>
      </c>
      <c r="CS110" s="237" t="s">
        <v>2485</v>
      </c>
      <c r="CT110" s="238" t="s">
        <v>2486</v>
      </c>
      <c r="CU110" s="237" t="s">
        <v>2482</v>
      </c>
      <c r="CV110" s="238" t="s">
        <v>2782</v>
      </c>
      <c r="CW110" s="240"/>
      <c r="CX110" s="236"/>
      <c r="CY110" s="236"/>
      <c r="CZ110" s="236"/>
      <c r="DA110" s="236"/>
      <c r="DB110" s="236"/>
    </row>
    <row r="111" spans="1:106" s="249" customFormat="1" ht="51.75" customHeight="1" thickBot="1" x14ac:dyDescent="0.35">
      <c r="A111" s="241">
        <f t="shared" si="1"/>
        <v>108</v>
      </c>
      <c r="B111" s="242"/>
      <c r="C111" s="235" t="s">
        <v>361</v>
      </c>
      <c r="D111" s="243" t="s">
        <v>3937</v>
      </c>
      <c r="E111" s="236">
        <v>562</v>
      </c>
      <c r="F111" s="236" t="s">
        <v>2693</v>
      </c>
      <c r="G111" s="237" t="s">
        <v>2482</v>
      </c>
      <c r="H111" s="238" t="s">
        <v>3938</v>
      </c>
      <c r="I111" s="237" t="s">
        <v>2482</v>
      </c>
      <c r="J111" s="238" t="s">
        <v>3939</v>
      </c>
      <c r="K111" s="237" t="s">
        <v>2482</v>
      </c>
      <c r="L111" s="238" t="s">
        <v>3940</v>
      </c>
      <c r="M111" s="237" t="s">
        <v>2482</v>
      </c>
      <c r="N111" s="238" t="s">
        <v>3941</v>
      </c>
      <c r="O111" s="237" t="s">
        <v>2482</v>
      </c>
      <c r="P111" s="238" t="s">
        <v>3941</v>
      </c>
      <c r="Q111" s="237" t="s">
        <v>2485</v>
      </c>
      <c r="R111" s="239" t="s">
        <v>2486</v>
      </c>
      <c r="S111" s="237" t="s">
        <v>2482</v>
      </c>
      <c r="T111" s="238" t="s">
        <v>3942</v>
      </c>
      <c r="U111" s="237" t="s">
        <v>2482</v>
      </c>
      <c r="V111" s="238" t="s">
        <v>3943</v>
      </c>
      <c r="W111" s="237" t="s">
        <v>2485</v>
      </c>
      <c r="X111" s="239" t="s">
        <v>3944</v>
      </c>
      <c r="Y111" s="237" t="s">
        <v>2482</v>
      </c>
      <c r="Z111" s="238" t="s">
        <v>3945</v>
      </c>
      <c r="AA111" s="237" t="s">
        <v>2482</v>
      </c>
      <c r="AB111" s="239" t="s">
        <v>3946</v>
      </c>
      <c r="AC111" s="237" t="s">
        <v>2482</v>
      </c>
      <c r="AD111" s="238" t="s">
        <v>3947</v>
      </c>
      <c r="AE111" s="237" t="s">
        <v>2485</v>
      </c>
      <c r="AF111" s="238" t="s">
        <v>2486</v>
      </c>
      <c r="AG111" s="237" t="s">
        <v>2485</v>
      </c>
      <c r="AH111" s="238" t="s">
        <v>2486</v>
      </c>
      <c r="AI111" s="237" t="s">
        <v>2485</v>
      </c>
      <c r="AJ111" s="238" t="s">
        <v>2486</v>
      </c>
      <c r="AK111" s="237" t="s">
        <v>2485</v>
      </c>
      <c r="AL111" s="238" t="s">
        <v>2486</v>
      </c>
      <c r="AM111" s="237" t="s">
        <v>2485</v>
      </c>
      <c r="AN111" s="239" t="s">
        <v>2486</v>
      </c>
      <c r="AO111" s="237" t="s">
        <v>2485</v>
      </c>
      <c r="AP111" s="238" t="s">
        <v>2486</v>
      </c>
      <c r="AQ111" s="237" t="s">
        <v>2485</v>
      </c>
      <c r="AR111" s="239" t="s">
        <v>2486</v>
      </c>
      <c r="AS111" s="237" t="s">
        <v>2485</v>
      </c>
      <c r="AT111" s="238" t="s">
        <v>2486</v>
      </c>
      <c r="AU111" s="237" t="s">
        <v>2485</v>
      </c>
      <c r="AV111" s="239" t="s">
        <v>2486</v>
      </c>
      <c r="AW111" s="237" t="s">
        <v>2482</v>
      </c>
      <c r="AX111" s="238" t="s">
        <v>2639</v>
      </c>
      <c r="AY111" s="237" t="s">
        <v>2482</v>
      </c>
      <c r="AZ111" s="239" t="s">
        <v>3948</v>
      </c>
      <c r="BA111" s="237" t="s">
        <v>2485</v>
      </c>
      <c r="BB111" s="238" t="s">
        <v>3949</v>
      </c>
      <c r="BC111" s="237" t="s">
        <v>2485</v>
      </c>
      <c r="BD111" s="238" t="s">
        <v>2486</v>
      </c>
      <c r="BE111" s="237" t="s">
        <v>2485</v>
      </c>
      <c r="BF111" s="239" t="s">
        <v>2486</v>
      </c>
      <c r="BG111" s="237" t="s">
        <v>2485</v>
      </c>
      <c r="BH111" s="239" t="s">
        <v>2486</v>
      </c>
      <c r="BI111" s="237" t="s">
        <v>2485</v>
      </c>
      <c r="BJ111" s="238" t="s">
        <v>2486</v>
      </c>
      <c r="BK111" s="237" t="s">
        <v>2485</v>
      </c>
      <c r="BL111" s="238" t="s">
        <v>2486</v>
      </c>
      <c r="BM111" s="237" t="s">
        <v>2482</v>
      </c>
      <c r="BN111" s="238" t="s">
        <v>3688</v>
      </c>
      <c r="BO111" s="237" t="s">
        <v>2485</v>
      </c>
      <c r="BP111" s="238" t="s">
        <v>3950</v>
      </c>
      <c r="BQ111" s="237" t="s">
        <v>2482</v>
      </c>
      <c r="BR111" s="238" t="s">
        <v>3951</v>
      </c>
      <c r="BS111" s="237" t="s">
        <v>2490</v>
      </c>
      <c r="BT111" s="239" t="s">
        <v>3952</v>
      </c>
      <c r="BU111" s="237" t="s">
        <v>2485</v>
      </c>
      <c r="BV111" s="238" t="s">
        <v>2486</v>
      </c>
      <c r="BW111" s="237" t="s">
        <v>2485</v>
      </c>
      <c r="BX111" s="239" t="s">
        <v>2486</v>
      </c>
      <c r="BY111" s="237" t="s">
        <v>2485</v>
      </c>
      <c r="BZ111" s="238" t="s">
        <v>2486</v>
      </c>
      <c r="CA111" s="237" t="s">
        <v>2482</v>
      </c>
      <c r="CB111" s="238" t="s">
        <v>2574</v>
      </c>
      <c r="CC111" s="237" t="s">
        <v>2482</v>
      </c>
      <c r="CD111" s="238" t="s">
        <v>3953</v>
      </c>
      <c r="CE111" s="237" t="s">
        <v>2480</v>
      </c>
      <c r="CF111" s="239" t="s">
        <v>2576</v>
      </c>
      <c r="CG111" s="237" t="s">
        <v>2480</v>
      </c>
      <c r="CH111" s="238" t="s">
        <v>3954</v>
      </c>
      <c r="CI111" s="237" t="s">
        <v>2485</v>
      </c>
      <c r="CJ111" s="238" t="s">
        <v>2486</v>
      </c>
      <c r="CK111" s="237" t="s">
        <v>2485</v>
      </c>
      <c r="CL111" s="239" t="s">
        <v>2486</v>
      </c>
      <c r="CM111" s="237" t="s">
        <v>2485</v>
      </c>
      <c r="CN111" s="238" t="s">
        <v>2486</v>
      </c>
      <c r="CO111" s="237" t="s">
        <v>2485</v>
      </c>
      <c r="CP111" s="238" t="s">
        <v>2486</v>
      </c>
      <c r="CQ111" s="237" t="s">
        <v>2485</v>
      </c>
      <c r="CR111" s="238" t="s">
        <v>2486</v>
      </c>
      <c r="CS111" s="237" t="s">
        <v>2485</v>
      </c>
      <c r="CT111" s="238" t="s">
        <v>2486</v>
      </c>
      <c r="CU111" s="237" t="s">
        <v>2485</v>
      </c>
      <c r="CV111" s="238" t="s">
        <v>2486</v>
      </c>
      <c r="CW111" s="240"/>
      <c r="CX111" s="236"/>
      <c r="CY111" s="236"/>
      <c r="CZ111" s="236"/>
      <c r="DA111" s="236"/>
      <c r="DB111" s="236"/>
    </row>
    <row r="112" spans="1:106" s="249" customFormat="1" ht="51.75" customHeight="1" thickBot="1" x14ac:dyDescent="0.35">
      <c r="A112" s="241">
        <f t="shared" si="1"/>
        <v>109</v>
      </c>
      <c r="B112" s="242"/>
      <c r="C112" s="235" t="s">
        <v>489</v>
      </c>
      <c r="D112" s="243" t="s">
        <v>2515</v>
      </c>
      <c r="E112" s="236">
        <v>566</v>
      </c>
      <c r="F112" s="236" t="s">
        <v>2693</v>
      </c>
      <c r="G112" s="237" t="s">
        <v>2485</v>
      </c>
      <c r="H112" s="238" t="s">
        <v>3766</v>
      </c>
      <c r="I112" s="237" t="s">
        <v>2485</v>
      </c>
      <c r="J112" s="238" t="s">
        <v>3766</v>
      </c>
      <c r="K112" s="237" t="s">
        <v>2485</v>
      </c>
      <c r="L112" s="238" t="s">
        <v>3766</v>
      </c>
      <c r="M112" s="237" t="s">
        <v>2483</v>
      </c>
      <c r="N112" s="238" t="s">
        <v>3955</v>
      </c>
      <c r="O112" s="237" t="s">
        <v>2490</v>
      </c>
      <c r="P112" s="238" t="s">
        <v>3956</v>
      </c>
      <c r="Q112" s="237" t="s">
        <v>2485</v>
      </c>
      <c r="R112" s="239" t="s">
        <v>2486</v>
      </c>
      <c r="S112" s="237" t="s">
        <v>2485</v>
      </c>
      <c r="T112" s="238" t="s">
        <v>3957</v>
      </c>
      <c r="U112" s="237" t="s">
        <v>2482</v>
      </c>
      <c r="V112" s="238" t="s">
        <v>3958</v>
      </c>
      <c r="W112" s="237" t="s">
        <v>2485</v>
      </c>
      <c r="X112" s="239" t="s">
        <v>2486</v>
      </c>
      <c r="Y112" s="237" t="s">
        <v>3247</v>
      </c>
      <c r="Z112" s="238" t="s">
        <v>3837</v>
      </c>
      <c r="AA112" s="237" t="s">
        <v>3247</v>
      </c>
      <c r="AB112" s="239" t="s">
        <v>3838</v>
      </c>
      <c r="AC112" s="237" t="s">
        <v>2490</v>
      </c>
      <c r="AD112" s="238" t="s">
        <v>3839</v>
      </c>
      <c r="AE112" s="237" t="s">
        <v>2485</v>
      </c>
      <c r="AF112" s="238" t="s">
        <v>2486</v>
      </c>
      <c r="AG112" s="237" t="s">
        <v>2485</v>
      </c>
      <c r="AH112" s="238" t="s">
        <v>2486</v>
      </c>
      <c r="AI112" s="237" t="s">
        <v>2485</v>
      </c>
      <c r="AJ112" s="238" t="s">
        <v>2486</v>
      </c>
      <c r="AK112" s="237" t="s">
        <v>2485</v>
      </c>
      <c r="AL112" s="238" t="s">
        <v>2486</v>
      </c>
      <c r="AM112" s="237" t="s">
        <v>2485</v>
      </c>
      <c r="AN112" s="239" t="s">
        <v>2486</v>
      </c>
      <c r="AO112" s="237" t="s">
        <v>2485</v>
      </c>
      <c r="AP112" s="238" t="s">
        <v>2486</v>
      </c>
      <c r="AQ112" s="237" t="s">
        <v>2485</v>
      </c>
      <c r="AR112" s="239" t="s">
        <v>2486</v>
      </c>
      <c r="AS112" s="237" t="s">
        <v>2485</v>
      </c>
      <c r="AT112" s="238" t="s">
        <v>2486</v>
      </c>
      <c r="AU112" s="237" t="s">
        <v>2485</v>
      </c>
      <c r="AV112" s="239" t="s">
        <v>2486</v>
      </c>
      <c r="AW112" s="237" t="s">
        <v>2485</v>
      </c>
      <c r="AX112" s="238" t="s">
        <v>2486</v>
      </c>
      <c r="AY112" s="237" t="s">
        <v>2485</v>
      </c>
      <c r="AZ112" s="239" t="s">
        <v>2486</v>
      </c>
      <c r="BA112" s="237" t="s">
        <v>2485</v>
      </c>
      <c r="BB112" s="238" t="s">
        <v>2486</v>
      </c>
      <c r="BC112" s="237" t="s">
        <v>2485</v>
      </c>
      <c r="BD112" s="238" t="s">
        <v>2486</v>
      </c>
      <c r="BE112" s="237" t="s">
        <v>2485</v>
      </c>
      <c r="BF112" s="239" t="s">
        <v>2486</v>
      </c>
      <c r="BG112" s="237" t="s">
        <v>2485</v>
      </c>
      <c r="BH112" s="239" t="s">
        <v>2486</v>
      </c>
      <c r="BI112" s="237" t="s">
        <v>2485</v>
      </c>
      <c r="BJ112" s="238" t="s">
        <v>2486</v>
      </c>
      <c r="BK112" s="237" t="s">
        <v>2485</v>
      </c>
      <c r="BL112" s="238" t="s">
        <v>2486</v>
      </c>
      <c r="BM112" s="237" t="s">
        <v>2490</v>
      </c>
      <c r="BN112" s="238" t="s">
        <v>3688</v>
      </c>
      <c r="BO112" s="237" t="s">
        <v>2485</v>
      </c>
      <c r="BP112" s="238" t="s">
        <v>3895</v>
      </c>
      <c r="BQ112" s="237" t="s">
        <v>2485</v>
      </c>
      <c r="BR112" s="238" t="s">
        <v>2486</v>
      </c>
      <c r="BS112" s="237" t="s">
        <v>2543</v>
      </c>
      <c r="BT112" s="239" t="s">
        <v>3635</v>
      </c>
      <c r="BU112" s="237" t="s">
        <v>2485</v>
      </c>
      <c r="BV112" s="238" t="s">
        <v>2486</v>
      </c>
      <c r="BW112" s="237" t="s">
        <v>2485</v>
      </c>
      <c r="BX112" s="239" t="s">
        <v>2486</v>
      </c>
      <c r="BY112" s="237" t="s">
        <v>2485</v>
      </c>
      <c r="BZ112" s="238" t="s">
        <v>2486</v>
      </c>
      <c r="CA112" s="237" t="s">
        <v>2480</v>
      </c>
      <c r="CB112" s="238" t="s">
        <v>3959</v>
      </c>
      <c r="CC112" s="237" t="s">
        <v>2485</v>
      </c>
      <c r="CD112" s="238" t="s">
        <v>2486</v>
      </c>
      <c r="CE112" s="237" t="s">
        <v>2483</v>
      </c>
      <c r="CF112" s="239" t="s">
        <v>2576</v>
      </c>
      <c r="CG112" s="237" t="s">
        <v>2485</v>
      </c>
      <c r="CH112" s="238" t="s">
        <v>2486</v>
      </c>
      <c r="CI112" s="237" t="s">
        <v>2646</v>
      </c>
      <c r="CJ112" s="238" t="s">
        <v>3960</v>
      </c>
      <c r="CK112" s="237" t="s">
        <v>2485</v>
      </c>
      <c r="CL112" s="239" t="s">
        <v>2486</v>
      </c>
      <c r="CM112" s="237" t="s">
        <v>2485</v>
      </c>
      <c r="CN112" s="238" t="s">
        <v>2486</v>
      </c>
      <c r="CO112" s="237" t="s">
        <v>2485</v>
      </c>
      <c r="CP112" s="238" t="s">
        <v>2486</v>
      </c>
      <c r="CQ112" s="237" t="s">
        <v>2485</v>
      </c>
      <c r="CR112" s="238" t="s">
        <v>2486</v>
      </c>
      <c r="CS112" s="237" t="s">
        <v>2485</v>
      </c>
      <c r="CT112" s="238" t="s">
        <v>2486</v>
      </c>
      <c r="CU112" s="237" t="s">
        <v>2485</v>
      </c>
      <c r="CV112" s="238" t="s">
        <v>2486</v>
      </c>
      <c r="CW112" s="240"/>
      <c r="CX112" s="236"/>
      <c r="CY112" s="236"/>
      <c r="CZ112" s="236"/>
      <c r="DA112" s="236"/>
      <c r="DB112" s="236"/>
    </row>
    <row r="113" spans="1:106" s="249" customFormat="1" ht="51.75" customHeight="1" thickBot="1" x14ac:dyDescent="0.35">
      <c r="A113" s="241">
        <f t="shared" si="1"/>
        <v>110</v>
      </c>
      <c r="B113" s="242"/>
      <c r="C113" s="235" t="s">
        <v>341</v>
      </c>
      <c r="D113" s="243" t="s">
        <v>2583</v>
      </c>
      <c r="E113" s="236">
        <v>329</v>
      </c>
      <c r="F113" s="236" t="s">
        <v>2693</v>
      </c>
      <c r="G113" s="237" t="s">
        <v>2483</v>
      </c>
      <c r="H113" s="238" t="s">
        <v>3961</v>
      </c>
      <c r="I113" s="237" t="s">
        <v>2484</v>
      </c>
      <c r="J113" s="238" t="s">
        <v>3962</v>
      </c>
      <c r="K113" s="237" t="s">
        <v>2485</v>
      </c>
      <c r="L113" s="238" t="s">
        <v>2486</v>
      </c>
      <c r="M113" s="237" t="s">
        <v>2485</v>
      </c>
      <c r="N113" s="238" t="s">
        <v>2486</v>
      </c>
      <c r="O113" s="237" t="s">
        <v>2485</v>
      </c>
      <c r="P113" s="238" t="s">
        <v>2486</v>
      </c>
      <c r="Q113" s="237" t="s">
        <v>2485</v>
      </c>
      <c r="R113" s="239" t="s">
        <v>2486</v>
      </c>
      <c r="S113" s="237" t="s">
        <v>2490</v>
      </c>
      <c r="T113" s="238" t="s">
        <v>3963</v>
      </c>
      <c r="U113" s="237" t="s">
        <v>2490</v>
      </c>
      <c r="V113" s="238" t="s">
        <v>3964</v>
      </c>
      <c r="W113" s="237" t="s">
        <v>2485</v>
      </c>
      <c r="X113" s="239" t="s">
        <v>2486</v>
      </c>
      <c r="Y113" s="237" t="s">
        <v>2483</v>
      </c>
      <c r="Z113" s="238" t="s">
        <v>3965</v>
      </c>
      <c r="AA113" s="237" t="s">
        <v>2480</v>
      </c>
      <c r="AB113" s="239" t="s">
        <v>3966</v>
      </c>
      <c r="AC113" s="237" t="s">
        <v>2490</v>
      </c>
      <c r="AD113" s="238" t="s">
        <v>3967</v>
      </c>
      <c r="AE113" s="237" t="s">
        <v>2543</v>
      </c>
      <c r="AF113" s="238" t="s">
        <v>3968</v>
      </c>
      <c r="AG113" s="237" t="s">
        <v>2543</v>
      </c>
      <c r="AH113" s="238" t="s">
        <v>3969</v>
      </c>
      <c r="AI113" s="237" t="s">
        <v>2485</v>
      </c>
      <c r="AJ113" s="238" t="s">
        <v>2486</v>
      </c>
      <c r="AK113" s="237" t="s">
        <v>2485</v>
      </c>
      <c r="AL113" s="238" t="s">
        <v>2486</v>
      </c>
      <c r="AM113" s="237" t="s">
        <v>2485</v>
      </c>
      <c r="AN113" s="239" t="s">
        <v>2486</v>
      </c>
      <c r="AO113" s="237" t="s">
        <v>2490</v>
      </c>
      <c r="AP113" s="238" t="s">
        <v>3970</v>
      </c>
      <c r="AQ113" s="237" t="s">
        <v>2490</v>
      </c>
      <c r="AR113" s="239" t="s">
        <v>3971</v>
      </c>
      <c r="AS113" s="237" t="s">
        <v>2490</v>
      </c>
      <c r="AT113" s="238" t="s">
        <v>3972</v>
      </c>
      <c r="AU113" s="237" t="s">
        <v>2482</v>
      </c>
      <c r="AV113" s="239" t="s">
        <v>3973</v>
      </c>
      <c r="AW113" s="237" t="s">
        <v>2483</v>
      </c>
      <c r="AX113" s="238" t="s">
        <v>2639</v>
      </c>
      <c r="AY113" s="237" t="s">
        <v>2485</v>
      </c>
      <c r="AZ113" s="239" t="s">
        <v>2486</v>
      </c>
      <c r="BA113" s="237" t="s">
        <v>2482</v>
      </c>
      <c r="BB113" s="238" t="s">
        <v>2771</v>
      </c>
      <c r="BC113" s="237" t="s">
        <v>2485</v>
      </c>
      <c r="BD113" s="238" t="s">
        <v>2486</v>
      </c>
      <c r="BE113" s="237" t="s">
        <v>2485</v>
      </c>
      <c r="BF113" s="239" t="s">
        <v>2486</v>
      </c>
      <c r="BG113" s="237" t="s">
        <v>2485</v>
      </c>
      <c r="BH113" s="239" t="s">
        <v>2486</v>
      </c>
      <c r="BI113" s="237" t="s">
        <v>2485</v>
      </c>
      <c r="BJ113" s="238" t="s">
        <v>2486</v>
      </c>
      <c r="BK113" s="237" t="s">
        <v>2485</v>
      </c>
      <c r="BL113" s="238" t="s">
        <v>2486</v>
      </c>
      <c r="BM113" s="237" t="s">
        <v>2483</v>
      </c>
      <c r="BN113" s="238" t="s">
        <v>3708</v>
      </c>
      <c r="BO113" s="237" t="s">
        <v>2485</v>
      </c>
      <c r="BP113" s="238" t="s">
        <v>2486</v>
      </c>
      <c r="BQ113" s="237" t="s">
        <v>2484</v>
      </c>
      <c r="BR113" s="238" t="s">
        <v>3974</v>
      </c>
      <c r="BS113" s="237" t="s">
        <v>2483</v>
      </c>
      <c r="BT113" s="239" t="s">
        <v>3975</v>
      </c>
      <c r="BU113" s="237" t="s">
        <v>2490</v>
      </c>
      <c r="BV113" s="238" t="s">
        <v>3976</v>
      </c>
      <c r="BW113" s="237" t="s">
        <v>2485</v>
      </c>
      <c r="BX113" s="239" t="s">
        <v>2486</v>
      </c>
      <c r="BY113" s="237" t="s">
        <v>2490</v>
      </c>
      <c r="BZ113" s="238" t="s">
        <v>3977</v>
      </c>
      <c r="CA113" s="237" t="s">
        <v>2490</v>
      </c>
      <c r="CB113" s="238" t="s">
        <v>3978</v>
      </c>
      <c r="CC113" s="237" t="s">
        <v>2485</v>
      </c>
      <c r="CD113" s="238" t="s">
        <v>2486</v>
      </c>
      <c r="CE113" s="237" t="s">
        <v>2485</v>
      </c>
      <c r="CF113" s="239" t="s">
        <v>2486</v>
      </c>
      <c r="CG113" s="237" t="s">
        <v>2485</v>
      </c>
      <c r="CH113" s="238" t="s">
        <v>2486</v>
      </c>
      <c r="CI113" s="237" t="s">
        <v>2482</v>
      </c>
      <c r="CJ113" s="238" t="s">
        <v>3979</v>
      </c>
      <c r="CK113" s="237" t="s">
        <v>2485</v>
      </c>
      <c r="CL113" s="239" t="s">
        <v>2486</v>
      </c>
      <c r="CM113" s="237" t="s">
        <v>2485</v>
      </c>
      <c r="CN113" s="238" t="s">
        <v>2486</v>
      </c>
      <c r="CO113" s="237" t="s">
        <v>2485</v>
      </c>
      <c r="CP113" s="238" t="s">
        <v>2486</v>
      </c>
      <c r="CQ113" s="237" t="s">
        <v>2485</v>
      </c>
      <c r="CR113" s="238" t="s">
        <v>2486</v>
      </c>
      <c r="CS113" s="237" t="s">
        <v>2485</v>
      </c>
      <c r="CT113" s="238" t="s">
        <v>2486</v>
      </c>
      <c r="CU113" s="237" t="s">
        <v>2483</v>
      </c>
      <c r="CV113" s="238" t="s">
        <v>3980</v>
      </c>
      <c r="CW113" s="240" t="s">
        <v>3981</v>
      </c>
      <c r="CX113" s="236"/>
      <c r="CY113" s="236"/>
      <c r="CZ113" s="236"/>
      <c r="DA113" s="236"/>
      <c r="DB113" s="236"/>
    </row>
    <row r="114" spans="1:106" s="248" customFormat="1" ht="51.75" customHeight="1" thickBot="1" x14ac:dyDescent="0.35">
      <c r="A114" s="241">
        <f t="shared" si="1"/>
        <v>111</v>
      </c>
      <c r="B114" s="242"/>
      <c r="C114" s="235" t="s">
        <v>345</v>
      </c>
      <c r="D114" s="243" t="s">
        <v>2583</v>
      </c>
      <c r="E114" s="236">
        <v>345</v>
      </c>
      <c r="F114" s="236" t="s">
        <v>2693</v>
      </c>
      <c r="G114" s="237" t="s">
        <v>2483</v>
      </c>
      <c r="H114" s="238" t="s">
        <v>3961</v>
      </c>
      <c r="I114" s="237" t="s">
        <v>2483</v>
      </c>
      <c r="J114" s="238" t="s">
        <v>3962</v>
      </c>
      <c r="K114" s="237" t="s">
        <v>2485</v>
      </c>
      <c r="L114" s="238" t="s">
        <v>2486</v>
      </c>
      <c r="M114" s="237" t="s">
        <v>2485</v>
      </c>
      <c r="N114" s="238" t="s">
        <v>2486</v>
      </c>
      <c r="O114" s="237" t="s">
        <v>2485</v>
      </c>
      <c r="P114" s="238" t="s">
        <v>2486</v>
      </c>
      <c r="Q114" s="237" t="s">
        <v>2485</v>
      </c>
      <c r="R114" s="239" t="s">
        <v>2486</v>
      </c>
      <c r="S114" s="237" t="s">
        <v>2482</v>
      </c>
      <c r="T114" s="238" t="s">
        <v>3982</v>
      </c>
      <c r="U114" s="237" t="s">
        <v>2490</v>
      </c>
      <c r="V114" s="238" t="s">
        <v>3983</v>
      </c>
      <c r="W114" s="237" t="s">
        <v>2485</v>
      </c>
      <c r="X114" s="239" t="s">
        <v>2486</v>
      </c>
      <c r="Y114" s="237" t="s">
        <v>2480</v>
      </c>
      <c r="Z114" s="238" t="s">
        <v>3984</v>
      </c>
      <c r="AA114" s="237" t="s">
        <v>2490</v>
      </c>
      <c r="AB114" s="239" t="s">
        <v>3966</v>
      </c>
      <c r="AC114" s="237" t="s">
        <v>2482</v>
      </c>
      <c r="AD114" s="238" t="s">
        <v>3985</v>
      </c>
      <c r="AE114" s="237" t="s">
        <v>2485</v>
      </c>
      <c r="AF114" s="238" t="s">
        <v>2486</v>
      </c>
      <c r="AG114" s="237" t="s">
        <v>2485</v>
      </c>
      <c r="AH114" s="238" t="s">
        <v>2486</v>
      </c>
      <c r="AI114" s="237" t="s">
        <v>2485</v>
      </c>
      <c r="AJ114" s="238" t="s">
        <v>2486</v>
      </c>
      <c r="AK114" s="237" t="s">
        <v>2485</v>
      </c>
      <c r="AL114" s="238" t="s">
        <v>2486</v>
      </c>
      <c r="AM114" s="237" t="s">
        <v>2485</v>
      </c>
      <c r="AN114" s="239" t="s">
        <v>2486</v>
      </c>
      <c r="AO114" s="237" t="s">
        <v>2490</v>
      </c>
      <c r="AP114" s="238" t="s">
        <v>3986</v>
      </c>
      <c r="AQ114" s="237" t="s">
        <v>2482</v>
      </c>
      <c r="AR114" s="239" t="s">
        <v>3987</v>
      </c>
      <c r="AS114" s="237" t="s">
        <v>2490</v>
      </c>
      <c r="AT114" s="238" t="s">
        <v>3972</v>
      </c>
      <c r="AU114" s="237" t="s">
        <v>2485</v>
      </c>
      <c r="AV114" s="239" t="s">
        <v>2486</v>
      </c>
      <c r="AW114" s="237" t="s">
        <v>2483</v>
      </c>
      <c r="AX114" s="238" t="s">
        <v>2639</v>
      </c>
      <c r="AY114" s="237" t="s">
        <v>2485</v>
      </c>
      <c r="AZ114" s="239" t="s">
        <v>2486</v>
      </c>
      <c r="BA114" s="237" t="s">
        <v>2482</v>
      </c>
      <c r="BB114" s="238" t="s">
        <v>2771</v>
      </c>
      <c r="BC114" s="237" t="s">
        <v>2485</v>
      </c>
      <c r="BD114" s="238" t="s">
        <v>2486</v>
      </c>
      <c r="BE114" s="237" t="s">
        <v>2485</v>
      </c>
      <c r="BF114" s="239" t="s">
        <v>3988</v>
      </c>
      <c r="BG114" s="237" t="s">
        <v>2485</v>
      </c>
      <c r="BH114" s="239" t="s">
        <v>2486</v>
      </c>
      <c r="BI114" s="237" t="s">
        <v>2485</v>
      </c>
      <c r="BJ114" s="238" t="s">
        <v>2486</v>
      </c>
      <c r="BK114" s="237" t="s">
        <v>2485</v>
      </c>
      <c r="BL114" s="238" t="s">
        <v>2486</v>
      </c>
      <c r="BM114" s="237" t="s">
        <v>2480</v>
      </c>
      <c r="BN114" s="238" t="s">
        <v>3708</v>
      </c>
      <c r="BO114" s="237" t="s">
        <v>2485</v>
      </c>
      <c r="BP114" s="238" t="s">
        <v>2486</v>
      </c>
      <c r="BQ114" s="237" t="s">
        <v>2483</v>
      </c>
      <c r="BR114" s="238" t="s">
        <v>3974</v>
      </c>
      <c r="BS114" s="237" t="s">
        <v>2480</v>
      </c>
      <c r="BT114" s="239" t="s">
        <v>3975</v>
      </c>
      <c r="BU114" s="237" t="s">
        <v>2482</v>
      </c>
      <c r="BV114" s="238" t="s">
        <v>3976</v>
      </c>
      <c r="BW114" s="237" t="s">
        <v>2485</v>
      </c>
      <c r="BX114" s="239" t="s">
        <v>2486</v>
      </c>
      <c r="BY114" s="237" t="s">
        <v>2482</v>
      </c>
      <c r="BZ114" s="238" t="s">
        <v>3977</v>
      </c>
      <c r="CA114" s="237" t="s">
        <v>2490</v>
      </c>
      <c r="CB114" s="238" t="s">
        <v>3989</v>
      </c>
      <c r="CC114" s="237" t="s">
        <v>2485</v>
      </c>
      <c r="CD114" s="238" t="s">
        <v>2486</v>
      </c>
      <c r="CE114" s="237" t="s">
        <v>2485</v>
      </c>
      <c r="CF114" s="239" t="s">
        <v>2486</v>
      </c>
      <c r="CG114" s="237" t="s">
        <v>2485</v>
      </c>
      <c r="CH114" s="238" t="s">
        <v>2486</v>
      </c>
      <c r="CI114" s="237" t="s">
        <v>2485</v>
      </c>
      <c r="CJ114" s="238" t="s">
        <v>2486</v>
      </c>
      <c r="CK114" s="237" t="s">
        <v>2485</v>
      </c>
      <c r="CL114" s="239" t="s">
        <v>2486</v>
      </c>
      <c r="CM114" s="237" t="s">
        <v>2485</v>
      </c>
      <c r="CN114" s="238" t="s">
        <v>2486</v>
      </c>
      <c r="CO114" s="237" t="s">
        <v>2485</v>
      </c>
      <c r="CP114" s="238" t="s">
        <v>2486</v>
      </c>
      <c r="CQ114" s="237" t="s">
        <v>2485</v>
      </c>
      <c r="CR114" s="238" t="s">
        <v>2486</v>
      </c>
      <c r="CS114" s="237" t="s">
        <v>2485</v>
      </c>
      <c r="CT114" s="238" t="s">
        <v>2486</v>
      </c>
      <c r="CU114" s="237" t="s">
        <v>2480</v>
      </c>
      <c r="CV114" s="238" t="s">
        <v>3990</v>
      </c>
      <c r="CW114" s="240" t="s">
        <v>3981</v>
      </c>
      <c r="CX114" s="236"/>
      <c r="CY114" s="236"/>
      <c r="CZ114" s="236"/>
      <c r="DA114" s="236"/>
      <c r="DB114" s="236"/>
    </row>
    <row r="115" spans="1:106" s="249" customFormat="1" ht="51.75" customHeight="1" thickBot="1" x14ac:dyDescent="0.35">
      <c r="A115" s="241">
        <f t="shared" si="1"/>
        <v>112</v>
      </c>
      <c r="B115" s="242"/>
      <c r="C115" s="235" t="s">
        <v>391</v>
      </c>
      <c r="D115" s="243" t="s">
        <v>3040</v>
      </c>
      <c r="E115" s="236">
        <v>643</v>
      </c>
      <c r="F115" s="236" t="s">
        <v>2479</v>
      </c>
      <c r="G115" s="237" t="s">
        <v>2490</v>
      </c>
      <c r="H115" s="238" t="s">
        <v>3991</v>
      </c>
      <c r="I115" s="237" t="s">
        <v>2490</v>
      </c>
      <c r="J115" s="238" t="s">
        <v>3992</v>
      </c>
      <c r="K115" s="237" t="s">
        <v>2490</v>
      </c>
      <c r="L115" s="238" t="s">
        <v>3991</v>
      </c>
      <c r="M115" s="237" t="s">
        <v>2485</v>
      </c>
      <c r="N115" s="238" t="s">
        <v>3993</v>
      </c>
      <c r="O115" s="237" t="s">
        <v>2485</v>
      </c>
      <c r="P115" s="238" t="s">
        <v>3993</v>
      </c>
      <c r="Q115" s="237" t="s">
        <v>2485</v>
      </c>
      <c r="R115" s="239" t="s">
        <v>2486</v>
      </c>
      <c r="S115" s="237" t="s">
        <v>2485</v>
      </c>
      <c r="T115" s="238" t="s">
        <v>2486</v>
      </c>
      <c r="U115" s="237" t="s">
        <v>2485</v>
      </c>
      <c r="V115" s="238" t="s">
        <v>3994</v>
      </c>
      <c r="W115" s="237" t="s">
        <v>2543</v>
      </c>
      <c r="X115" s="239" t="s">
        <v>3995</v>
      </c>
      <c r="Y115" s="237" t="s">
        <v>2485</v>
      </c>
      <c r="Z115" s="238" t="s">
        <v>2486</v>
      </c>
      <c r="AA115" s="237" t="s">
        <v>2485</v>
      </c>
      <c r="AB115" s="239" t="s">
        <v>2486</v>
      </c>
      <c r="AC115" s="237" t="s">
        <v>2485</v>
      </c>
      <c r="AD115" s="238" t="s">
        <v>2486</v>
      </c>
      <c r="AE115" s="237" t="s">
        <v>2485</v>
      </c>
      <c r="AF115" s="238" t="s">
        <v>2486</v>
      </c>
      <c r="AG115" s="237" t="s">
        <v>2485</v>
      </c>
      <c r="AH115" s="238" t="s">
        <v>2486</v>
      </c>
      <c r="AI115" s="237" t="s">
        <v>2485</v>
      </c>
      <c r="AJ115" s="238" t="s">
        <v>2486</v>
      </c>
      <c r="AK115" s="237" t="s">
        <v>2485</v>
      </c>
      <c r="AL115" s="238" t="s">
        <v>2486</v>
      </c>
      <c r="AM115" s="237" t="s">
        <v>2485</v>
      </c>
      <c r="AN115" s="239" t="s">
        <v>2486</v>
      </c>
      <c r="AO115" s="237" t="s">
        <v>2485</v>
      </c>
      <c r="AP115" s="238" t="s">
        <v>2486</v>
      </c>
      <c r="AQ115" s="237" t="s">
        <v>2485</v>
      </c>
      <c r="AR115" s="239" t="s">
        <v>2486</v>
      </c>
      <c r="AS115" s="237" t="s">
        <v>2485</v>
      </c>
      <c r="AT115" s="238" t="s">
        <v>2486</v>
      </c>
      <c r="AU115" s="237" t="s">
        <v>2485</v>
      </c>
      <c r="AV115" s="239" t="s">
        <v>2486</v>
      </c>
      <c r="AW115" s="237" t="s">
        <v>2485</v>
      </c>
      <c r="AX115" s="238" t="s">
        <v>2486</v>
      </c>
      <c r="AY115" s="237" t="s">
        <v>2485</v>
      </c>
      <c r="AZ115" s="239" t="s">
        <v>2486</v>
      </c>
      <c r="BA115" s="237" t="s">
        <v>2485</v>
      </c>
      <c r="BB115" s="238" t="s">
        <v>2486</v>
      </c>
      <c r="BC115" s="237" t="s">
        <v>2485</v>
      </c>
      <c r="BD115" s="238" t="s">
        <v>2486</v>
      </c>
      <c r="BE115" s="237" t="s">
        <v>2485</v>
      </c>
      <c r="BF115" s="239" t="s">
        <v>2486</v>
      </c>
      <c r="BG115" s="237" t="s">
        <v>2485</v>
      </c>
      <c r="BH115" s="239" t="s">
        <v>2486</v>
      </c>
      <c r="BI115" s="237" t="s">
        <v>2485</v>
      </c>
      <c r="BJ115" s="238" t="s">
        <v>2486</v>
      </c>
      <c r="BK115" s="237" t="s">
        <v>2485</v>
      </c>
      <c r="BL115" s="238" t="s">
        <v>2486</v>
      </c>
      <c r="BM115" s="237" t="s">
        <v>2490</v>
      </c>
      <c r="BN115" s="238" t="s">
        <v>3162</v>
      </c>
      <c r="BO115" s="237" t="s">
        <v>2490</v>
      </c>
      <c r="BP115" s="238" t="s">
        <v>3996</v>
      </c>
      <c r="BQ115" s="237" t="s">
        <v>2485</v>
      </c>
      <c r="BR115" s="238" t="s">
        <v>2486</v>
      </c>
      <c r="BS115" s="237" t="s">
        <v>2482</v>
      </c>
      <c r="BT115" s="239" t="s">
        <v>531</v>
      </c>
      <c r="BU115" s="237" t="s">
        <v>2485</v>
      </c>
      <c r="BV115" s="238" t="s">
        <v>2486</v>
      </c>
      <c r="BW115" s="237" t="s">
        <v>2485</v>
      </c>
      <c r="BX115" s="239" t="s">
        <v>2486</v>
      </c>
      <c r="BY115" s="237" t="s">
        <v>2485</v>
      </c>
      <c r="BZ115" s="238" t="s">
        <v>2486</v>
      </c>
      <c r="CA115" s="237" t="s">
        <v>2483</v>
      </c>
      <c r="CB115" s="238" t="s">
        <v>2574</v>
      </c>
      <c r="CC115" s="237" t="s">
        <v>2483</v>
      </c>
      <c r="CD115" s="238" t="s">
        <v>3997</v>
      </c>
      <c r="CE115" s="237" t="s">
        <v>2483</v>
      </c>
      <c r="CF115" s="239" t="s">
        <v>2576</v>
      </c>
      <c r="CG115" s="237" t="s">
        <v>2485</v>
      </c>
      <c r="CH115" s="238" t="s">
        <v>2486</v>
      </c>
      <c r="CI115" s="237" t="s">
        <v>2484</v>
      </c>
      <c r="CJ115" s="238" t="s">
        <v>2486</v>
      </c>
      <c r="CK115" s="237" t="s">
        <v>2484</v>
      </c>
      <c r="CL115" s="239" t="s">
        <v>3998</v>
      </c>
      <c r="CM115" s="237" t="s">
        <v>2490</v>
      </c>
      <c r="CN115" s="238" t="s">
        <v>3999</v>
      </c>
      <c r="CO115" s="237" t="s">
        <v>2485</v>
      </c>
      <c r="CP115" s="238" t="s">
        <v>2486</v>
      </c>
      <c r="CQ115" s="237" t="s">
        <v>2485</v>
      </c>
      <c r="CR115" s="238" t="s">
        <v>2486</v>
      </c>
      <c r="CS115" s="237" t="s">
        <v>2485</v>
      </c>
      <c r="CT115" s="238" t="s">
        <v>2486</v>
      </c>
      <c r="CU115" s="237" t="s">
        <v>2485</v>
      </c>
      <c r="CV115" s="238" t="s">
        <v>2486</v>
      </c>
      <c r="CW115" s="240"/>
      <c r="CX115" s="236"/>
      <c r="CY115" s="236"/>
      <c r="CZ115" s="236"/>
      <c r="DA115" s="236"/>
      <c r="DB115" s="236"/>
    </row>
    <row r="116" spans="1:106" s="249" customFormat="1" ht="51.75" customHeight="1" thickBot="1" x14ac:dyDescent="0.35">
      <c r="A116" s="241">
        <f t="shared" si="1"/>
        <v>113</v>
      </c>
      <c r="B116" s="242"/>
      <c r="C116" s="235" t="s">
        <v>346</v>
      </c>
      <c r="D116" s="243" t="s">
        <v>4000</v>
      </c>
      <c r="E116" s="236">
        <v>391</v>
      </c>
      <c r="F116" s="236" t="s">
        <v>2479</v>
      </c>
      <c r="G116" s="237" t="s">
        <v>2480</v>
      </c>
      <c r="H116" s="238" t="s">
        <v>4001</v>
      </c>
      <c r="I116" s="237" t="s">
        <v>2490</v>
      </c>
      <c r="J116" s="238" t="s">
        <v>4002</v>
      </c>
      <c r="K116" s="237" t="s">
        <v>2482</v>
      </c>
      <c r="L116" s="238" t="s">
        <v>4003</v>
      </c>
      <c r="M116" s="237" t="s">
        <v>2480</v>
      </c>
      <c r="N116" s="238" t="s">
        <v>4004</v>
      </c>
      <c r="O116" s="237" t="s">
        <v>2483</v>
      </c>
      <c r="P116" s="238" t="s">
        <v>4005</v>
      </c>
      <c r="Q116" s="237" t="s">
        <v>2485</v>
      </c>
      <c r="R116" s="239" t="s">
        <v>2486</v>
      </c>
      <c r="S116" s="237" t="s">
        <v>2490</v>
      </c>
      <c r="T116" s="238" t="s">
        <v>4006</v>
      </c>
      <c r="U116" s="237" t="s">
        <v>2483</v>
      </c>
      <c r="V116" s="238" t="s">
        <v>4007</v>
      </c>
      <c r="W116" s="237" t="s">
        <v>2482</v>
      </c>
      <c r="X116" s="239" t="s">
        <v>2895</v>
      </c>
      <c r="Y116" s="237" t="s">
        <v>2484</v>
      </c>
      <c r="Z116" s="238" t="s">
        <v>3720</v>
      </c>
      <c r="AA116" s="237" t="s">
        <v>2483</v>
      </c>
      <c r="AB116" s="239" t="s">
        <v>3721</v>
      </c>
      <c r="AC116" s="237" t="s">
        <v>2543</v>
      </c>
      <c r="AD116" s="238" t="s">
        <v>4008</v>
      </c>
      <c r="AE116" s="237" t="s">
        <v>2490</v>
      </c>
      <c r="AF116" s="238" t="s">
        <v>2556</v>
      </c>
      <c r="AG116" s="237" t="s">
        <v>2482</v>
      </c>
      <c r="AH116" s="238" t="s">
        <v>2556</v>
      </c>
      <c r="AI116" s="237" t="s">
        <v>2485</v>
      </c>
      <c r="AJ116" s="238" t="s">
        <v>2486</v>
      </c>
      <c r="AK116" s="237" t="s">
        <v>2480</v>
      </c>
      <c r="AL116" s="238" t="s">
        <v>3724</v>
      </c>
      <c r="AM116" s="237" t="s">
        <v>2485</v>
      </c>
      <c r="AN116" s="239" t="s">
        <v>2486</v>
      </c>
      <c r="AO116" s="237" t="s">
        <v>2485</v>
      </c>
      <c r="AP116" s="238" t="s">
        <v>2486</v>
      </c>
      <c r="AQ116" s="237" t="s">
        <v>2485</v>
      </c>
      <c r="AR116" s="239" t="s">
        <v>2486</v>
      </c>
      <c r="AS116" s="237" t="s">
        <v>2484</v>
      </c>
      <c r="AT116" s="238" t="s">
        <v>4009</v>
      </c>
      <c r="AU116" s="237" t="s">
        <v>2484</v>
      </c>
      <c r="AV116" s="239" t="s">
        <v>2768</v>
      </c>
      <c r="AW116" s="237" t="s">
        <v>2480</v>
      </c>
      <c r="AX116" s="238" t="s">
        <v>4010</v>
      </c>
      <c r="AY116" s="237" t="s">
        <v>2482</v>
      </c>
      <c r="AZ116" s="239" t="s">
        <v>4011</v>
      </c>
      <c r="BA116" s="237" t="s">
        <v>2480</v>
      </c>
      <c r="BB116" s="238" t="s">
        <v>4012</v>
      </c>
      <c r="BC116" s="237" t="s">
        <v>2482</v>
      </c>
      <c r="BD116" s="238" t="s">
        <v>4013</v>
      </c>
      <c r="BE116" s="237" t="s">
        <v>2482</v>
      </c>
      <c r="BF116" s="239" t="s">
        <v>4014</v>
      </c>
      <c r="BG116" s="237" t="s">
        <v>2482</v>
      </c>
      <c r="BH116" s="239" t="s">
        <v>4015</v>
      </c>
      <c r="BI116" s="237" t="s">
        <v>2480</v>
      </c>
      <c r="BJ116" s="238" t="s">
        <v>4016</v>
      </c>
      <c r="BK116" s="237" t="s">
        <v>2482</v>
      </c>
      <c r="BL116" s="238" t="s">
        <v>4017</v>
      </c>
      <c r="BM116" s="237" t="s">
        <v>2484</v>
      </c>
      <c r="BN116" s="238" t="s">
        <v>3115</v>
      </c>
      <c r="BO116" s="237" t="s">
        <v>2484</v>
      </c>
      <c r="BP116" s="238" t="s">
        <v>4018</v>
      </c>
      <c r="BQ116" s="237" t="s">
        <v>2482</v>
      </c>
      <c r="BR116" s="238" t="s">
        <v>2837</v>
      </c>
      <c r="BS116" s="237" t="s">
        <v>2480</v>
      </c>
      <c r="BT116" s="239" t="s">
        <v>531</v>
      </c>
      <c r="BU116" s="237" t="s">
        <v>2485</v>
      </c>
      <c r="BV116" s="238" t="s">
        <v>2486</v>
      </c>
      <c r="BW116" s="237" t="s">
        <v>2485</v>
      </c>
      <c r="BX116" s="239" t="s">
        <v>2486</v>
      </c>
      <c r="BY116" s="237" t="s">
        <v>2485</v>
      </c>
      <c r="BZ116" s="238" t="s">
        <v>2573</v>
      </c>
      <c r="CA116" s="237" t="s">
        <v>2484</v>
      </c>
      <c r="CB116" s="238" t="s">
        <v>2574</v>
      </c>
      <c r="CC116" s="237" t="s">
        <v>2484</v>
      </c>
      <c r="CD116" s="238" t="s">
        <v>4019</v>
      </c>
      <c r="CE116" s="237" t="s">
        <v>2480</v>
      </c>
      <c r="CF116" s="239" t="s">
        <v>2576</v>
      </c>
      <c r="CG116" s="237" t="s">
        <v>2485</v>
      </c>
      <c r="CH116" s="238" t="s">
        <v>2486</v>
      </c>
      <c r="CI116" s="237" t="s">
        <v>2484</v>
      </c>
      <c r="CJ116" s="238" t="s">
        <v>4020</v>
      </c>
      <c r="CK116" s="237" t="s">
        <v>2484</v>
      </c>
      <c r="CL116" s="239" t="s">
        <v>2578</v>
      </c>
      <c r="CM116" s="237" t="s">
        <v>2485</v>
      </c>
      <c r="CN116" s="238" t="s">
        <v>2486</v>
      </c>
      <c r="CO116" s="237" t="s">
        <v>2485</v>
      </c>
      <c r="CP116" s="238" t="s">
        <v>2486</v>
      </c>
      <c r="CQ116" s="237" t="s">
        <v>2485</v>
      </c>
      <c r="CR116" s="238" t="s">
        <v>2486</v>
      </c>
      <c r="CS116" s="237" t="s">
        <v>2485</v>
      </c>
      <c r="CT116" s="238" t="s">
        <v>2486</v>
      </c>
      <c r="CU116" s="237" t="s">
        <v>2482</v>
      </c>
      <c r="CV116" s="238" t="s">
        <v>2782</v>
      </c>
      <c r="CW116" s="240" t="s">
        <v>4021</v>
      </c>
      <c r="CX116" s="236"/>
      <c r="CY116" s="236"/>
      <c r="CZ116" s="236"/>
      <c r="DA116" s="236"/>
      <c r="DB116" s="236"/>
    </row>
    <row r="117" spans="1:106" s="249" customFormat="1" ht="51.75" customHeight="1" thickBot="1" x14ac:dyDescent="0.35">
      <c r="A117" s="241">
        <f t="shared" si="1"/>
        <v>114</v>
      </c>
      <c r="B117" s="242"/>
      <c r="C117" s="235" t="s">
        <v>362</v>
      </c>
      <c r="D117" s="243" t="s">
        <v>3040</v>
      </c>
      <c r="E117" s="236">
        <v>390</v>
      </c>
      <c r="F117" s="236" t="s">
        <v>2479</v>
      </c>
      <c r="G117" s="237" t="s">
        <v>2490</v>
      </c>
      <c r="H117" s="238" t="s">
        <v>4001</v>
      </c>
      <c r="I117" s="237" t="s">
        <v>2490</v>
      </c>
      <c r="J117" s="238" t="s">
        <v>4022</v>
      </c>
      <c r="K117" s="237" t="s">
        <v>2482</v>
      </c>
      <c r="L117" s="238" t="s">
        <v>4003</v>
      </c>
      <c r="M117" s="237" t="s">
        <v>2485</v>
      </c>
      <c r="N117" s="238" t="s">
        <v>2486</v>
      </c>
      <c r="O117" s="237" t="s">
        <v>2483</v>
      </c>
      <c r="P117" s="238" t="s">
        <v>4023</v>
      </c>
      <c r="Q117" s="237" t="s">
        <v>2485</v>
      </c>
      <c r="R117" s="239" t="s">
        <v>2486</v>
      </c>
      <c r="S117" s="237" t="s">
        <v>2483</v>
      </c>
      <c r="T117" s="238" t="s">
        <v>2550</v>
      </c>
      <c r="U117" s="237" t="s">
        <v>2483</v>
      </c>
      <c r="V117" s="238" t="s">
        <v>4007</v>
      </c>
      <c r="W117" s="237" t="s">
        <v>2490</v>
      </c>
      <c r="X117" s="239" t="s">
        <v>2895</v>
      </c>
      <c r="Y117" s="237" t="s">
        <v>2485</v>
      </c>
      <c r="Z117" s="238" t="s">
        <v>2486</v>
      </c>
      <c r="AA117" s="237" t="s">
        <v>2485</v>
      </c>
      <c r="AB117" s="239" t="s">
        <v>2486</v>
      </c>
      <c r="AC117" s="237" t="s">
        <v>3247</v>
      </c>
      <c r="AD117" s="238" t="s">
        <v>4024</v>
      </c>
      <c r="AE117" s="237" t="s">
        <v>2490</v>
      </c>
      <c r="AF117" s="238" t="s">
        <v>2556</v>
      </c>
      <c r="AG117" s="237" t="s">
        <v>2490</v>
      </c>
      <c r="AH117" s="238" t="s">
        <v>2556</v>
      </c>
      <c r="AI117" s="237" t="s">
        <v>2485</v>
      </c>
      <c r="AJ117" s="238" t="s">
        <v>2486</v>
      </c>
      <c r="AK117" s="237" t="s">
        <v>2485</v>
      </c>
      <c r="AL117" s="238" t="s">
        <v>2486</v>
      </c>
      <c r="AM117" s="237" t="s">
        <v>2485</v>
      </c>
      <c r="AN117" s="239" t="s">
        <v>2486</v>
      </c>
      <c r="AO117" s="237" t="s">
        <v>2485</v>
      </c>
      <c r="AP117" s="238" t="s">
        <v>2486</v>
      </c>
      <c r="AQ117" s="237" t="s">
        <v>2485</v>
      </c>
      <c r="AR117" s="239" t="s">
        <v>2486</v>
      </c>
      <c r="AS117" s="237" t="s">
        <v>2484</v>
      </c>
      <c r="AT117" s="238" t="s">
        <v>2768</v>
      </c>
      <c r="AU117" s="237" t="s">
        <v>2484</v>
      </c>
      <c r="AV117" s="239" t="s">
        <v>2768</v>
      </c>
      <c r="AW117" s="237" t="s">
        <v>2490</v>
      </c>
      <c r="AX117" s="238" t="s">
        <v>4025</v>
      </c>
      <c r="AY117" s="237" t="s">
        <v>2490</v>
      </c>
      <c r="AZ117" s="239" t="s">
        <v>4026</v>
      </c>
      <c r="BA117" s="237" t="s">
        <v>2480</v>
      </c>
      <c r="BB117" s="238" t="s">
        <v>4027</v>
      </c>
      <c r="BC117" s="237" t="s">
        <v>2490</v>
      </c>
      <c r="BD117" s="238" t="s">
        <v>4013</v>
      </c>
      <c r="BE117" s="237" t="s">
        <v>2482</v>
      </c>
      <c r="BF117" s="239" t="s">
        <v>4014</v>
      </c>
      <c r="BG117" s="237" t="s">
        <v>2482</v>
      </c>
      <c r="BH117" s="239" t="s">
        <v>4015</v>
      </c>
      <c r="BI117" s="237" t="s">
        <v>2490</v>
      </c>
      <c r="BJ117" s="238" t="s">
        <v>4016</v>
      </c>
      <c r="BK117" s="237" t="s">
        <v>2482</v>
      </c>
      <c r="BL117" s="238" t="s">
        <v>4017</v>
      </c>
      <c r="BM117" s="237" t="s">
        <v>2483</v>
      </c>
      <c r="BN117" s="238" t="s">
        <v>3115</v>
      </c>
      <c r="BO117" s="237" t="s">
        <v>2490</v>
      </c>
      <c r="BP117" s="238" t="s">
        <v>4028</v>
      </c>
      <c r="BQ117" s="237" t="s">
        <v>2482</v>
      </c>
      <c r="BR117" s="238" t="s">
        <v>4029</v>
      </c>
      <c r="BS117" s="237" t="s">
        <v>2490</v>
      </c>
      <c r="BT117" s="239" t="s">
        <v>531</v>
      </c>
      <c r="BU117" s="237" t="s">
        <v>2485</v>
      </c>
      <c r="BV117" s="238" t="s">
        <v>2486</v>
      </c>
      <c r="BW117" s="237" t="s">
        <v>2485</v>
      </c>
      <c r="BX117" s="239" t="s">
        <v>2486</v>
      </c>
      <c r="BY117" s="237" t="s">
        <v>2485</v>
      </c>
      <c r="BZ117" s="238" t="s">
        <v>2486</v>
      </c>
      <c r="CA117" s="237" t="s">
        <v>2484</v>
      </c>
      <c r="CB117" s="238" t="s">
        <v>2574</v>
      </c>
      <c r="CC117" s="237" t="s">
        <v>2483</v>
      </c>
      <c r="CD117" s="238" t="s">
        <v>4030</v>
      </c>
      <c r="CE117" s="237" t="s">
        <v>2483</v>
      </c>
      <c r="CF117" s="239" t="s">
        <v>2576</v>
      </c>
      <c r="CG117" s="237" t="s">
        <v>2485</v>
      </c>
      <c r="CH117" s="238" t="s">
        <v>2486</v>
      </c>
      <c r="CI117" s="237" t="s">
        <v>2490</v>
      </c>
      <c r="CJ117" s="238" t="s">
        <v>4031</v>
      </c>
      <c r="CK117" s="237" t="s">
        <v>2485</v>
      </c>
      <c r="CL117" s="239" t="s">
        <v>2486</v>
      </c>
      <c r="CM117" s="237" t="s">
        <v>2483</v>
      </c>
      <c r="CN117" s="238" t="s">
        <v>3999</v>
      </c>
      <c r="CO117" s="237" t="s">
        <v>2485</v>
      </c>
      <c r="CP117" s="238" t="s">
        <v>2486</v>
      </c>
      <c r="CQ117" s="237" t="s">
        <v>2485</v>
      </c>
      <c r="CR117" s="238" t="s">
        <v>2486</v>
      </c>
      <c r="CS117" s="237" t="s">
        <v>2485</v>
      </c>
      <c r="CT117" s="238" t="s">
        <v>2486</v>
      </c>
      <c r="CU117" s="237" t="s">
        <v>2482</v>
      </c>
      <c r="CV117" s="238" t="s">
        <v>4032</v>
      </c>
      <c r="CW117" s="240"/>
      <c r="CX117" s="236"/>
      <c r="CY117" s="236"/>
      <c r="CZ117" s="236"/>
      <c r="DA117" s="236"/>
      <c r="DB117" s="236"/>
    </row>
    <row r="118" spans="1:106" s="249" customFormat="1" ht="51.75" customHeight="1" thickBot="1" x14ac:dyDescent="0.35">
      <c r="A118" s="241">
        <f t="shared" si="1"/>
        <v>115</v>
      </c>
      <c r="B118" s="242"/>
      <c r="C118" s="235" t="s">
        <v>392</v>
      </c>
      <c r="D118" s="243" t="s">
        <v>3225</v>
      </c>
      <c r="E118" s="236">
        <v>654</v>
      </c>
      <c r="F118" s="236" t="s">
        <v>3362</v>
      </c>
      <c r="G118" s="237" t="s">
        <v>2484</v>
      </c>
      <c r="H118" s="238" t="s">
        <v>2891</v>
      </c>
      <c r="I118" s="237" t="s">
        <v>2482</v>
      </c>
      <c r="J118" s="238" t="s">
        <v>4033</v>
      </c>
      <c r="K118" s="237" t="s">
        <v>2484</v>
      </c>
      <c r="L118" s="238" t="s">
        <v>4034</v>
      </c>
      <c r="M118" s="237" t="s">
        <v>2484</v>
      </c>
      <c r="N118" s="238" t="s">
        <v>4035</v>
      </c>
      <c r="O118" s="237" t="s">
        <v>2483</v>
      </c>
      <c r="P118" s="238" t="s">
        <v>4035</v>
      </c>
      <c r="Q118" s="237" t="s">
        <v>2485</v>
      </c>
      <c r="R118" s="239" t="s">
        <v>2486</v>
      </c>
      <c r="S118" s="237" t="s">
        <v>2490</v>
      </c>
      <c r="T118" s="238" t="s">
        <v>4036</v>
      </c>
      <c r="U118" s="237" t="s">
        <v>2484</v>
      </c>
      <c r="V118" s="238" t="s">
        <v>2894</v>
      </c>
      <c r="W118" s="237" t="s">
        <v>2485</v>
      </c>
      <c r="X118" s="239" t="s">
        <v>2895</v>
      </c>
      <c r="Y118" s="237" t="s">
        <v>2482</v>
      </c>
      <c r="Z118" s="238" t="s">
        <v>4037</v>
      </c>
      <c r="AA118" s="237" t="s">
        <v>2480</v>
      </c>
      <c r="AB118" s="239" t="s">
        <v>4038</v>
      </c>
      <c r="AC118" s="237" t="s">
        <v>2480</v>
      </c>
      <c r="AD118" s="238" t="s">
        <v>4039</v>
      </c>
      <c r="AE118" s="237" t="s">
        <v>2483</v>
      </c>
      <c r="AF118" s="238" t="s">
        <v>4039</v>
      </c>
      <c r="AG118" s="237" t="s">
        <v>2482</v>
      </c>
      <c r="AH118" s="238" t="s">
        <v>4040</v>
      </c>
      <c r="AI118" s="237" t="s">
        <v>2485</v>
      </c>
      <c r="AJ118" s="238" t="s">
        <v>2486</v>
      </c>
      <c r="AK118" s="237" t="s">
        <v>2485</v>
      </c>
      <c r="AL118" s="238" t="s">
        <v>2486</v>
      </c>
      <c r="AM118" s="237" t="s">
        <v>2485</v>
      </c>
      <c r="AN118" s="239" t="s">
        <v>2486</v>
      </c>
      <c r="AO118" s="237" t="s">
        <v>2482</v>
      </c>
      <c r="AP118" s="238" t="s">
        <v>4039</v>
      </c>
      <c r="AQ118" s="237" t="s">
        <v>2485</v>
      </c>
      <c r="AR118" s="239" t="s">
        <v>2486</v>
      </c>
      <c r="AS118" s="237" t="s">
        <v>2482</v>
      </c>
      <c r="AT118" s="238" t="s">
        <v>2899</v>
      </c>
      <c r="AU118" s="237" t="s">
        <v>2482</v>
      </c>
      <c r="AV118" s="239" t="s">
        <v>2768</v>
      </c>
      <c r="AW118" s="237" t="s">
        <v>2485</v>
      </c>
      <c r="AX118" s="238" t="s">
        <v>2486</v>
      </c>
      <c r="AY118" s="237" t="s">
        <v>2485</v>
      </c>
      <c r="AZ118" s="239" t="s">
        <v>2486</v>
      </c>
      <c r="BA118" s="237" t="s">
        <v>2482</v>
      </c>
      <c r="BB118" s="238" t="s">
        <v>2771</v>
      </c>
      <c r="BC118" s="237" t="s">
        <v>2482</v>
      </c>
      <c r="BD118" s="238" t="s">
        <v>2883</v>
      </c>
      <c r="BE118" s="237" t="s">
        <v>2485</v>
      </c>
      <c r="BF118" s="239" t="s">
        <v>4041</v>
      </c>
      <c r="BG118" s="237" t="s">
        <v>2485</v>
      </c>
      <c r="BH118" s="239" t="s">
        <v>4042</v>
      </c>
      <c r="BI118" s="237" t="s">
        <v>2480</v>
      </c>
      <c r="BJ118" s="238" t="s">
        <v>4043</v>
      </c>
      <c r="BK118" s="237" t="s">
        <v>2482</v>
      </c>
      <c r="BL118" s="238" t="s">
        <v>4044</v>
      </c>
      <c r="BM118" s="237" t="s">
        <v>2480</v>
      </c>
      <c r="BN118" s="238" t="s">
        <v>4045</v>
      </c>
      <c r="BO118" s="237" t="s">
        <v>2482</v>
      </c>
      <c r="BP118" s="238" t="s">
        <v>4046</v>
      </c>
      <c r="BQ118" s="237" t="s">
        <v>2490</v>
      </c>
      <c r="BR118" s="238" t="s">
        <v>4047</v>
      </c>
      <c r="BS118" s="237" t="s">
        <v>2482</v>
      </c>
      <c r="BT118" s="239" t="s">
        <v>531</v>
      </c>
      <c r="BU118" s="237" t="s">
        <v>2485</v>
      </c>
      <c r="BV118" s="238" t="s">
        <v>2486</v>
      </c>
      <c r="BW118" s="237" t="s">
        <v>2485</v>
      </c>
      <c r="BX118" s="239" t="s">
        <v>2486</v>
      </c>
      <c r="BY118" s="237" t="s">
        <v>2485</v>
      </c>
      <c r="BZ118" s="238" t="s">
        <v>2486</v>
      </c>
      <c r="CA118" s="237" t="s">
        <v>2482</v>
      </c>
      <c r="CB118" s="238" t="s">
        <v>2902</v>
      </c>
      <c r="CC118" s="237" t="s">
        <v>2482</v>
      </c>
      <c r="CD118" s="238" t="s">
        <v>2779</v>
      </c>
      <c r="CE118" s="237" t="s">
        <v>2485</v>
      </c>
      <c r="CF118" s="239" t="s">
        <v>4048</v>
      </c>
      <c r="CG118" s="237" t="s">
        <v>2485</v>
      </c>
      <c r="CH118" s="238" t="s">
        <v>2486</v>
      </c>
      <c r="CI118" s="237" t="s">
        <v>2482</v>
      </c>
      <c r="CJ118" s="238" t="s">
        <v>4049</v>
      </c>
      <c r="CK118" s="237" t="s">
        <v>2482</v>
      </c>
      <c r="CL118" s="239" t="s">
        <v>4050</v>
      </c>
      <c r="CM118" s="237" t="s">
        <v>2482</v>
      </c>
      <c r="CN118" s="238" t="s">
        <v>3047</v>
      </c>
      <c r="CO118" s="237" t="s">
        <v>2485</v>
      </c>
      <c r="CP118" s="238" t="s">
        <v>2486</v>
      </c>
      <c r="CQ118" s="237" t="s">
        <v>2485</v>
      </c>
      <c r="CR118" s="238" t="s">
        <v>2486</v>
      </c>
      <c r="CS118" s="237" t="s">
        <v>2485</v>
      </c>
      <c r="CT118" s="238" t="s">
        <v>2486</v>
      </c>
      <c r="CU118" s="237" t="s">
        <v>2485</v>
      </c>
      <c r="CV118" s="238" t="s">
        <v>2486</v>
      </c>
      <c r="CW118" s="240" t="s">
        <v>4051</v>
      </c>
      <c r="CX118" s="236"/>
      <c r="CY118" s="236"/>
      <c r="CZ118" s="236"/>
      <c r="DA118" s="236"/>
      <c r="DB118" s="236"/>
    </row>
    <row r="119" spans="1:106" s="249" customFormat="1" ht="51.75" customHeight="1" thickBot="1" x14ac:dyDescent="0.35">
      <c r="A119" s="241">
        <f t="shared" si="1"/>
        <v>116</v>
      </c>
      <c r="B119" s="242"/>
      <c r="C119" s="235" t="s">
        <v>393</v>
      </c>
      <c r="D119" s="243" t="s">
        <v>2515</v>
      </c>
      <c r="E119" s="236">
        <v>555</v>
      </c>
      <c r="F119" s="236" t="s">
        <v>3362</v>
      </c>
      <c r="G119" s="237" t="s">
        <v>2484</v>
      </c>
      <c r="H119" s="238" t="s">
        <v>4052</v>
      </c>
      <c r="I119" s="237" t="s">
        <v>2485</v>
      </c>
      <c r="J119" s="238" t="s">
        <v>2486</v>
      </c>
      <c r="K119" s="237" t="s">
        <v>2484</v>
      </c>
      <c r="L119" s="238" t="s">
        <v>4053</v>
      </c>
      <c r="M119" s="237" t="s">
        <v>2482</v>
      </c>
      <c r="N119" s="238" t="s">
        <v>4054</v>
      </c>
      <c r="O119" s="237" t="s">
        <v>2482</v>
      </c>
      <c r="P119" s="238" t="s">
        <v>4054</v>
      </c>
      <c r="Q119" s="237" t="s">
        <v>2485</v>
      </c>
      <c r="R119" s="239" t="s">
        <v>2486</v>
      </c>
      <c r="S119" s="237" t="s">
        <v>2485</v>
      </c>
      <c r="T119" s="238" t="s">
        <v>2486</v>
      </c>
      <c r="U119" s="237" t="s">
        <v>2485</v>
      </c>
      <c r="V119" s="238" t="s">
        <v>2486</v>
      </c>
      <c r="W119" s="237" t="s">
        <v>2485</v>
      </c>
      <c r="X119" s="239" t="s">
        <v>2486</v>
      </c>
      <c r="Y119" s="237" t="s">
        <v>2485</v>
      </c>
      <c r="Z119" s="238" t="s">
        <v>2486</v>
      </c>
      <c r="AA119" s="237" t="s">
        <v>2482</v>
      </c>
      <c r="AB119" s="239" t="s">
        <v>4055</v>
      </c>
      <c r="AC119" s="237" t="s">
        <v>2485</v>
      </c>
      <c r="AD119" s="238" t="s">
        <v>2486</v>
      </c>
      <c r="AE119" s="237" t="s">
        <v>2482</v>
      </c>
      <c r="AF119" s="238" t="s">
        <v>4056</v>
      </c>
      <c r="AG119" s="237" t="s">
        <v>2482</v>
      </c>
      <c r="AH119" s="238" t="s">
        <v>4056</v>
      </c>
      <c r="AI119" s="237" t="s">
        <v>2490</v>
      </c>
      <c r="AJ119" s="238" t="s">
        <v>4057</v>
      </c>
      <c r="AK119" s="237" t="s">
        <v>2485</v>
      </c>
      <c r="AL119" s="238" t="s">
        <v>2486</v>
      </c>
      <c r="AM119" s="237" t="s">
        <v>2485</v>
      </c>
      <c r="AN119" s="239" t="s">
        <v>2486</v>
      </c>
      <c r="AO119" s="237" t="s">
        <v>2485</v>
      </c>
      <c r="AP119" s="238" t="s">
        <v>2486</v>
      </c>
      <c r="AQ119" s="237" t="s">
        <v>2485</v>
      </c>
      <c r="AR119" s="239" t="s">
        <v>2486</v>
      </c>
      <c r="AS119" s="237" t="s">
        <v>2485</v>
      </c>
      <c r="AT119" s="238" t="s">
        <v>2486</v>
      </c>
      <c r="AU119" s="237" t="s">
        <v>2485</v>
      </c>
      <c r="AV119" s="239" t="s">
        <v>2486</v>
      </c>
      <c r="AW119" s="237" t="s">
        <v>2485</v>
      </c>
      <c r="AX119" s="238" t="s">
        <v>2486</v>
      </c>
      <c r="AY119" s="237" t="s">
        <v>2485</v>
      </c>
      <c r="AZ119" s="239" t="s">
        <v>2486</v>
      </c>
      <c r="BA119" s="237" t="s">
        <v>2482</v>
      </c>
      <c r="BB119" s="238" t="s">
        <v>4058</v>
      </c>
      <c r="BC119" s="237" t="s">
        <v>2485</v>
      </c>
      <c r="BD119" s="238" t="s">
        <v>2486</v>
      </c>
      <c r="BE119" s="237" t="s">
        <v>2482</v>
      </c>
      <c r="BF119" s="239" t="s">
        <v>4059</v>
      </c>
      <c r="BG119" s="237" t="s">
        <v>2543</v>
      </c>
      <c r="BH119" s="239" t="s">
        <v>4060</v>
      </c>
      <c r="BI119" s="237" t="s">
        <v>2482</v>
      </c>
      <c r="BJ119" s="238" t="s">
        <v>4061</v>
      </c>
      <c r="BK119" s="237" t="s">
        <v>2485</v>
      </c>
      <c r="BL119" s="238" t="s">
        <v>2486</v>
      </c>
      <c r="BM119" s="237" t="s">
        <v>2490</v>
      </c>
      <c r="BN119" s="238" t="s">
        <v>4062</v>
      </c>
      <c r="BO119" s="237" t="s">
        <v>2485</v>
      </c>
      <c r="BP119" s="238" t="s">
        <v>2486</v>
      </c>
      <c r="BQ119" s="237" t="s">
        <v>2485</v>
      </c>
      <c r="BR119" s="238" t="s">
        <v>2486</v>
      </c>
      <c r="BS119" s="237" t="s">
        <v>2482</v>
      </c>
      <c r="BT119" s="239" t="s">
        <v>4063</v>
      </c>
      <c r="BU119" s="237" t="s">
        <v>2485</v>
      </c>
      <c r="BV119" s="238" t="s">
        <v>2486</v>
      </c>
      <c r="BW119" s="237" t="s">
        <v>2485</v>
      </c>
      <c r="BX119" s="239" t="s">
        <v>2486</v>
      </c>
      <c r="BY119" s="237" t="s">
        <v>2485</v>
      </c>
      <c r="BZ119" s="238" t="s">
        <v>2486</v>
      </c>
      <c r="CA119" s="237" t="s">
        <v>2482</v>
      </c>
      <c r="CB119" s="238" t="s">
        <v>4064</v>
      </c>
      <c r="CC119" s="237" t="s">
        <v>2485</v>
      </c>
      <c r="CD119" s="238" t="s">
        <v>2486</v>
      </c>
      <c r="CE119" s="237" t="s">
        <v>2485</v>
      </c>
      <c r="CF119" s="239" t="s">
        <v>2486</v>
      </c>
      <c r="CG119" s="237" t="s">
        <v>2485</v>
      </c>
      <c r="CH119" s="238" t="s">
        <v>2486</v>
      </c>
      <c r="CI119" s="237" t="s">
        <v>2485</v>
      </c>
      <c r="CJ119" s="238" t="s">
        <v>2486</v>
      </c>
      <c r="CK119" s="237" t="s">
        <v>2485</v>
      </c>
      <c r="CL119" s="239" t="s">
        <v>2486</v>
      </c>
      <c r="CM119" s="237" t="s">
        <v>2485</v>
      </c>
      <c r="CN119" s="238" t="s">
        <v>2486</v>
      </c>
      <c r="CO119" s="237" t="s">
        <v>2485</v>
      </c>
      <c r="CP119" s="238" t="s">
        <v>2486</v>
      </c>
      <c r="CQ119" s="237" t="s">
        <v>2485</v>
      </c>
      <c r="CR119" s="238" t="s">
        <v>2486</v>
      </c>
      <c r="CS119" s="237" t="s">
        <v>2485</v>
      </c>
      <c r="CT119" s="238" t="s">
        <v>2486</v>
      </c>
      <c r="CU119" s="237" t="s">
        <v>2485</v>
      </c>
      <c r="CV119" s="238" t="s">
        <v>2486</v>
      </c>
      <c r="CW119" s="240"/>
      <c r="CX119" s="236"/>
      <c r="CY119" s="236"/>
      <c r="CZ119" s="236"/>
      <c r="DA119" s="236"/>
      <c r="DB119" s="236"/>
    </row>
    <row r="120" spans="1:106" s="248" customFormat="1" ht="51.75" customHeight="1" thickBot="1" x14ac:dyDescent="0.35">
      <c r="A120" s="241">
        <f t="shared" si="1"/>
        <v>117</v>
      </c>
      <c r="B120" s="242"/>
      <c r="C120" s="235" t="s">
        <v>457</v>
      </c>
      <c r="D120" s="243" t="s">
        <v>2531</v>
      </c>
      <c r="E120" s="236">
        <v>558</v>
      </c>
      <c r="F120" s="236" t="s">
        <v>2532</v>
      </c>
      <c r="G120" s="237" t="s">
        <v>2482</v>
      </c>
      <c r="H120" s="238" t="s">
        <v>4065</v>
      </c>
      <c r="I120" s="237" t="s">
        <v>2485</v>
      </c>
      <c r="J120" s="238" t="s">
        <v>2486</v>
      </c>
      <c r="K120" s="237" t="s">
        <v>2480</v>
      </c>
      <c r="L120" s="238" t="s">
        <v>4065</v>
      </c>
      <c r="M120" s="237" t="s">
        <v>2482</v>
      </c>
      <c r="N120" s="238" t="s">
        <v>4065</v>
      </c>
      <c r="O120" s="237" t="s">
        <v>2482</v>
      </c>
      <c r="P120" s="238" t="s">
        <v>4065</v>
      </c>
      <c r="Q120" s="237" t="s">
        <v>2485</v>
      </c>
      <c r="R120" s="239" t="s">
        <v>2486</v>
      </c>
      <c r="S120" s="237" t="s">
        <v>2485</v>
      </c>
      <c r="T120" s="238" t="s">
        <v>4066</v>
      </c>
      <c r="U120" s="237" t="s">
        <v>2485</v>
      </c>
      <c r="V120" s="238" t="s">
        <v>2486</v>
      </c>
      <c r="W120" s="237" t="s">
        <v>2485</v>
      </c>
      <c r="X120" s="239" t="s">
        <v>4067</v>
      </c>
      <c r="Y120" s="237" t="s">
        <v>2485</v>
      </c>
      <c r="Z120" s="238" t="s">
        <v>2486</v>
      </c>
      <c r="AA120" s="237" t="s">
        <v>2485</v>
      </c>
      <c r="AB120" s="239" t="s">
        <v>2486</v>
      </c>
      <c r="AC120" s="237" t="s">
        <v>2543</v>
      </c>
      <c r="AD120" s="238" t="s">
        <v>4068</v>
      </c>
      <c r="AE120" s="237" t="s">
        <v>2482</v>
      </c>
      <c r="AF120" s="238" t="s">
        <v>4069</v>
      </c>
      <c r="AG120" s="237" t="s">
        <v>2482</v>
      </c>
      <c r="AH120" s="238" t="s">
        <v>4069</v>
      </c>
      <c r="AI120" s="237" t="s">
        <v>2485</v>
      </c>
      <c r="AJ120" s="238" t="s">
        <v>2486</v>
      </c>
      <c r="AK120" s="237" t="s">
        <v>2485</v>
      </c>
      <c r="AL120" s="238" t="s">
        <v>4070</v>
      </c>
      <c r="AM120" s="237" t="s">
        <v>2485</v>
      </c>
      <c r="AN120" s="239" t="s">
        <v>4071</v>
      </c>
      <c r="AO120" s="237" t="s">
        <v>2480</v>
      </c>
      <c r="AP120" s="238" t="s">
        <v>4072</v>
      </c>
      <c r="AQ120" s="237" t="s">
        <v>2485</v>
      </c>
      <c r="AR120" s="239" t="s">
        <v>2486</v>
      </c>
      <c r="AS120" s="237" t="s">
        <v>2490</v>
      </c>
      <c r="AT120" s="238" t="s">
        <v>4073</v>
      </c>
      <c r="AU120" s="237" t="s">
        <v>2490</v>
      </c>
      <c r="AV120" s="239" t="s">
        <v>4074</v>
      </c>
      <c r="AW120" s="237" t="s">
        <v>2485</v>
      </c>
      <c r="AX120" s="238" t="s">
        <v>2486</v>
      </c>
      <c r="AY120" s="237" t="s">
        <v>2485</v>
      </c>
      <c r="AZ120" s="239" t="s">
        <v>2486</v>
      </c>
      <c r="BA120" s="237" t="s">
        <v>2490</v>
      </c>
      <c r="BB120" s="238" t="s">
        <v>4075</v>
      </c>
      <c r="BC120" s="237" t="s">
        <v>2485</v>
      </c>
      <c r="BD120" s="238" t="s">
        <v>2486</v>
      </c>
      <c r="BE120" s="237" t="s">
        <v>2490</v>
      </c>
      <c r="BF120" s="239" t="s">
        <v>4076</v>
      </c>
      <c r="BG120" s="237" t="s">
        <v>2485</v>
      </c>
      <c r="BH120" s="239" t="s">
        <v>2486</v>
      </c>
      <c r="BI120" s="237" t="s">
        <v>2485</v>
      </c>
      <c r="BJ120" s="238" t="s">
        <v>4077</v>
      </c>
      <c r="BK120" s="237" t="s">
        <v>2485</v>
      </c>
      <c r="BL120" s="238" t="s">
        <v>2486</v>
      </c>
      <c r="BM120" s="237" t="s">
        <v>2482</v>
      </c>
      <c r="BN120" s="238" t="s">
        <v>4078</v>
      </c>
      <c r="BO120" s="237" t="s">
        <v>2485</v>
      </c>
      <c r="BP120" s="238" t="s">
        <v>2486</v>
      </c>
      <c r="BQ120" s="237" t="s">
        <v>2485</v>
      </c>
      <c r="BR120" s="238" t="s">
        <v>2486</v>
      </c>
      <c r="BS120" s="237" t="s">
        <v>2485</v>
      </c>
      <c r="BT120" s="239" t="s">
        <v>2486</v>
      </c>
      <c r="BU120" s="237" t="s">
        <v>2485</v>
      </c>
      <c r="BV120" s="238" t="s">
        <v>2486</v>
      </c>
      <c r="BW120" s="237" t="s">
        <v>2485</v>
      </c>
      <c r="BX120" s="239" t="s">
        <v>2486</v>
      </c>
      <c r="BY120" s="237" t="s">
        <v>2485</v>
      </c>
      <c r="BZ120" s="238" t="s">
        <v>2486</v>
      </c>
      <c r="CA120" s="237" t="s">
        <v>2485</v>
      </c>
      <c r="CB120" s="238" t="s">
        <v>2486</v>
      </c>
      <c r="CC120" s="237" t="s">
        <v>2485</v>
      </c>
      <c r="CD120" s="238" t="s">
        <v>2486</v>
      </c>
      <c r="CE120" s="237" t="s">
        <v>2485</v>
      </c>
      <c r="CF120" s="239" t="s">
        <v>2486</v>
      </c>
      <c r="CG120" s="237" t="s">
        <v>2485</v>
      </c>
      <c r="CH120" s="238" t="s">
        <v>2486</v>
      </c>
      <c r="CI120" s="237" t="s">
        <v>2485</v>
      </c>
      <c r="CJ120" s="238" t="s">
        <v>2486</v>
      </c>
      <c r="CK120" s="237" t="s">
        <v>2485</v>
      </c>
      <c r="CL120" s="239" t="s">
        <v>2486</v>
      </c>
      <c r="CM120" s="237" t="s">
        <v>2485</v>
      </c>
      <c r="CN120" s="238" t="s">
        <v>2486</v>
      </c>
      <c r="CO120" s="237" t="s">
        <v>2485</v>
      </c>
      <c r="CP120" s="238" t="s">
        <v>2486</v>
      </c>
      <c r="CQ120" s="237" t="s">
        <v>2490</v>
      </c>
      <c r="CR120" s="238" t="s">
        <v>4079</v>
      </c>
      <c r="CS120" s="237" t="s">
        <v>2485</v>
      </c>
      <c r="CT120" s="238" t="s">
        <v>2486</v>
      </c>
      <c r="CU120" s="237" t="s">
        <v>2485</v>
      </c>
      <c r="CV120" s="238" t="s">
        <v>2486</v>
      </c>
      <c r="CW120" s="240" t="s">
        <v>4080</v>
      </c>
      <c r="CX120" s="236"/>
      <c r="CY120" s="236"/>
      <c r="CZ120" s="236"/>
      <c r="DA120" s="236"/>
      <c r="DB120" s="236"/>
    </row>
    <row r="121" spans="1:106" s="249" customFormat="1" ht="51.75" customHeight="1" thickBot="1" x14ac:dyDescent="0.35">
      <c r="A121" s="241">
        <f t="shared" si="1"/>
        <v>118</v>
      </c>
      <c r="B121" s="242"/>
      <c r="C121" s="235" t="s">
        <v>342</v>
      </c>
      <c r="D121" s="243" t="s">
        <v>2531</v>
      </c>
      <c r="E121" s="236">
        <v>367</v>
      </c>
      <c r="F121" s="236" t="s">
        <v>2532</v>
      </c>
      <c r="G121" s="237" t="s">
        <v>2485</v>
      </c>
      <c r="H121" s="238" t="s">
        <v>2486</v>
      </c>
      <c r="I121" s="237" t="s">
        <v>2485</v>
      </c>
      <c r="J121" s="238" t="s">
        <v>2486</v>
      </c>
      <c r="K121" s="237" t="s">
        <v>2485</v>
      </c>
      <c r="L121" s="238" t="s">
        <v>2486</v>
      </c>
      <c r="M121" s="237" t="s">
        <v>2485</v>
      </c>
      <c r="N121" s="238" t="s">
        <v>2486</v>
      </c>
      <c r="O121" s="237" t="s">
        <v>2485</v>
      </c>
      <c r="P121" s="238" t="s">
        <v>2486</v>
      </c>
      <c r="Q121" s="237" t="s">
        <v>2485</v>
      </c>
      <c r="R121" s="239" t="s">
        <v>2486</v>
      </c>
      <c r="S121" s="237" t="s">
        <v>2485</v>
      </c>
      <c r="T121" s="238" t="s">
        <v>2486</v>
      </c>
      <c r="U121" s="237" t="s">
        <v>2485</v>
      </c>
      <c r="V121" s="238" t="s">
        <v>2486</v>
      </c>
      <c r="W121" s="237" t="s">
        <v>2485</v>
      </c>
      <c r="X121" s="239" t="s">
        <v>2486</v>
      </c>
      <c r="Y121" s="237" t="s">
        <v>2485</v>
      </c>
      <c r="Z121" s="238" t="s">
        <v>2486</v>
      </c>
      <c r="AA121" s="237" t="s">
        <v>2485</v>
      </c>
      <c r="AB121" s="239" t="s">
        <v>2486</v>
      </c>
      <c r="AC121" s="237" t="s">
        <v>2543</v>
      </c>
      <c r="AD121" s="238" t="s">
        <v>4081</v>
      </c>
      <c r="AE121" s="237" t="s">
        <v>2485</v>
      </c>
      <c r="AF121" s="238" t="s">
        <v>2486</v>
      </c>
      <c r="AG121" s="237" t="s">
        <v>2485</v>
      </c>
      <c r="AH121" s="238" t="s">
        <v>2486</v>
      </c>
      <c r="AI121" s="237" t="s">
        <v>2485</v>
      </c>
      <c r="AJ121" s="238" t="s">
        <v>2486</v>
      </c>
      <c r="AK121" s="237" t="s">
        <v>2485</v>
      </c>
      <c r="AL121" s="238" t="s">
        <v>2486</v>
      </c>
      <c r="AM121" s="237" t="s">
        <v>2485</v>
      </c>
      <c r="AN121" s="239" t="s">
        <v>2486</v>
      </c>
      <c r="AO121" s="237" t="s">
        <v>2485</v>
      </c>
      <c r="AP121" s="238" t="s">
        <v>2486</v>
      </c>
      <c r="AQ121" s="237" t="s">
        <v>2485</v>
      </c>
      <c r="AR121" s="239" t="s">
        <v>2486</v>
      </c>
      <c r="AS121" s="237" t="s">
        <v>2485</v>
      </c>
      <c r="AT121" s="238" t="s">
        <v>2486</v>
      </c>
      <c r="AU121" s="237" t="s">
        <v>2485</v>
      </c>
      <c r="AV121" s="239" t="s">
        <v>2486</v>
      </c>
      <c r="AW121" s="237" t="s">
        <v>2485</v>
      </c>
      <c r="AX121" s="238" t="s">
        <v>2486</v>
      </c>
      <c r="AY121" s="237" t="s">
        <v>2485</v>
      </c>
      <c r="AZ121" s="239" t="s">
        <v>2486</v>
      </c>
      <c r="BA121" s="237" t="s">
        <v>2485</v>
      </c>
      <c r="BB121" s="238" t="s">
        <v>4082</v>
      </c>
      <c r="BC121" s="237" t="s">
        <v>2482</v>
      </c>
      <c r="BD121" s="238" t="s">
        <v>4083</v>
      </c>
      <c r="BE121" s="237" t="s">
        <v>2485</v>
      </c>
      <c r="BF121" s="239" t="s">
        <v>4082</v>
      </c>
      <c r="BG121" s="237" t="s">
        <v>2485</v>
      </c>
      <c r="BH121" s="239" t="s">
        <v>2486</v>
      </c>
      <c r="BI121" s="237" t="s">
        <v>2482</v>
      </c>
      <c r="BJ121" s="238" t="s">
        <v>4084</v>
      </c>
      <c r="BK121" s="237" t="s">
        <v>2482</v>
      </c>
      <c r="BL121" s="238" t="s">
        <v>4083</v>
      </c>
      <c r="BM121" s="237" t="s">
        <v>2485</v>
      </c>
      <c r="BN121" s="238" t="s">
        <v>2486</v>
      </c>
      <c r="BO121" s="237" t="s">
        <v>2485</v>
      </c>
      <c r="BP121" s="238" t="s">
        <v>2486</v>
      </c>
      <c r="BQ121" s="237" t="s">
        <v>2490</v>
      </c>
      <c r="BR121" s="238" t="s">
        <v>4085</v>
      </c>
      <c r="BS121" s="237" t="s">
        <v>2483</v>
      </c>
      <c r="BT121" s="239" t="s">
        <v>4086</v>
      </c>
      <c r="BU121" s="237" t="s">
        <v>2482</v>
      </c>
      <c r="BV121" s="238" t="s">
        <v>4087</v>
      </c>
      <c r="BW121" s="237" t="s">
        <v>2483</v>
      </c>
      <c r="BX121" s="239" t="s">
        <v>4088</v>
      </c>
      <c r="BY121" s="237" t="s">
        <v>2490</v>
      </c>
      <c r="BZ121" s="238" t="s">
        <v>4089</v>
      </c>
      <c r="CA121" s="237" t="s">
        <v>2485</v>
      </c>
      <c r="CB121" s="238" t="s">
        <v>2486</v>
      </c>
      <c r="CC121" s="237" t="s">
        <v>2485</v>
      </c>
      <c r="CD121" s="238" t="s">
        <v>2486</v>
      </c>
      <c r="CE121" s="237" t="s">
        <v>2485</v>
      </c>
      <c r="CF121" s="239" t="s">
        <v>2486</v>
      </c>
      <c r="CG121" s="237" t="s">
        <v>2485</v>
      </c>
      <c r="CH121" s="238" t="s">
        <v>2486</v>
      </c>
      <c r="CI121" s="237" t="s">
        <v>2485</v>
      </c>
      <c r="CJ121" s="238" t="s">
        <v>2486</v>
      </c>
      <c r="CK121" s="237" t="s">
        <v>2485</v>
      </c>
      <c r="CL121" s="239" t="s">
        <v>2486</v>
      </c>
      <c r="CM121" s="237" t="s">
        <v>2485</v>
      </c>
      <c r="CN121" s="238" t="s">
        <v>2486</v>
      </c>
      <c r="CO121" s="237" t="s">
        <v>2485</v>
      </c>
      <c r="CP121" s="238" t="s">
        <v>2486</v>
      </c>
      <c r="CQ121" s="237" t="s">
        <v>2485</v>
      </c>
      <c r="CR121" s="238" t="s">
        <v>2486</v>
      </c>
      <c r="CS121" s="237" t="s">
        <v>2485</v>
      </c>
      <c r="CT121" s="238" t="s">
        <v>2486</v>
      </c>
      <c r="CU121" s="237" t="s">
        <v>2485</v>
      </c>
      <c r="CV121" s="238" t="s">
        <v>2486</v>
      </c>
      <c r="CW121" s="240" t="s">
        <v>4090</v>
      </c>
      <c r="CX121" s="236"/>
      <c r="CY121" s="236"/>
      <c r="CZ121" s="236"/>
      <c r="DA121" s="236"/>
      <c r="DB121" s="236"/>
    </row>
    <row r="122" spans="1:106" s="249" customFormat="1" ht="51.75" customHeight="1" thickBot="1" x14ac:dyDescent="0.35">
      <c r="A122" s="241">
        <f t="shared" si="1"/>
        <v>119</v>
      </c>
      <c r="B122" s="242"/>
      <c r="C122" s="235" t="s">
        <v>458</v>
      </c>
      <c r="D122" s="243" t="s">
        <v>2515</v>
      </c>
      <c r="E122" s="236">
        <v>557</v>
      </c>
      <c r="F122" s="236" t="s">
        <v>2693</v>
      </c>
      <c r="G122" s="237" t="s">
        <v>2480</v>
      </c>
      <c r="H122" s="238" t="s">
        <v>4091</v>
      </c>
      <c r="I122" s="237" t="s">
        <v>2482</v>
      </c>
      <c r="J122" s="238" t="s">
        <v>2907</v>
      </c>
      <c r="K122" s="237" t="s">
        <v>2480</v>
      </c>
      <c r="L122" s="238" t="s">
        <v>4091</v>
      </c>
      <c r="M122" s="237" t="s">
        <v>2485</v>
      </c>
      <c r="N122" s="238" t="s">
        <v>4092</v>
      </c>
      <c r="O122" s="237" t="s">
        <v>2485</v>
      </c>
      <c r="P122" s="238" t="s">
        <v>4093</v>
      </c>
      <c r="Q122" s="237" t="s">
        <v>2485</v>
      </c>
      <c r="R122" s="239" t="s">
        <v>2486</v>
      </c>
      <c r="S122" s="237" t="s">
        <v>2485</v>
      </c>
      <c r="T122" s="238" t="s">
        <v>2486</v>
      </c>
      <c r="U122" s="237" t="s">
        <v>2482</v>
      </c>
      <c r="V122" s="238" t="s">
        <v>4094</v>
      </c>
      <c r="W122" s="237" t="s">
        <v>2482</v>
      </c>
      <c r="X122" s="239" t="s">
        <v>4095</v>
      </c>
      <c r="Y122" s="237" t="s">
        <v>3247</v>
      </c>
      <c r="Z122" s="238" t="s">
        <v>3837</v>
      </c>
      <c r="AA122" s="237" t="s">
        <v>3247</v>
      </c>
      <c r="AB122" s="239" t="s">
        <v>3838</v>
      </c>
      <c r="AC122" s="237" t="s">
        <v>2490</v>
      </c>
      <c r="AD122" s="238" t="s">
        <v>4096</v>
      </c>
      <c r="AE122" s="237" t="s">
        <v>2543</v>
      </c>
      <c r="AF122" s="238" t="s">
        <v>4097</v>
      </c>
      <c r="AG122" s="237" t="s">
        <v>2543</v>
      </c>
      <c r="AH122" s="238" t="s">
        <v>4097</v>
      </c>
      <c r="AI122" s="237" t="s">
        <v>2485</v>
      </c>
      <c r="AJ122" s="238" t="s">
        <v>2486</v>
      </c>
      <c r="AK122" s="237" t="s">
        <v>2543</v>
      </c>
      <c r="AL122" s="238" t="s">
        <v>4098</v>
      </c>
      <c r="AM122" s="237" t="s">
        <v>2490</v>
      </c>
      <c r="AN122" s="239" t="s">
        <v>4099</v>
      </c>
      <c r="AO122" s="237" t="s">
        <v>2483</v>
      </c>
      <c r="AP122" s="238" t="s">
        <v>4100</v>
      </c>
      <c r="AQ122" s="237" t="s">
        <v>2483</v>
      </c>
      <c r="AR122" s="239" t="s">
        <v>4101</v>
      </c>
      <c r="AS122" s="237" t="s">
        <v>2646</v>
      </c>
      <c r="AT122" s="238" t="s">
        <v>4102</v>
      </c>
      <c r="AU122" s="237" t="s">
        <v>2490</v>
      </c>
      <c r="AV122" s="239" t="s">
        <v>4103</v>
      </c>
      <c r="AW122" s="237" t="s">
        <v>2482</v>
      </c>
      <c r="AX122" s="238" t="s">
        <v>2850</v>
      </c>
      <c r="AY122" s="237" t="s">
        <v>2543</v>
      </c>
      <c r="AZ122" s="239" t="s">
        <v>2638</v>
      </c>
      <c r="BA122" s="237" t="s">
        <v>2482</v>
      </c>
      <c r="BB122" s="238" t="s">
        <v>4104</v>
      </c>
      <c r="BC122" s="237" t="s">
        <v>2485</v>
      </c>
      <c r="BD122" s="238" t="s">
        <v>2486</v>
      </c>
      <c r="BE122" s="237" t="s">
        <v>2485</v>
      </c>
      <c r="BF122" s="239" t="s">
        <v>4105</v>
      </c>
      <c r="BG122" s="237" t="s">
        <v>2485</v>
      </c>
      <c r="BH122" s="239" t="s">
        <v>4106</v>
      </c>
      <c r="BI122" s="237" t="s">
        <v>2485</v>
      </c>
      <c r="BJ122" s="238" t="s">
        <v>4107</v>
      </c>
      <c r="BK122" s="237" t="s">
        <v>2485</v>
      </c>
      <c r="BL122" s="238" t="s">
        <v>2486</v>
      </c>
      <c r="BM122" s="237" t="s">
        <v>2490</v>
      </c>
      <c r="BN122" s="238" t="s">
        <v>4108</v>
      </c>
      <c r="BO122" s="237" t="s">
        <v>2485</v>
      </c>
      <c r="BP122" s="238" t="s">
        <v>2486</v>
      </c>
      <c r="BQ122" s="237" t="s">
        <v>2485</v>
      </c>
      <c r="BR122" s="238" t="s">
        <v>2486</v>
      </c>
      <c r="BS122" s="237" t="s">
        <v>2485</v>
      </c>
      <c r="BT122" s="239" t="s">
        <v>4109</v>
      </c>
      <c r="BU122" s="237" t="s">
        <v>2485</v>
      </c>
      <c r="BV122" s="238" t="s">
        <v>2486</v>
      </c>
      <c r="BW122" s="237" t="s">
        <v>2485</v>
      </c>
      <c r="BX122" s="239" t="s">
        <v>2486</v>
      </c>
      <c r="BY122" s="237" t="s">
        <v>2485</v>
      </c>
      <c r="BZ122" s="238" t="s">
        <v>2486</v>
      </c>
      <c r="CA122" s="237" t="s">
        <v>2482</v>
      </c>
      <c r="CB122" s="238" t="s">
        <v>4110</v>
      </c>
      <c r="CC122" s="237" t="s">
        <v>2485</v>
      </c>
      <c r="CD122" s="238" t="s">
        <v>2486</v>
      </c>
      <c r="CE122" s="237" t="s">
        <v>2485</v>
      </c>
      <c r="CF122" s="239" t="s">
        <v>2486</v>
      </c>
      <c r="CG122" s="237" t="s">
        <v>2485</v>
      </c>
      <c r="CH122" s="238" t="s">
        <v>2486</v>
      </c>
      <c r="CI122" s="237" t="s">
        <v>2485</v>
      </c>
      <c r="CJ122" s="238" t="s">
        <v>2486</v>
      </c>
      <c r="CK122" s="237" t="s">
        <v>2485</v>
      </c>
      <c r="CL122" s="239" t="s">
        <v>2486</v>
      </c>
      <c r="CM122" s="237" t="s">
        <v>2485</v>
      </c>
      <c r="CN122" s="238" t="s">
        <v>2486</v>
      </c>
      <c r="CO122" s="237" t="s">
        <v>2485</v>
      </c>
      <c r="CP122" s="238" t="s">
        <v>2486</v>
      </c>
      <c r="CQ122" s="237" t="s">
        <v>2485</v>
      </c>
      <c r="CR122" s="238" t="s">
        <v>2486</v>
      </c>
      <c r="CS122" s="237" t="s">
        <v>2485</v>
      </c>
      <c r="CT122" s="238" t="s">
        <v>2486</v>
      </c>
      <c r="CU122" s="237" t="s">
        <v>2482</v>
      </c>
      <c r="CV122" s="238" t="s">
        <v>4111</v>
      </c>
      <c r="CW122" s="240"/>
      <c r="CX122" s="236"/>
      <c r="CY122" s="236"/>
      <c r="CZ122" s="236"/>
      <c r="DA122" s="236"/>
      <c r="DB122" s="236"/>
    </row>
    <row r="123" spans="1:106" s="250" customFormat="1" ht="51.75" customHeight="1" thickBot="1" x14ac:dyDescent="0.25">
      <c r="A123" s="241">
        <f t="shared" si="1"/>
        <v>120</v>
      </c>
      <c r="B123" s="242"/>
      <c r="C123" s="235" t="s">
        <v>394</v>
      </c>
      <c r="D123" s="243" t="s">
        <v>4112</v>
      </c>
      <c r="E123" s="236">
        <v>610</v>
      </c>
      <c r="F123" s="236" t="s">
        <v>2479</v>
      </c>
      <c r="G123" s="237" t="s">
        <v>2485</v>
      </c>
      <c r="H123" s="238" t="s">
        <v>2486</v>
      </c>
      <c r="I123" s="237" t="s">
        <v>2485</v>
      </c>
      <c r="J123" s="238" t="s">
        <v>2486</v>
      </c>
      <c r="K123" s="237" t="s">
        <v>2485</v>
      </c>
      <c r="L123" s="238" t="s">
        <v>2486</v>
      </c>
      <c r="M123" s="237" t="s">
        <v>2485</v>
      </c>
      <c r="N123" s="238" t="s">
        <v>2486</v>
      </c>
      <c r="O123" s="237" t="s">
        <v>2485</v>
      </c>
      <c r="P123" s="238" t="s">
        <v>2486</v>
      </c>
      <c r="Q123" s="237" t="s">
        <v>2485</v>
      </c>
      <c r="R123" s="239" t="s">
        <v>2486</v>
      </c>
      <c r="S123" s="237" t="s">
        <v>2485</v>
      </c>
      <c r="T123" s="238" t="s">
        <v>2486</v>
      </c>
      <c r="U123" s="237" t="s">
        <v>2485</v>
      </c>
      <c r="V123" s="238" t="s">
        <v>2486</v>
      </c>
      <c r="W123" s="237" t="s">
        <v>2490</v>
      </c>
      <c r="X123" s="239" t="s">
        <v>4113</v>
      </c>
      <c r="Y123" s="237" t="s">
        <v>2485</v>
      </c>
      <c r="Z123" s="238" t="s">
        <v>2486</v>
      </c>
      <c r="AA123" s="237" t="s">
        <v>2485</v>
      </c>
      <c r="AB123" s="239" t="s">
        <v>2486</v>
      </c>
      <c r="AC123" s="237" t="s">
        <v>2485</v>
      </c>
      <c r="AD123" s="238" t="s">
        <v>2486</v>
      </c>
      <c r="AE123" s="237" t="s">
        <v>2485</v>
      </c>
      <c r="AF123" s="238" t="s">
        <v>2486</v>
      </c>
      <c r="AG123" s="237" t="s">
        <v>2485</v>
      </c>
      <c r="AH123" s="238" t="s">
        <v>2486</v>
      </c>
      <c r="AI123" s="237" t="s">
        <v>2485</v>
      </c>
      <c r="AJ123" s="238" t="s">
        <v>2486</v>
      </c>
      <c r="AK123" s="237" t="s">
        <v>2485</v>
      </c>
      <c r="AL123" s="238" t="s">
        <v>2486</v>
      </c>
      <c r="AM123" s="237" t="s">
        <v>2485</v>
      </c>
      <c r="AN123" s="239" t="s">
        <v>2486</v>
      </c>
      <c r="AO123" s="237" t="s">
        <v>2490</v>
      </c>
      <c r="AP123" s="238" t="s">
        <v>4114</v>
      </c>
      <c r="AQ123" s="237" t="s">
        <v>2490</v>
      </c>
      <c r="AR123" s="239" t="s">
        <v>4114</v>
      </c>
      <c r="AS123" s="237" t="s">
        <v>2485</v>
      </c>
      <c r="AT123" s="238" t="s">
        <v>2486</v>
      </c>
      <c r="AU123" s="237" t="s">
        <v>2485</v>
      </c>
      <c r="AV123" s="239" t="s">
        <v>2486</v>
      </c>
      <c r="AW123" s="237" t="s">
        <v>2485</v>
      </c>
      <c r="AX123" s="238" t="s">
        <v>2486</v>
      </c>
      <c r="AY123" s="237" t="s">
        <v>2485</v>
      </c>
      <c r="AZ123" s="239" t="s">
        <v>2486</v>
      </c>
      <c r="BA123" s="237" t="s">
        <v>2485</v>
      </c>
      <c r="BB123" s="238" t="s">
        <v>2486</v>
      </c>
      <c r="BC123" s="237" t="s">
        <v>2543</v>
      </c>
      <c r="BD123" s="238" t="s">
        <v>4115</v>
      </c>
      <c r="BE123" s="237" t="s">
        <v>2646</v>
      </c>
      <c r="BF123" s="239" t="s">
        <v>4116</v>
      </c>
      <c r="BG123" s="237" t="s">
        <v>2646</v>
      </c>
      <c r="BH123" s="239" t="s">
        <v>4117</v>
      </c>
      <c r="BI123" s="237" t="s">
        <v>2485</v>
      </c>
      <c r="BJ123" s="238" t="s">
        <v>2486</v>
      </c>
      <c r="BK123" s="237" t="s">
        <v>2543</v>
      </c>
      <c r="BL123" s="238" t="s">
        <v>4118</v>
      </c>
      <c r="BM123" s="237" t="s">
        <v>2485</v>
      </c>
      <c r="BN123" s="238" t="s">
        <v>2486</v>
      </c>
      <c r="BO123" s="237" t="s">
        <v>2485</v>
      </c>
      <c r="BP123" s="238" t="s">
        <v>2486</v>
      </c>
      <c r="BQ123" s="237" t="s">
        <v>2482</v>
      </c>
      <c r="BR123" s="238" t="s">
        <v>4119</v>
      </c>
      <c r="BS123" s="237" t="s">
        <v>2482</v>
      </c>
      <c r="BT123" s="239" t="s">
        <v>4120</v>
      </c>
      <c r="BU123" s="237" t="s">
        <v>2485</v>
      </c>
      <c r="BV123" s="238" t="s">
        <v>2486</v>
      </c>
      <c r="BW123" s="237" t="s">
        <v>2485</v>
      </c>
      <c r="BX123" s="239" t="s">
        <v>2486</v>
      </c>
      <c r="BY123" s="237" t="s">
        <v>2485</v>
      </c>
      <c r="BZ123" s="238" t="s">
        <v>2486</v>
      </c>
      <c r="CA123" s="237" t="s">
        <v>2490</v>
      </c>
      <c r="CB123" s="238" t="s">
        <v>4121</v>
      </c>
      <c r="CC123" s="237" t="s">
        <v>2490</v>
      </c>
      <c r="CD123" s="238" t="s">
        <v>4122</v>
      </c>
      <c r="CE123" s="237" t="s">
        <v>2485</v>
      </c>
      <c r="CF123" s="239" t="s">
        <v>2486</v>
      </c>
      <c r="CG123" s="237" t="s">
        <v>2485</v>
      </c>
      <c r="CH123" s="238" t="s">
        <v>2486</v>
      </c>
      <c r="CI123" s="237" t="s">
        <v>2485</v>
      </c>
      <c r="CJ123" s="238" t="s">
        <v>2486</v>
      </c>
      <c r="CK123" s="237" t="s">
        <v>2485</v>
      </c>
      <c r="CL123" s="239" t="s">
        <v>2486</v>
      </c>
      <c r="CM123" s="237" t="s">
        <v>2483</v>
      </c>
      <c r="CN123" s="238" t="s">
        <v>4123</v>
      </c>
      <c r="CO123" s="237" t="s">
        <v>2485</v>
      </c>
      <c r="CP123" s="238" t="s">
        <v>2486</v>
      </c>
      <c r="CQ123" s="237" t="s">
        <v>2485</v>
      </c>
      <c r="CR123" s="238" t="s">
        <v>2486</v>
      </c>
      <c r="CS123" s="237" t="s">
        <v>2485</v>
      </c>
      <c r="CT123" s="238" t="s">
        <v>2486</v>
      </c>
      <c r="CU123" s="237" t="s">
        <v>2485</v>
      </c>
      <c r="CV123" s="238" t="s">
        <v>2486</v>
      </c>
      <c r="CW123" s="240"/>
      <c r="CX123" s="236"/>
      <c r="CY123" s="236"/>
      <c r="CZ123" s="236"/>
      <c r="DA123" s="236"/>
      <c r="DB123" s="236"/>
    </row>
    <row r="124" spans="1:106" s="250" customFormat="1" ht="51.75" customHeight="1" thickBot="1" x14ac:dyDescent="0.25">
      <c r="A124" s="241">
        <f t="shared" si="1"/>
        <v>121</v>
      </c>
      <c r="B124" s="242"/>
      <c r="C124" s="235" t="s">
        <v>244</v>
      </c>
      <c r="D124" s="243" t="s">
        <v>2630</v>
      </c>
      <c r="E124" s="236">
        <v>604</v>
      </c>
      <c r="F124" s="236" t="s">
        <v>3362</v>
      </c>
      <c r="G124" s="237" t="s">
        <v>2485</v>
      </c>
      <c r="H124" s="238" t="s">
        <v>2486</v>
      </c>
      <c r="I124" s="237" t="s">
        <v>2485</v>
      </c>
      <c r="J124" s="238" t="s">
        <v>2486</v>
      </c>
      <c r="K124" s="237" t="s">
        <v>2485</v>
      </c>
      <c r="L124" s="238" t="s">
        <v>2486</v>
      </c>
      <c r="M124" s="237" t="s">
        <v>2485</v>
      </c>
      <c r="N124" s="238" t="s">
        <v>2486</v>
      </c>
      <c r="O124" s="237" t="s">
        <v>2485</v>
      </c>
      <c r="P124" s="238" t="s">
        <v>2486</v>
      </c>
      <c r="Q124" s="237" t="s">
        <v>2485</v>
      </c>
      <c r="R124" s="239" t="s">
        <v>2486</v>
      </c>
      <c r="S124" s="237" t="s">
        <v>2485</v>
      </c>
      <c r="T124" s="238" t="s">
        <v>2486</v>
      </c>
      <c r="U124" s="237" t="s">
        <v>2485</v>
      </c>
      <c r="V124" s="238" t="s">
        <v>2486</v>
      </c>
      <c r="W124" s="237" t="s">
        <v>2485</v>
      </c>
      <c r="X124" s="239" t="s">
        <v>2486</v>
      </c>
      <c r="Y124" s="237" t="s">
        <v>2485</v>
      </c>
      <c r="Z124" s="238" t="s">
        <v>2486</v>
      </c>
      <c r="AA124" s="237" t="s">
        <v>2485</v>
      </c>
      <c r="AB124" s="239" t="s">
        <v>2486</v>
      </c>
      <c r="AC124" s="237" t="s">
        <v>2485</v>
      </c>
      <c r="AD124" s="238" t="s">
        <v>2486</v>
      </c>
      <c r="AE124" s="237" t="s">
        <v>2485</v>
      </c>
      <c r="AF124" s="238" t="s">
        <v>2486</v>
      </c>
      <c r="AG124" s="237" t="s">
        <v>2485</v>
      </c>
      <c r="AH124" s="238" t="s">
        <v>2486</v>
      </c>
      <c r="AI124" s="237" t="s">
        <v>2485</v>
      </c>
      <c r="AJ124" s="238" t="s">
        <v>2486</v>
      </c>
      <c r="AK124" s="237" t="s">
        <v>2485</v>
      </c>
      <c r="AL124" s="238" t="s">
        <v>2486</v>
      </c>
      <c r="AM124" s="237" t="s">
        <v>2485</v>
      </c>
      <c r="AN124" s="239" t="s">
        <v>2486</v>
      </c>
      <c r="AO124" s="237" t="s">
        <v>2485</v>
      </c>
      <c r="AP124" s="238" t="s">
        <v>2486</v>
      </c>
      <c r="AQ124" s="237" t="s">
        <v>2485</v>
      </c>
      <c r="AR124" s="239" t="s">
        <v>2486</v>
      </c>
      <c r="AS124" s="237" t="s">
        <v>2484</v>
      </c>
      <c r="AT124" s="238" t="s">
        <v>4124</v>
      </c>
      <c r="AU124" s="237" t="s">
        <v>2485</v>
      </c>
      <c r="AV124" s="239" t="s">
        <v>2486</v>
      </c>
      <c r="AW124" s="237" t="s">
        <v>2485</v>
      </c>
      <c r="AX124" s="238" t="s">
        <v>2486</v>
      </c>
      <c r="AY124" s="237" t="s">
        <v>2485</v>
      </c>
      <c r="AZ124" s="239" t="s">
        <v>2486</v>
      </c>
      <c r="BA124" s="237" t="s">
        <v>2485</v>
      </c>
      <c r="BB124" s="238" t="s">
        <v>2486</v>
      </c>
      <c r="BC124" s="237" t="s">
        <v>2485</v>
      </c>
      <c r="BD124" s="238" t="s">
        <v>2486</v>
      </c>
      <c r="BE124" s="237" t="s">
        <v>2485</v>
      </c>
      <c r="BF124" s="239" t="s">
        <v>2486</v>
      </c>
      <c r="BG124" s="237" t="s">
        <v>2485</v>
      </c>
      <c r="BH124" s="239" t="s">
        <v>2486</v>
      </c>
      <c r="BI124" s="237" t="s">
        <v>2485</v>
      </c>
      <c r="BJ124" s="238" t="s">
        <v>2486</v>
      </c>
      <c r="BK124" s="237" t="s">
        <v>2485</v>
      </c>
      <c r="BL124" s="238" t="s">
        <v>2486</v>
      </c>
      <c r="BM124" s="237" t="s">
        <v>2485</v>
      </c>
      <c r="BN124" s="238" t="s">
        <v>2486</v>
      </c>
      <c r="BO124" s="237" t="s">
        <v>2485</v>
      </c>
      <c r="BP124" s="238" t="s">
        <v>2486</v>
      </c>
      <c r="BQ124" s="237" t="s">
        <v>2485</v>
      </c>
      <c r="BR124" s="238" t="s">
        <v>2486</v>
      </c>
      <c r="BS124" s="237" t="s">
        <v>2485</v>
      </c>
      <c r="BT124" s="239" t="s">
        <v>2486</v>
      </c>
      <c r="BU124" s="237" t="s">
        <v>2485</v>
      </c>
      <c r="BV124" s="238" t="s">
        <v>2486</v>
      </c>
      <c r="BW124" s="237" t="s">
        <v>2485</v>
      </c>
      <c r="BX124" s="239" t="s">
        <v>2486</v>
      </c>
      <c r="BY124" s="237" t="s">
        <v>2485</v>
      </c>
      <c r="BZ124" s="238" t="s">
        <v>2486</v>
      </c>
      <c r="CA124" s="237" t="s">
        <v>2485</v>
      </c>
      <c r="CB124" s="238" t="s">
        <v>2486</v>
      </c>
      <c r="CC124" s="237" t="s">
        <v>2485</v>
      </c>
      <c r="CD124" s="238" t="s">
        <v>2486</v>
      </c>
      <c r="CE124" s="237" t="s">
        <v>2485</v>
      </c>
      <c r="CF124" s="239" t="s">
        <v>2486</v>
      </c>
      <c r="CG124" s="237" t="s">
        <v>2485</v>
      </c>
      <c r="CH124" s="238" t="s">
        <v>2486</v>
      </c>
      <c r="CI124" s="237" t="s">
        <v>2485</v>
      </c>
      <c r="CJ124" s="238" t="s">
        <v>2486</v>
      </c>
      <c r="CK124" s="237" t="s">
        <v>2485</v>
      </c>
      <c r="CL124" s="239" t="s">
        <v>2486</v>
      </c>
      <c r="CM124" s="237" t="s">
        <v>2485</v>
      </c>
      <c r="CN124" s="238" t="s">
        <v>2486</v>
      </c>
      <c r="CO124" s="237" t="s">
        <v>2485</v>
      </c>
      <c r="CP124" s="238" t="s">
        <v>2486</v>
      </c>
      <c r="CQ124" s="237" t="s">
        <v>2485</v>
      </c>
      <c r="CR124" s="238" t="s">
        <v>2486</v>
      </c>
      <c r="CS124" s="237" t="s">
        <v>2485</v>
      </c>
      <c r="CT124" s="238" t="s">
        <v>2486</v>
      </c>
      <c r="CU124" s="237" t="s">
        <v>2485</v>
      </c>
      <c r="CV124" s="238" t="s">
        <v>2486</v>
      </c>
      <c r="CW124" s="240"/>
      <c r="CX124" s="236"/>
      <c r="CY124" s="236"/>
      <c r="CZ124" s="236"/>
      <c r="DA124" s="236"/>
      <c r="DB124" s="236"/>
    </row>
    <row r="125" spans="1:106" s="249" customFormat="1" ht="51.75" customHeight="1" thickBot="1" x14ac:dyDescent="0.35">
      <c r="A125" s="241">
        <f t="shared" si="1"/>
        <v>122</v>
      </c>
      <c r="B125" s="242"/>
      <c r="C125" s="235" t="s">
        <v>459</v>
      </c>
      <c r="D125" s="243" t="s">
        <v>2921</v>
      </c>
      <c r="E125" s="236">
        <v>350</v>
      </c>
      <c r="F125" s="236" t="s">
        <v>2659</v>
      </c>
      <c r="G125" s="237" t="s">
        <v>2485</v>
      </c>
      <c r="H125" s="238" t="s">
        <v>2486</v>
      </c>
      <c r="I125" s="237" t="s">
        <v>2485</v>
      </c>
      <c r="J125" s="238" t="s">
        <v>2486</v>
      </c>
      <c r="K125" s="237" t="s">
        <v>2490</v>
      </c>
      <c r="L125" s="238" t="s">
        <v>4125</v>
      </c>
      <c r="M125" s="237" t="s">
        <v>2490</v>
      </c>
      <c r="N125" s="238" t="s">
        <v>4126</v>
      </c>
      <c r="O125" s="237" t="s">
        <v>2485</v>
      </c>
      <c r="P125" s="238" t="s">
        <v>4127</v>
      </c>
      <c r="Q125" s="237" t="s">
        <v>2485</v>
      </c>
      <c r="R125" s="239" t="s">
        <v>2486</v>
      </c>
      <c r="S125" s="237" t="s">
        <v>2485</v>
      </c>
      <c r="T125" s="238" t="s">
        <v>2486</v>
      </c>
      <c r="U125" s="237" t="s">
        <v>2485</v>
      </c>
      <c r="V125" s="238" t="s">
        <v>2486</v>
      </c>
      <c r="W125" s="237" t="s">
        <v>2485</v>
      </c>
      <c r="X125" s="239" t="s">
        <v>2486</v>
      </c>
      <c r="Y125" s="237" t="s">
        <v>2485</v>
      </c>
      <c r="Z125" s="238" t="s">
        <v>2486</v>
      </c>
      <c r="AA125" s="237" t="s">
        <v>2485</v>
      </c>
      <c r="AB125" s="239" t="s">
        <v>2486</v>
      </c>
      <c r="AC125" s="237" t="s">
        <v>2490</v>
      </c>
      <c r="AD125" s="238" t="s">
        <v>4128</v>
      </c>
      <c r="AE125" s="237" t="s">
        <v>2646</v>
      </c>
      <c r="AF125" s="238" t="s">
        <v>4129</v>
      </c>
      <c r="AG125" s="237" t="s">
        <v>2646</v>
      </c>
      <c r="AH125" s="238" t="s">
        <v>4130</v>
      </c>
      <c r="AI125" s="237" t="s">
        <v>2485</v>
      </c>
      <c r="AJ125" s="238" t="s">
        <v>2486</v>
      </c>
      <c r="AK125" s="237" t="s">
        <v>2485</v>
      </c>
      <c r="AL125" s="238" t="s">
        <v>2486</v>
      </c>
      <c r="AM125" s="237" t="s">
        <v>2490</v>
      </c>
      <c r="AN125" s="239" t="s">
        <v>4131</v>
      </c>
      <c r="AO125" s="237" t="s">
        <v>2485</v>
      </c>
      <c r="AP125" s="238" t="s">
        <v>2486</v>
      </c>
      <c r="AQ125" s="237" t="s">
        <v>2485</v>
      </c>
      <c r="AR125" s="239" t="s">
        <v>2486</v>
      </c>
      <c r="AS125" s="237" t="s">
        <v>2484</v>
      </c>
      <c r="AT125" s="238" t="s">
        <v>4132</v>
      </c>
      <c r="AU125" s="237" t="s">
        <v>2543</v>
      </c>
      <c r="AV125" s="239" t="s">
        <v>2933</v>
      </c>
      <c r="AW125" s="237" t="s">
        <v>2490</v>
      </c>
      <c r="AX125" s="238" t="s">
        <v>4133</v>
      </c>
      <c r="AY125" s="237" t="s">
        <v>2543</v>
      </c>
      <c r="AZ125" s="239" t="s">
        <v>4134</v>
      </c>
      <c r="BA125" s="237" t="s">
        <v>2490</v>
      </c>
      <c r="BB125" s="238" t="s">
        <v>4135</v>
      </c>
      <c r="BC125" s="237" t="s">
        <v>2543</v>
      </c>
      <c r="BD125" s="238" t="s">
        <v>4136</v>
      </c>
      <c r="BE125" s="237" t="s">
        <v>2490</v>
      </c>
      <c r="BF125" s="239" t="s">
        <v>4137</v>
      </c>
      <c r="BG125" s="237" t="s">
        <v>2543</v>
      </c>
      <c r="BH125" s="239" t="s">
        <v>4138</v>
      </c>
      <c r="BI125" s="237" t="s">
        <v>2490</v>
      </c>
      <c r="BJ125" s="238" t="s">
        <v>4139</v>
      </c>
      <c r="BK125" s="237" t="s">
        <v>2543</v>
      </c>
      <c r="BL125" s="238" t="s">
        <v>4140</v>
      </c>
      <c r="BM125" s="237" t="s">
        <v>2483</v>
      </c>
      <c r="BN125" s="238" t="s">
        <v>4141</v>
      </c>
      <c r="BO125" s="237" t="s">
        <v>2485</v>
      </c>
      <c r="BP125" s="238" t="s">
        <v>4142</v>
      </c>
      <c r="BQ125" s="237" t="s">
        <v>2485</v>
      </c>
      <c r="BR125" s="238" t="s">
        <v>2486</v>
      </c>
      <c r="BS125" s="237" t="s">
        <v>2485</v>
      </c>
      <c r="BT125" s="239" t="s">
        <v>2486</v>
      </c>
      <c r="BU125" s="237" t="s">
        <v>2485</v>
      </c>
      <c r="BV125" s="238" t="s">
        <v>2486</v>
      </c>
      <c r="BW125" s="237" t="s">
        <v>2485</v>
      </c>
      <c r="BX125" s="239" t="s">
        <v>4143</v>
      </c>
      <c r="BY125" s="237" t="s">
        <v>2485</v>
      </c>
      <c r="BZ125" s="238" t="s">
        <v>2486</v>
      </c>
      <c r="CA125" s="237" t="s">
        <v>2485</v>
      </c>
      <c r="CB125" s="238" t="s">
        <v>2486</v>
      </c>
      <c r="CC125" s="237" t="s">
        <v>2485</v>
      </c>
      <c r="CD125" s="238" t="s">
        <v>2486</v>
      </c>
      <c r="CE125" s="237" t="s">
        <v>2485</v>
      </c>
      <c r="CF125" s="239" t="s">
        <v>2486</v>
      </c>
      <c r="CG125" s="237" t="s">
        <v>2485</v>
      </c>
      <c r="CH125" s="238" t="s">
        <v>2486</v>
      </c>
      <c r="CI125" s="237" t="s">
        <v>2543</v>
      </c>
      <c r="CJ125" s="238" t="s">
        <v>4144</v>
      </c>
      <c r="CK125" s="237" t="s">
        <v>2485</v>
      </c>
      <c r="CL125" s="239" t="s">
        <v>2486</v>
      </c>
      <c r="CM125" s="237" t="s">
        <v>2485</v>
      </c>
      <c r="CN125" s="238" t="s">
        <v>2486</v>
      </c>
      <c r="CO125" s="237" t="s">
        <v>2485</v>
      </c>
      <c r="CP125" s="238" t="s">
        <v>2486</v>
      </c>
      <c r="CQ125" s="237" t="s">
        <v>2485</v>
      </c>
      <c r="CR125" s="238" t="s">
        <v>4145</v>
      </c>
      <c r="CS125" s="237" t="s">
        <v>2485</v>
      </c>
      <c r="CT125" s="238" t="s">
        <v>2486</v>
      </c>
      <c r="CU125" s="237" t="s">
        <v>2485</v>
      </c>
      <c r="CV125" s="238" t="s">
        <v>2486</v>
      </c>
      <c r="CW125" s="240"/>
      <c r="CX125" s="236"/>
      <c r="CY125" s="236"/>
      <c r="CZ125" s="236"/>
      <c r="DA125" s="236"/>
      <c r="DB125" s="236"/>
    </row>
    <row r="126" spans="1:106" s="249" customFormat="1" ht="51.75" customHeight="1" thickBot="1" x14ac:dyDescent="0.35">
      <c r="A126" s="241">
        <f t="shared" si="1"/>
        <v>123</v>
      </c>
      <c r="B126" s="242"/>
      <c r="C126" s="235" t="s">
        <v>460</v>
      </c>
      <c r="D126" s="243" t="s">
        <v>3040</v>
      </c>
      <c r="E126" s="236">
        <v>646</v>
      </c>
      <c r="F126" s="236" t="s">
        <v>2693</v>
      </c>
      <c r="G126" s="237" t="s">
        <v>2485</v>
      </c>
      <c r="H126" s="238" t="s">
        <v>2486</v>
      </c>
      <c r="I126" s="237" t="s">
        <v>2485</v>
      </c>
      <c r="J126" s="238" t="s">
        <v>2486</v>
      </c>
      <c r="K126" s="237" t="s">
        <v>2485</v>
      </c>
      <c r="L126" s="238" t="s">
        <v>2486</v>
      </c>
      <c r="M126" s="237" t="s">
        <v>2485</v>
      </c>
      <c r="N126" s="238" t="s">
        <v>2486</v>
      </c>
      <c r="O126" s="237" t="s">
        <v>2485</v>
      </c>
      <c r="P126" s="238" t="s">
        <v>2486</v>
      </c>
      <c r="Q126" s="237" t="s">
        <v>2485</v>
      </c>
      <c r="R126" s="239" t="s">
        <v>2486</v>
      </c>
      <c r="S126" s="237" t="s">
        <v>2485</v>
      </c>
      <c r="T126" s="238" t="s">
        <v>2486</v>
      </c>
      <c r="U126" s="237" t="s">
        <v>2482</v>
      </c>
      <c r="V126" s="238" t="s">
        <v>4146</v>
      </c>
      <c r="W126" s="237" t="s">
        <v>2485</v>
      </c>
      <c r="X126" s="239" t="s">
        <v>2486</v>
      </c>
      <c r="Y126" s="237" t="s">
        <v>2485</v>
      </c>
      <c r="Z126" s="238" t="s">
        <v>2486</v>
      </c>
      <c r="AA126" s="237" t="s">
        <v>2485</v>
      </c>
      <c r="AB126" s="239" t="s">
        <v>2486</v>
      </c>
      <c r="AC126" s="237" t="s">
        <v>2490</v>
      </c>
      <c r="AD126" s="238" t="s">
        <v>2807</v>
      </c>
      <c r="AE126" s="237" t="s">
        <v>2485</v>
      </c>
      <c r="AF126" s="238" t="s">
        <v>2486</v>
      </c>
      <c r="AG126" s="237" t="s">
        <v>2485</v>
      </c>
      <c r="AH126" s="238" t="s">
        <v>2486</v>
      </c>
      <c r="AI126" s="237" t="s">
        <v>2485</v>
      </c>
      <c r="AJ126" s="238" t="s">
        <v>2486</v>
      </c>
      <c r="AK126" s="237" t="s">
        <v>2482</v>
      </c>
      <c r="AL126" s="238" t="s">
        <v>2486</v>
      </c>
      <c r="AM126" s="237" t="s">
        <v>2485</v>
      </c>
      <c r="AN126" s="239" t="s">
        <v>2486</v>
      </c>
      <c r="AO126" s="237" t="s">
        <v>2485</v>
      </c>
      <c r="AP126" s="238" t="s">
        <v>2486</v>
      </c>
      <c r="AQ126" s="237" t="s">
        <v>2485</v>
      </c>
      <c r="AR126" s="239" t="s">
        <v>2486</v>
      </c>
      <c r="AS126" s="237" t="s">
        <v>2482</v>
      </c>
      <c r="AT126" s="238" t="s">
        <v>2809</v>
      </c>
      <c r="AU126" s="237" t="s">
        <v>2482</v>
      </c>
      <c r="AV126" s="239" t="s">
        <v>2809</v>
      </c>
      <c r="AW126" s="237" t="s">
        <v>2485</v>
      </c>
      <c r="AX126" s="238" t="s">
        <v>2486</v>
      </c>
      <c r="AY126" s="237" t="s">
        <v>2485</v>
      </c>
      <c r="AZ126" s="239" t="s">
        <v>2486</v>
      </c>
      <c r="BA126" s="237" t="s">
        <v>2490</v>
      </c>
      <c r="BB126" s="238" t="s">
        <v>4147</v>
      </c>
      <c r="BC126" s="237" t="s">
        <v>2543</v>
      </c>
      <c r="BD126" s="238" t="s">
        <v>4148</v>
      </c>
      <c r="BE126" s="237" t="s">
        <v>2485</v>
      </c>
      <c r="BF126" s="239" t="s">
        <v>2486</v>
      </c>
      <c r="BG126" s="237" t="s">
        <v>2543</v>
      </c>
      <c r="BH126" s="239" t="s">
        <v>4149</v>
      </c>
      <c r="BI126" s="237" t="s">
        <v>2490</v>
      </c>
      <c r="BJ126" s="238" t="s">
        <v>2815</v>
      </c>
      <c r="BK126" s="237" t="s">
        <v>2482</v>
      </c>
      <c r="BL126" s="238" t="s">
        <v>4150</v>
      </c>
      <c r="BM126" s="237" t="s">
        <v>2490</v>
      </c>
      <c r="BN126" s="238" t="s">
        <v>4151</v>
      </c>
      <c r="BO126" s="237" t="s">
        <v>2485</v>
      </c>
      <c r="BP126" s="238" t="s">
        <v>2936</v>
      </c>
      <c r="BQ126" s="237" t="s">
        <v>2485</v>
      </c>
      <c r="BR126" s="238" t="s">
        <v>2486</v>
      </c>
      <c r="BS126" s="237" t="s">
        <v>2485</v>
      </c>
      <c r="BT126" s="239" t="s">
        <v>4152</v>
      </c>
      <c r="BU126" s="237" t="s">
        <v>2485</v>
      </c>
      <c r="BV126" s="238" t="s">
        <v>2486</v>
      </c>
      <c r="BW126" s="237" t="s">
        <v>2485</v>
      </c>
      <c r="BX126" s="239" t="s">
        <v>2486</v>
      </c>
      <c r="BY126" s="237" t="s">
        <v>2485</v>
      </c>
      <c r="BZ126" s="238" t="s">
        <v>2486</v>
      </c>
      <c r="CA126" s="237" t="s">
        <v>2490</v>
      </c>
      <c r="CB126" s="238" t="s">
        <v>4153</v>
      </c>
      <c r="CC126" s="237" t="s">
        <v>2483</v>
      </c>
      <c r="CD126" s="238" t="s">
        <v>4154</v>
      </c>
      <c r="CE126" s="237" t="s">
        <v>2482</v>
      </c>
      <c r="CF126" s="239" t="s">
        <v>4155</v>
      </c>
      <c r="CG126" s="237" t="s">
        <v>2485</v>
      </c>
      <c r="CH126" s="238" t="s">
        <v>2486</v>
      </c>
      <c r="CI126" s="237" t="s">
        <v>2484</v>
      </c>
      <c r="CJ126" s="238" t="s">
        <v>2486</v>
      </c>
      <c r="CK126" s="237" t="s">
        <v>2485</v>
      </c>
      <c r="CL126" s="239" t="s">
        <v>2486</v>
      </c>
      <c r="CM126" s="237" t="s">
        <v>2482</v>
      </c>
      <c r="CN126" s="238" t="s">
        <v>3999</v>
      </c>
      <c r="CO126" s="237" t="s">
        <v>2485</v>
      </c>
      <c r="CP126" s="238" t="s">
        <v>2486</v>
      </c>
      <c r="CQ126" s="237" t="s">
        <v>2485</v>
      </c>
      <c r="CR126" s="238" t="s">
        <v>2486</v>
      </c>
      <c r="CS126" s="237" t="s">
        <v>2485</v>
      </c>
      <c r="CT126" s="238" t="s">
        <v>2486</v>
      </c>
      <c r="CU126" s="237" t="s">
        <v>2485</v>
      </c>
      <c r="CV126" s="238" t="s">
        <v>2486</v>
      </c>
      <c r="CW126" s="240"/>
      <c r="CX126" s="236"/>
      <c r="CY126" s="236"/>
      <c r="CZ126" s="236"/>
      <c r="DA126" s="236"/>
      <c r="DB126" s="236"/>
    </row>
    <row r="127" spans="1:106" s="249" customFormat="1" ht="51.75" customHeight="1" thickBot="1" x14ac:dyDescent="0.35">
      <c r="A127" s="241">
        <f t="shared" si="1"/>
        <v>124</v>
      </c>
      <c r="B127" s="242"/>
      <c r="C127" s="235" t="s">
        <v>263</v>
      </c>
      <c r="D127" s="243" t="s">
        <v>2531</v>
      </c>
      <c r="E127" s="236" t="s">
        <v>4156</v>
      </c>
      <c r="F127" s="236" t="s">
        <v>4157</v>
      </c>
      <c r="G127" s="237" t="s">
        <v>2485</v>
      </c>
      <c r="H127" s="238" t="s">
        <v>2486</v>
      </c>
      <c r="I127" s="237" t="s">
        <v>2485</v>
      </c>
      <c r="J127" s="238" t="s">
        <v>2486</v>
      </c>
      <c r="K127" s="237" t="s">
        <v>2485</v>
      </c>
      <c r="L127" s="238" t="s">
        <v>2486</v>
      </c>
      <c r="M127" s="237" t="s">
        <v>2485</v>
      </c>
      <c r="N127" s="238" t="s">
        <v>2486</v>
      </c>
      <c r="O127" s="237" t="s">
        <v>2485</v>
      </c>
      <c r="P127" s="238" t="s">
        <v>2486</v>
      </c>
      <c r="Q127" s="237" t="s">
        <v>2485</v>
      </c>
      <c r="R127" s="239" t="s">
        <v>2486</v>
      </c>
      <c r="S127" s="237" t="s">
        <v>2482</v>
      </c>
      <c r="T127" s="238" t="s">
        <v>4158</v>
      </c>
      <c r="U127" s="237" t="s">
        <v>2482</v>
      </c>
      <c r="V127" s="238" t="s">
        <v>4159</v>
      </c>
      <c r="W127" s="237" t="s">
        <v>2485</v>
      </c>
      <c r="X127" s="239" t="s">
        <v>2486</v>
      </c>
      <c r="Y127" s="237" t="s">
        <v>2485</v>
      </c>
      <c r="Z127" s="238" t="s">
        <v>2486</v>
      </c>
      <c r="AA127" s="237" t="s">
        <v>2485</v>
      </c>
      <c r="AB127" s="239" t="s">
        <v>2486</v>
      </c>
      <c r="AC127" s="237" t="s">
        <v>2485</v>
      </c>
      <c r="AD127" s="238" t="s">
        <v>2486</v>
      </c>
      <c r="AE127" s="237" t="s">
        <v>2485</v>
      </c>
      <c r="AF127" s="238" t="s">
        <v>2486</v>
      </c>
      <c r="AG127" s="237" t="s">
        <v>2485</v>
      </c>
      <c r="AH127" s="238" t="s">
        <v>2486</v>
      </c>
      <c r="AI127" s="237" t="s">
        <v>2485</v>
      </c>
      <c r="AJ127" s="238" t="s">
        <v>2486</v>
      </c>
      <c r="AK127" s="237" t="s">
        <v>2485</v>
      </c>
      <c r="AL127" s="238" t="s">
        <v>2486</v>
      </c>
      <c r="AM127" s="237" t="s">
        <v>2485</v>
      </c>
      <c r="AN127" s="239" t="s">
        <v>2486</v>
      </c>
      <c r="AO127" s="237" t="s">
        <v>2485</v>
      </c>
      <c r="AP127" s="238" t="s">
        <v>2486</v>
      </c>
      <c r="AQ127" s="237" t="s">
        <v>2485</v>
      </c>
      <c r="AR127" s="239" t="s">
        <v>2486</v>
      </c>
      <c r="AS127" s="237" t="s">
        <v>2483</v>
      </c>
      <c r="AT127" s="238" t="s">
        <v>4160</v>
      </c>
      <c r="AU127" s="237" t="s">
        <v>2490</v>
      </c>
      <c r="AV127" s="239" t="s">
        <v>4161</v>
      </c>
      <c r="AW127" s="237" t="s">
        <v>2485</v>
      </c>
      <c r="AX127" s="238" t="s">
        <v>2486</v>
      </c>
      <c r="AY127" s="237" t="s">
        <v>2485</v>
      </c>
      <c r="AZ127" s="239" t="s">
        <v>2486</v>
      </c>
      <c r="BA127" s="237" t="s">
        <v>2490</v>
      </c>
      <c r="BB127" s="238" t="s">
        <v>4160</v>
      </c>
      <c r="BC127" s="237" t="s">
        <v>2490</v>
      </c>
      <c r="BD127" s="238" t="s">
        <v>4160</v>
      </c>
      <c r="BE127" s="237" t="s">
        <v>2490</v>
      </c>
      <c r="BF127" s="239" t="s">
        <v>4160</v>
      </c>
      <c r="BG127" s="237" t="s">
        <v>2482</v>
      </c>
      <c r="BH127" s="239" t="s">
        <v>4160</v>
      </c>
      <c r="BI127" s="237" t="s">
        <v>2485</v>
      </c>
      <c r="BJ127" s="238" t="s">
        <v>2486</v>
      </c>
      <c r="BK127" s="237" t="s">
        <v>2482</v>
      </c>
      <c r="BL127" s="238" t="s">
        <v>4162</v>
      </c>
      <c r="BM127" s="237" t="s">
        <v>2485</v>
      </c>
      <c r="BN127" s="238" t="s">
        <v>4163</v>
      </c>
      <c r="BO127" s="237" t="s">
        <v>2485</v>
      </c>
      <c r="BP127" s="238" t="s">
        <v>2486</v>
      </c>
      <c r="BQ127" s="237" t="s">
        <v>2543</v>
      </c>
      <c r="BR127" s="238" t="s">
        <v>4164</v>
      </c>
      <c r="BS127" s="237" t="s">
        <v>2543</v>
      </c>
      <c r="BT127" s="239" t="s">
        <v>4165</v>
      </c>
      <c r="BU127" s="237" t="s">
        <v>2543</v>
      </c>
      <c r="BV127" s="238" t="s">
        <v>4166</v>
      </c>
      <c r="BW127" s="237" t="s">
        <v>2646</v>
      </c>
      <c r="BX127" s="239" t="s">
        <v>4167</v>
      </c>
      <c r="BY127" s="237" t="s">
        <v>2543</v>
      </c>
      <c r="BZ127" s="238" t="s">
        <v>4168</v>
      </c>
      <c r="CA127" s="237" t="s">
        <v>2490</v>
      </c>
      <c r="CB127" s="238" t="s">
        <v>4169</v>
      </c>
      <c r="CC127" s="237" t="s">
        <v>2485</v>
      </c>
      <c r="CD127" s="238" t="s">
        <v>2486</v>
      </c>
      <c r="CE127" s="237" t="s">
        <v>2485</v>
      </c>
      <c r="CF127" s="239" t="s">
        <v>2486</v>
      </c>
      <c r="CG127" s="237" t="s">
        <v>2485</v>
      </c>
      <c r="CH127" s="238" t="s">
        <v>2486</v>
      </c>
      <c r="CI127" s="237" t="s">
        <v>2485</v>
      </c>
      <c r="CJ127" s="238" t="s">
        <v>2486</v>
      </c>
      <c r="CK127" s="237" t="s">
        <v>2485</v>
      </c>
      <c r="CL127" s="239" t="s">
        <v>2486</v>
      </c>
      <c r="CM127" s="237" t="s">
        <v>2485</v>
      </c>
      <c r="CN127" s="238" t="s">
        <v>2486</v>
      </c>
      <c r="CO127" s="237" t="s">
        <v>2485</v>
      </c>
      <c r="CP127" s="238" t="s">
        <v>2486</v>
      </c>
      <c r="CQ127" s="237" t="s">
        <v>2485</v>
      </c>
      <c r="CR127" s="238" t="s">
        <v>2486</v>
      </c>
      <c r="CS127" s="237" t="s">
        <v>2485</v>
      </c>
      <c r="CT127" s="238" t="s">
        <v>2486</v>
      </c>
      <c r="CU127" s="237" t="s">
        <v>2485</v>
      </c>
      <c r="CV127" s="238" t="s">
        <v>2486</v>
      </c>
      <c r="CW127" s="240" t="s">
        <v>4170</v>
      </c>
      <c r="CX127" s="236"/>
      <c r="CY127" s="236"/>
      <c r="CZ127" s="236"/>
      <c r="DA127" s="236"/>
      <c r="DB127" s="236"/>
    </row>
    <row r="128" spans="1:106" s="249" customFormat="1" ht="51.75" customHeight="1" thickBot="1" x14ac:dyDescent="0.35">
      <c r="A128" s="241">
        <f t="shared" si="1"/>
        <v>125</v>
      </c>
      <c r="B128" s="244"/>
      <c r="C128" s="235" t="s">
        <v>363</v>
      </c>
      <c r="D128" s="243" t="s">
        <v>2478</v>
      </c>
      <c r="E128" s="236">
        <v>381</v>
      </c>
      <c r="F128" s="236" t="s">
        <v>2693</v>
      </c>
      <c r="G128" s="237" t="s">
        <v>2483</v>
      </c>
      <c r="H128" s="238" t="s">
        <v>4171</v>
      </c>
      <c r="I128" s="237" t="s">
        <v>2480</v>
      </c>
      <c r="J128" s="238" t="s">
        <v>4172</v>
      </c>
      <c r="K128" s="237" t="s">
        <v>2480</v>
      </c>
      <c r="L128" s="238" t="s">
        <v>4171</v>
      </c>
      <c r="M128" s="237" t="s">
        <v>2490</v>
      </c>
      <c r="N128" s="238" t="s">
        <v>4171</v>
      </c>
      <c r="O128" s="237" t="s">
        <v>2490</v>
      </c>
      <c r="P128" s="238" t="s">
        <v>4173</v>
      </c>
      <c r="Q128" s="237" t="s">
        <v>2485</v>
      </c>
      <c r="R128" s="239" t="s">
        <v>2486</v>
      </c>
      <c r="S128" s="237" t="s">
        <v>2485</v>
      </c>
      <c r="T128" s="238" t="s">
        <v>4174</v>
      </c>
      <c r="U128" s="237" t="s">
        <v>2480</v>
      </c>
      <c r="V128" s="238" t="s">
        <v>4175</v>
      </c>
      <c r="W128" s="237" t="s">
        <v>2485</v>
      </c>
      <c r="X128" s="239" t="s">
        <v>4176</v>
      </c>
      <c r="Y128" s="237" t="s">
        <v>2480</v>
      </c>
      <c r="Z128" s="238" t="s">
        <v>4177</v>
      </c>
      <c r="AA128" s="237" t="s">
        <v>2490</v>
      </c>
      <c r="AB128" s="239" t="s">
        <v>4178</v>
      </c>
      <c r="AC128" s="237" t="s">
        <v>2490</v>
      </c>
      <c r="AD128" s="238" t="s">
        <v>4179</v>
      </c>
      <c r="AE128" s="237" t="s">
        <v>2482</v>
      </c>
      <c r="AF128" s="238" t="s">
        <v>4180</v>
      </c>
      <c r="AG128" s="237" t="s">
        <v>2482</v>
      </c>
      <c r="AH128" s="238" t="s">
        <v>4181</v>
      </c>
      <c r="AI128" s="237" t="s">
        <v>2490</v>
      </c>
      <c r="AJ128" s="238" t="s">
        <v>4182</v>
      </c>
      <c r="AK128" s="237" t="s">
        <v>2480</v>
      </c>
      <c r="AL128" s="238" t="s">
        <v>4183</v>
      </c>
      <c r="AM128" s="237" t="s">
        <v>2485</v>
      </c>
      <c r="AN128" s="239" t="s">
        <v>2486</v>
      </c>
      <c r="AO128" s="237" t="s">
        <v>2490</v>
      </c>
      <c r="AP128" s="238" t="s">
        <v>4184</v>
      </c>
      <c r="AQ128" s="237" t="s">
        <v>2485</v>
      </c>
      <c r="AR128" s="239" t="s">
        <v>4185</v>
      </c>
      <c r="AS128" s="237" t="s">
        <v>2480</v>
      </c>
      <c r="AT128" s="238" t="s">
        <v>4186</v>
      </c>
      <c r="AU128" s="237" t="s">
        <v>2490</v>
      </c>
      <c r="AV128" s="239" t="s">
        <v>4187</v>
      </c>
      <c r="AW128" s="237" t="s">
        <v>2490</v>
      </c>
      <c r="AX128" s="238" t="s">
        <v>4188</v>
      </c>
      <c r="AY128" s="237" t="s">
        <v>2482</v>
      </c>
      <c r="AZ128" s="239" t="s">
        <v>4189</v>
      </c>
      <c r="BA128" s="237" t="s">
        <v>2482</v>
      </c>
      <c r="BB128" s="238" t="s">
        <v>4190</v>
      </c>
      <c r="BC128" s="237" t="s">
        <v>2482</v>
      </c>
      <c r="BD128" s="238" t="s">
        <v>4190</v>
      </c>
      <c r="BE128" s="237" t="s">
        <v>2482</v>
      </c>
      <c r="BF128" s="239" t="s">
        <v>4191</v>
      </c>
      <c r="BG128" s="237" t="s">
        <v>2482</v>
      </c>
      <c r="BH128" s="239" t="s">
        <v>4192</v>
      </c>
      <c r="BI128" s="237" t="s">
        <v>2482</v>
      </c>
      <c r="BJ128" s="238" t="s">
        <v>4193</v>
      </c>
      <c r="BK128" s="237" t="s">
        <v>2482</v>
      </c>
      <c r="BL128" s="238" t="s">
        <v>4194</v>
      </c>
      <c r="BM128" s="237" t="s">
        <v>2480</v>
      </c>
      <c r="BN128" s="238" t="s">
        <v>4195</v>
      </c>
      <c r="BO128" s="237" t="s">
        <v>2482</v>
      </c>
      <c r="BP128" s="238" t="s">
        <v>4196</v>
      </c>
      <c r="BQ128" s="237" t="s">
        <v>2482</v>
      </c>
      <c r="BR128" s="238" t="s">
        <v>4197</v>
      </c>
      <c r="BS128" s="237" t="s">
        <v>2490</v>
      </c>
      <c r="BT128" s="239" t="s">
        <v>4198</v>
      </c>
      <c r="BU128" s="237" t="s">
        <v>2485</v>
      </c>
      <c r="BV128" s="238" t="s">
        <v>2486</v>
      </c>
      <c r="BW128" s="237" t="s">
        <v>2485</v>
      </c>
      <c r="BX128" s="239" t="s">
        <v>2486</v>
      </c>
      <c r="BY128" s="237" t="s">
        <v>2485</v>
      </c>
      <c r="BZ128" s="238" t="s">
        <v>2573</v>
      </c>
      <c r="CA128" s="237" t="s">
        <v>2484</v>
      </c>
      <c r="CB128" s="238" t="s">
        <v>2574</v>
      </c>
      <c r="CC128" s="237" t="s">
        <v>2543</v>
      </c>
      <c r="CD128" s="238" t="s">
        <v>4199</v>
      </c>
      <c r="CE128" s="237" t="s">
        <v>2485</v>
      </c>
      <c r="CF128" s="239" t="s">
        <v>2576</v>
      </c>
      <c r="CG128" s="237" t="s">
        <v>2482</v>
      </c>
      <c r="CH128" s="238" t="s">
        <v>4200</v>
      </c>
      <c r="CI128" s="237" t="s">
        <v>2490</v>
      </c>
      <c r="CJ128" s="238" t="s">
        <v>4201</v>
      </c>
      <c r="CK128" s="237" t="s">
        <v>2480</v>
      </c>
      <c r="CL128" s="239" t="s">
        <v>4202</v>
      </c>
      <c r="CM128" s="237" t="s">
        <v>2480</v>
      </c>
      <c r="CN128" s="238" t="s">
        <v>4203</v>
      </c>
      <c r="CO128" s="237" t="s">
        <v>2483</v>
      </c>
      <c r="CP128" s="238" t="s">
        <v>4204</v>
      </c>
      <c r="CQ128" s="237" t="s">
        <v>2485</v>
      </c>
      <c r="CR128" s="238" t="s">
        <v>2486</v>
      </c>
      <c r="CS128" s="237" t="s">
        <v>2485</v>
      </c>
      <c r="CT128" s="238" t="s">
        <v>2486</v>
      </c>
      <c r="CU128" s="237" t="s">
        <v>2482</v>
      </c>
      <c r="CV128" s="238" t="s">
        <v>4205</v>
      </c>
      <c r="CW128" s="240" t="s">
        <v>4206</v>
      </c>
      <c r="CX128" s="236"/>
      <c r="CY128" s="236"/>
      <c r="CZ128" s="236"/>
      <c r="DA128" s="236"/>
      <c r="DB128" s="236"/>
    </row>
    <row r="129" spans="1:106" s="249" customFormat="1" ht="51.75" customHeight="1" thickBot="1" x14ac:dyDescent="0.35">
      <c r="A129" s="241">
        <f t="shared" si="1"/>
        <v>126</v>
      </c>
      <c r="B129" s="242"/>
      <c r="C129" s="235" t="s">
        <v>461</v>
      </c>
      <c r="D129" s="243" t="s">
        <v>2515</v>
      </c>
      <c r="E129" s="236">
        <v>572</v>
      </c>
      <c r="F129" s="236" t="s">
        <v>4157</v>
      </c>
      <c r="G129" s="237" t="s">
        <v>2485</v>
      </c>
      <c r="H129" s="238" t="s">
        <v>4207</v>
      </c>
      <c r="I129" s="237" t="s">
        <v>2485</v>
      </c>
      <c r="J129" s="238" t="s">
        <v>4207</v>
      </c>
      <c r="K129" s="237" t="s">
        <v>2485</v>
      </c>
      <c r="L129" s="238" t="s">
        <v>4207</v>
      </c>
      <c r="M129" s="237" t="s">
        <v>2485</v>
      </c>
      <c r="N129" s="238" t="s">
        <v>4208</v>
      </c>
      <c r="O129" s="237" t="s">
        <v>2485</v>
      </c>
      <c r="P129" s="238" t="s">
        <v>2486</v>
      </c>
      <c r="Q129" s="237" t="s">
        <v>2485</v>
      </c>
      <c r="R129" s="239" t="s">
        <v>2486</v>
      </c>
      <c r="S129" s="237" t="s">
        <v>2543</v>
      </c>
      <c r="T129" s="238" t="s">
        <v>4209</v>
      </c>
      <c r="U129" s="237" t="s">
        <v>2482</v>
      </c>
      <c r="V129" s="238" t="s">
        <v>4210</v>
      </c>
      <c r="W129" s="237" t="s">
        <v>2485</v>
      </c>
      <c r="X129" s="239" t="s">
        <v>2486</v>
      </c>
      <c r="Y129" s="237" t="s">
        <v>2485</v>
      </c>
      <c r="Z129" s="238" t="s">
        <v>2486</v>
      </c>
      <c r="AA129" s="237" t="s">
        <v>2485</v>
      </c>
      <c r="AB129" s="239" t="s">
        <v>2486</v>
      </c>
      <c r="AC129" s="237" t="s">
        <v>2485</v>
      </c>
      <c r="AD129" s="238" t="s">
        <v>2486</v>
      </c>
      <c r="AE129" s="237" t="s">
        <v>2485</v>
      </c>
      <c r="AF129" s="238" t="s">
        <v>2486</v>
      </c>
      <c r="AG129" s="237" t="s">
        <v>2485</v>
      </c>
      <c r="AH129" s="238" t="s">
        <v>2486</v>
      </c>
      <c r="AI129" s="237" t="s">
        <v>2485</v>
      </c>
      <c r="AJ129" s="238" t="s">
        <v>2486</v>
      </c>
      <c r="AK129" s="237" t="s">
        <v>2485</v>
      </c>
      <c r="AL129" s="238" t="s">
        <v>2486</v>
      </c>
      <c r="AM129" s="237" t="s">
        <v>2485</v>
      </c>
      <c r="AN129" s="239" t="s">
        <v>2486</v>
      </c>
      <c r="AO129" s="237" t="s">
        <v>2485</v>
      </c>
      <c r="AP129" s="238" t="s">
        <v>2486</v>
      </c>
      <c r="AQ129" s="237" t="s">
        <v>2485</v>
      </c>
      <c r="AR129" s="239" t="s">
        <v>2486</v>
      </c>
      <c r="AS129" s="237" t="s">
        <v>2485</v>
      </c>
      <c r="AT129" s="238" t="s">
        <v>2486</v>
      </c>
      <c r="AU129" s="237" t="s">
        <v>2485</v>
      </c>
      <c r="AV129" s="239" t="s">
        <v>2486</v>
      </c>
      <c r="AW129" s="237" t="s">
        <v>2485</v>
      </c>
      <c r="AX129" s="238" t="s">
        <v>2486</v>
      </c>
      <c r="AY129" s="237" t="s">
        <v>2485</v>
      </c>
      <c r="AZ129" s="239" t="s">
        <v>2486</v>
      </c>
      <c r="BA129" s="237" t="s">
        <v>2485</v>
      </c>
      <c r="BB129" s="238" t="s">
        <v>2486</v>
      </c>
      <c r="BC129" s="237" t="s">
        <v>2485</v>
      </c>
      <c r="BD129" s="238" t="s">
        <v>2486</v>
      </c>
      <c r="BE129" s="237" t="s">
        <v>2485</v>
      </c>
      <c r="BF129" s="239" t="s">
        <v>2486</v>
      </c>
      <c r="BG129" s="237" t="s">
        <v>2485</v>
      </c>
      <c r="BH129" s="239" t="s">
        <v>2486</v>
      </c>
      <c r="BI129" s="237" t="s">
        <v>2485</v>
      </c>
      <c r="BJ129" s="238" t="s">
        <v>2486</v>
      </c>
      <c r="BK129" s="237" t="s">
        <v>2485</v>
      </c>
      <c r="BL129" s="238" t="s">
        <v>2486</v>
      </c>
      <c r="BM129" s="237" t="s">
        <v>2490</v>
      </c>
      <c r="BN129" s="238" t="s">
        <v>4211</v>
      </c>
      <c r="BO129" s="237" t="s">
        <v>2485</v>
      </c>
      <c r="BP129" s="238" t="s">
        <v>2486</v>
      </c>
      <c r="BQ129" s="237" t="s">
        <v>2485</v>
      </c>
      <c r="BR129" s="238" t="s">
        <v>2486</v>
      </c>
      <c r="BS129" s="237" t="s">
        <v>2485</v>
      </c>
      <c r="BT129" s="239" t="s">
        <v>3635</v>
      </c>
      <c r="BU129" s="237" t="s">
        <v>2485</v>
      </c>
      <c r="BV129" s="238" t="s">
        <v>2486</v>
      </c>
      <c r="BW129" s="237" t="s">
        <v>2485</v>
      </c>
      <c r="BX129" s="239" t="s">
        <v>2486</v>
      </c>
      <c r="BY129" s="237" t="s">
        <v>2485</v>
      </c>
      <c r="BZ129" s="238" t="s">
        <v>2486</v>
      </c>
      <c r="CA129" s="237" t="s">
        <v>2490</v>
      </c>
      <c r="CB129" s="238" t="s">
        <v>2902</v>
      </c>
      <c r="CC129" s="237" t="s">
        <v>2483</v>
      </c>
      <c r="CD129" s="238" t="s">
        <v>2779</v>
      </c>
      <c r="CE129" s="237" t="s">
        <v>2485</v>
      </c>
      <c r="CF129" s="239" t="s">
        <v>2486</v>
      </c>
      <c r="CG129" s="237" t="s">
        <v>2485</v>
      </c>
      <c r="CH129" s="238" t="s">
        <v>2486</v>
      </c>
      <c r="CI129" s="237" t="s">
        <v>2485</v>
      </c>
      <c r="CJ129" s="238" t="s">
        <v>2486</v>
      </c>
      <c r="CK129" s="237" t="s">
        <v>2485</v>
      </c>
      <c r="CL129" s="239" t="s">
        <v>2486</v>
      </c>
      <c r="CM129" s="237" t="s">
        <v>2482</v>
      </c>
      <c r="CN129" s="238" t="s">
        <v>4212</v>
      </c>
      <c r="CO129" s="237" t="s">
        <v>2485</v>
      </c>
      <c r="CP129" s="238" t="s">
        <v>2486</v>
      </c>
      <c r="CQ129" s="237" t="s">
        <v>2485</v>
      </c>
      <c r="CR129" s="238" t="s">
        <v>2486</v>
      </c>
      <c r="CS129" s="237" t="s">
        <v>2485</v>
      </c>
      <c r="CT129" s="238" t="s">
        <v>2486</v>
      </c>
      <c r="CU129" s="237" t="s">
        <v>2485</v>
      </c>
      <c r="CV129" s="238" t="s">
        <v>2486</v>
      </c>
      <c r="CW129" s="240"/>
      <c r="CX129" s="236"/>
      <c r="CY129" s="236"/>
      <c r="CZ129" s="236"/>
      <c r="DA129" s="236"/>
      <c r="DB129" s="236"/>
    </row>
    <row r="130" spans="1:106" s="249" customFormat="1" ht="51.75" customHeight="1" thickBot="1" x14ac:dyDescent="0.35">
      <c r="A130" s="241">
        <f t="shared" si="1"/>
        <v>127</v>
      </c>
      <c r="B130" s="242"/>
      <c r="C130" s="235" t="s">
        <v>462</v>
      </c>
      <c r="D130" s="243" t="s">
        <v>2630</v>
      </c>
      <c r="E130" s="236">
        <v>574</v>
      </c>
      <c r="F130" s="236" t="s">
        <v>2659</v>
      </c>
      <c r="G130" s="237" t="s">
        <v>2485</v>
      </c>
      <c r="H130" s="238" t="s">
        <v>2486</v>
      </c>
      <c r="I130" s="237" t="s">
        <v>2485</v>
      </c>
      <c r="J130" s="238" t="s">
        <v>2486</v>
      </c>
      <c r="K130" s="237" t="s">
        <v>2485</v>
      </c>
      <c r="L130" s="238" t="s">
        <v>2486</v>
      </c>
      <c r="M130" s="237" t="s">
        <v>2482</v>
      </c>
      <c r="N130" s="238" t="s">
        <v>4213</v>
      </c>
      <c r="O130" s="237" t="s">
        <v>2482</v>
      </c>
      <c r="P130" s="238" t="s">
        <v>4214</v>
      </c>
      <c r="Q130" s="237" t="s">
        <v>2485</v>
      </c>
      <c r="R130" s="239" t="s">
        <v>2486</v>
      </c>
      <c r="S130" s="237" t="s">
        <v>2543</v>
      </c>
      <c r="T130" s="238" t="s">
        <v>4215</v>
      </c>
      <c r="U130" s="237" t="s">
        <v>2485</v>
      </c>
      <c r="V130" s="238" t="s">
        <v>2486</v>
      </c>
      <c r="W130" s="237" t="s">
        <v>2485</v>
      </c>
      <c r="X130" s="239" t="s">
        <v>2486</v>
      </c>
      <c r="Y130" s="237" t="s">
        <v>2485</v>
      </c>
      <c r="Z130" s="238" t="s">
        <v>2486</v>
      </c>
      <c r="AA130" s="237" t="s">
        <v>2485</v>
      </c>
      <c r="AB130" s="239" t="s">
        <v>2486</v>
      </c>
      <c r="AC130" s="237" t="s">
        <v>2482</v>
      </c>
      <c r="AD130" s="238" t="s">
        <v>4216</v>
      </c>
      <c r="AE130" s="237" t="s">
        <v>2490</v>
      </c>
      <c r="AF130" s="238" t="s">
        <v>4217</v>
      </c>
      <c r="AG130" s="237" t="s">
        <v>2490</v>
      </c>
      <c r="AH130" s="238" t="s">
        <v>4216</v>
      </c>
      <c r="AI130" s="237" t="s">
        <v>2485</v>
      </c>
      <c r="AJ130" s="238" t="s">
        <v>2486</v>
      </c>
      <c r="AK130" s="237" t="s">
        <v>2485</v>
      </c>
      <c r="AL130" s="238" t="s">
        <v>2486</v>
      </c>
      <c r="AM130" s="237" t="s">
        <v>2485</v>
      </c>
      <c r="AN130" s="239" t="s">
        <v>2486</v>
      </c>
      <c r="AO130" s="237" t="s">
        <v>2490</v>
      </c>
      <c r="AP130" s="238" t="s">
        <v>4218</v>
      </c>
      <c r="AQ130" s="237" t="s">
        <v>2490</v>
      </c>
      <c r="AR130" s="239" t="s">
        <v>4218</v>
      </c>
      <c r="AS130" s="237" t="s">
        <v>2485</v>
      </c>
      <c r="AT130" s="238" t="s">
        <v>2486</v>
      </c>
      <c r="AU130" s="237" t="s">
        <v>2485</v>
      </c>
      <c r="AV130" s="239" t="s">
        <v>2486</v>
      </c>
      <c r="AW130" s="237" t="s">
        <v>2485</v>
      </c>
      <c r="AX130" s="238" t="s">
        <v>2486</v>
      </c>
      <c r="AY130" s="237" t="s">
        <v>2485</v>
      </c>
      <c r="AZ130" s="239" t="s">
        <v>2486</v>
      </c>
      <c r="BA130" s="237" t="s">
        <v>2482</v>
      </c>
      <c r="BB130" s="238" t="s">
        <v>4219</v>
      </c>
      <c r="BC130" s="237" t="s">
        <v>2485</v>
      </c>
      <c r="BD130" s="238" t="s">
        <v>2486</v>
      </c>
      <c r="BE130" s="237" t="s">
        <v>2482</v>
      </c>
      <c r="BF130" s="239" t="s">
        <v>4220</v>
      </c>
      <c r="BG130" s="237" t="s">
        <v>2485</v>
      </c>
      <c r="BH130" s="239" t="s">
        <v>2486</v>
      </c>
      <c r="BI130" s="237" t="s">
        <v>2490</v>
      </c>
      <c r="BJ130" s="238" t="s">
        <v>4221</v>
      </c>
      <c r="BK130" s="237" t="s">
        <v>2485</v>
      </c>
      <c r="BL130" s="238" t="s">
        <v>2486</v>
      </c>
      <c r="BM130" s="237" t="s">
        <v>2482</v>
      </c>
      <c r="BN130" s="238" t="s">
        <v>4222</v>
      </c>
      <c r="BO130" s="237" t="s">
        <v>2485</v>
      </c>
      <c r="BP130" s="238" t="s">
        <v>4223</v>
      </c>
      <c r="BQ130" s="237" t="s">
        <v>2485</v>
      </c>
      <c r="BR130" s="238" t="s">
        <v>2486</v>
      </c>
      <c r="BS130" s="237" t="s">
        <v>2485</v>
      </c>
      <c r="BT130" s="239" t="s">
        <v>2486</v>
      </c>
      <c r="BU130" s="237" t="s">
        <v>2485</v>
      </c>
      <c r="BV130" s="238" t="s">
        <v>2486</v>
      </c>
      <c r="BW130" s="237" t="s">
        <v>2485</v>
      </c>
      <c r="BX130" s="239" t="s">
        <v>2486</v>
      </c>
      <c r="BY130" s="237" t="s">
        <v>2485</v>
      </c>
      <c r="BZ130" s="238" t="s">
        <v>2486</v>
      </c>
      <c r="CA130" s="237" t="s">
        <v>2490</v>
      </c>
      <c r="CB130" s="238" t="s">
        <v>4224</v>
      </c>
      <c r="CC130" s="237" t="s">
        <v>2485</v>
      </c>
      <c r="CD130" s="238" t="s">
        <v>2486</v>
      </c>
      <c r="CE130" s="237" t="s">
        <v>2485</v>
      </c>
      <c r="CF130" s="239" t="s">
        <v>2486</v>
      </c>
      <c r="CG130" s="237" t="s">
        <v>2485</v>
      </c>
      <c r="CH130" s="238" t="s">
        <v>2486</v>
      </c>
      <c r="CI130" s="237" t="s">
        <v>2485</v>
      </c>
      <c r="CJ130" s="238" t="s">
        <v>2486</v>
      </c>
      <c r="CK130" s="237" t="s">
        <v>2485</v>
      </c>
      <c r="CL130" s="239" t="s">
        <v>2486</v>
      </c>
      <c r="CM130" s="237" t="s">
        <v>2490</v>
      </c>
      <c r="CN130" s="238" t="s">
        <v>4225</v>
      </c>
      <c r="CO130" s="237" t="s">
        <v>2485</v>
      </c>
      <c r="CP130" s="238" t="s">
        <v>2486</v>
      </c>
      <c r="CQ130" s="237" t="s">
        <v>2484</v>
      </c>
      <c r="CR130" s="238" t="s">
        <v>4226</v>
      </c>
      <c r="CS130" s="237" t="s">
        <v>2485</v>
      </c>
      <c r="CT130" s="238" t="s">
        <v>2486</v>
      </c>
      <c r="CU130" s="237" t="s">
        <v>2485</v>
      </c>
      <c r="CV130" s="238" t="s">
        <v>2486</v>
      </c>
      <c r="CW130" s="240"/>
      <c r="CX130" s="236"/>
      <c r="CY130" s="236"/>
      <c r="CZ130" s="236"/>
      <c r="DA130" s="236"/>
      <c r="DB130" s="236"/>
    </row>
    <row r="131" spans="1:106" s="249" customFormat="1" ht="51.75" customHeight="1" thickBot="1" x14ac:dyDescent="0.35">
      <c r="A131" s="241">
        <f t="shared" si="1"/>
        <v>128</v>
      </c>
      <c r="B131" s="242"/>
      <c r="C131" s="235" t="s">
        <v>395</v>
      </c>
      <c r="D131" s="243" t="s">
        <v>2630</v>
      </c>
      <c r="E131" s="236">
        <v>442</v>
      </c>
      <c r="F131" s="236" t="s">
        <v>2693</v>
      </c>
      <c r="G131" s="237" t="s">
        <v>2485</v>
      </c>
      <c r="H131" s="238" t="s">
        <v>2486</v>
      </c>
      <c r="I131" s="237" t="s">
        <v>2490</v>
      </c>
      <c r="J131" s="238" t="s">
        <v>3491</v>
      </c>
      <c r="K131" s="237" t="s">
        <v>2485</v>
      </c>
      <c r="L131" s="238" t="s">
        <v>2486</v>
      </c>
      <c r="M131" s="237" t="s">
        <v>2485</v>
      </c>
      <c r="N131" s="238" t="s">
        <v>2486</v>
      </c>
      <c r="O131" s="237" t="s">
        <v>2485</v>
      </c>
      <c r="P131" s="238" t="s">
        <v>2486</v>
      </c>
      <c r="Q131" s="237" t="s">
        <v>2485</v>
      </c>
      <c r="R131" s="239" t="s">
        <v>2486</v>
      </c>
      <c r="S131" s="237" t="s">
        <v>2543</v>
      </c>
      <c r="T131" s="238" t="s">
        <v>4227</v>
      </c>
      <c r="U131" s="237" t="s">
        <v>2485</v>
      </c>
      <c r="V131" s="238" t="s">
        <v>2486</v>
      </c>
      <c r="W131" s="237" t="s">
        <v>2490</v>
      </c>
      <c r="X131" s="239" t="s">
        <v>4228</v>
      </c>
      <c r="Y131" s="237" t="s">
        <v>2485</v>
      </c>
      <c r="Z131" s="238" t="s">
        <v>2486</v>
      </c>
      <c r="AA131" s="237" t="s">
        <v>2485</v>
      </c>
      <c r="AB131" s="239" t="s">
        <v>2486</v>
      </c>
      <c r="AC131" s="237" t="s">
        <v>2490</v>
      </c>
      <c r="AD131" s="238" t="s">
        <v>4229</v>
      </c>
      <c r="AE131" s="237" t="s">
        <v>2482</v>
      </c>
      <c r="AF131" s="238" t="s">
        <v>4230</v>
      </c>
      <c r="AG131" s="237" t="s">
        <v>2485</v>
      </c>
      <c r="AH131" s="238" t="s">
        <v>4231</v>
      </c>
      <c r="AI131" s="237" t="s">
        <v>2485</v>
      </c>
      <c r="AJ131" s="238" t="s">
        <v>2486</v>
      </c>
      <c r="AK131" s="237" t="s">
        <v>2485</v>
      </c>
      <c r="AL131" s="238" t="s">
        <v>2486</v>
      </c>
      <c r="AM131" s="237" t="s">
        <v>2485</v>
      </c>
      <c r="AN131" s="239" t="s">
        <v>2486</v>
      </c>
      <c r="AO131" s="237" t="s">
        <v>2485</v>
      </c>
      <c r="AP131" s="238" t="s">
        <v>2486</v>
      </c>
      <c r="AQ131" s="237" t="s">
        <v>2484</v>
      </c>
      <c r="AR131" s="239" t="s">
        <v>4232</v>
      </c>
      <c r="AS131" s="237" t="s">
        <v>2490</v>
      </c>
      <c r="AT131" s="238" t="s">
        <v>4233</v>
      </c>
      <c r="AU131" s="237" t="s">
        <v>2482</v>
      </c>
      <c r="AV131" s="239" t="s">
        <v>3476</v>
      </c>
      <c r="AW131" s="237" t="s">
        <v>2490</v>
      </c>
      <c r="AX131" s="238" t="s">
        <v>3477</v>
      </c>
      <c r="AY131" s="237" t="s">
        <v>2490</v>
      </c>
      <c r="AZ131" s="239" t="s">
        <v>3478</v>
      </c>
      <c r="BA131" s="237" t="s">
        <v>2490</v>
      </c>
      <c r="BB131" s="238" t="s">
        <v>4234</v>
      </c>
      <c r="BC131" s="237" t="s">
        <v>2482</v>
      </c>
      <c r="BD131" s="238" t="s">
        <v>3480</v>
      </c>
      <c r="BE131" s="237" t="s">
        <v>2490</v>
      </c>
      <c r="BF131" s="239" t="s">
        <v>3499</v>
      </c>
      <c r="BG131" s="237" t="s">
        <v>2490</v>
      </c>
      <c r="BH131" s="239" t="s">
        <v>3498</v>
      </c>
      <c r="BI131" s="237" t="s">
        <v>2482</v>
      </c>
      <c r="BJ131" s="238" t="s">
        <v>4235</v>
      </c>
      <c r="BK131" s="237" t="s">
        <v>2482</v>
      </c>
      <c r="BL131" s="238" t="s">
        <v>3480</v>
      </c>
      <c r="BM131" s="237" t="s">
        <v>2482</v>
      </c>
      <c r="BN131" s="238" t="s">
        <v>3484</v>
      </c>
      <c r="BO131" s="237" t="s">
        <v>2485</v>
      </c>
      <c r="BP131" s="238" t="s">
        <v>4236</v>
      </c>
      <c r="BQ131" s="237" t="s">
        <v>2480</v>
      </c>
      <c r="BR131" s="238" t="s">
        <v>4237</v>
      </c>
      <c r="BS131" s="237" t="s">
        <v>2482</v>
      </c>
      <c r="BT131" s="239" t="s">
        <v>3486</v>
      </c>
      <c r="BU131" s="237" t="s">
        <v>2485</v>
      </c>
      <c r="BV131" s="238" t="s">
        <v>2486</v>
      </c>
      <c r="BW131" s="237" t="s">
        <v>2485</v>
      </c>
      <c r="BX131" s="239" t="s">
        <v>2486</v>
      </c>
      <c r="BY131" s="237" t="s">
        <v>2485</v>
      </c>
      <c r="BZ131" s="238" t="s">
        <v>2486</v>
      </c>
      <c r="CA131" s="237" t="s">
        <v>2490</v>
      </c>
      <c r="CB131" s="238" t="s">
        <v>3487</v>
      </c>
      <c r="CC131" s="237" t="s">
        <v>2485</v>
      </c>
      <c r="CD131" s="238" t="s">
        <v>2486</v>
      </c>
      <c r="CE131" s="237" t="s">
        <v>2482</v>
      </c>
      <c r="CF131" s="239" t="s">
        <v>4238</v>
      </c>
      <c r="CG131" s="237" t="s">
        <v>2485</v>
      </c>
      <c r="CH131" s="238" t="s">
        <v>2486</v>
      </c>
      <c r="CI131" s="237" t="s">
        <v>2485</v>
      </c>
      <c r="CJ131" s="238" t="s">
        <v>2486</v>
      </c>
      <c r="CK131" s="237" t="s">
        <v>2485</v>
      </c>
      <c r="CL131" s="239" t="s">
        <v>2486</v>
      </c>
      <c r="CM131" s="237" t="s">
        <v>2483</v>
      </c>
      <c r="CN131" s="238" t="s">
        <v>3489</v>
      </c>
      <c r="CO131" s="237" t="s">
        <v>2485</v>
      </c>
      <c r="CP131" s="238" t="s">
        <v>2486</v>
      </c>
      <c r="CQ131" s="237" t="s">
        <v>2485</v>
      </c>
      <c r="CR131" s="238" t="s">
        <v>2486</v>
      </c>
      <c r="CS131" s="237" t="s">
        <v>2480</v>
      </c>
      <c r="CT131" s="238" t="s">
        <v>4239</v>
      </c>
      <c r="CU131" s="237" t="s">
        <v>2485</v>
      </c>
      <c r="CV131" s="238" t="s">
        <v>2486</v>
      </c>
      <c r="CW131" s="240"/>
      <c r="CX131" s="236"/>
      <c r="CY131" s="236"/>
      <c r="CZ131" s="236"/>
      <c r="DA131" s="236"/>
      <c r="DB131" s="236"/>
    </row>
    <row r="132" spans="1:106" s="249" customFormat="1" ht="51.75" customHeight="1" thickBot="1" x14ac:dyDescent="0.35">
      <c r="A132" s="241">
        <f t="shared" si="1"/>
        <v>129</v>
      </c>
      <c r="B132" s="242"/>
      <c r="C132" s="235" t="s">
        <v>463</v>
      </c>
      <c r="D132" s="243" t="s">
        <v>2515</v>
      </c>
      <c r="E132" s="236">
        <v>570</v>
      </c>
      <c r="F132" s="236" t="s">
        <v>2479</v>
      </c>
      <c r="G132" s="237" t="s">
        <v>2485</v>
      </c>
      <c r="H132" s="238" t="s">
        <v>2486</v>
      </c>
      <c r="I132" s="237" t="s">
        <v>2485</v>
      </c>
      <c r="J132" s="238" t="s">
        <v>2486</v>
      </c>
      <c r="K132" s="237" t="s">
        <v>2490</v>
      </c>
      <c r="L132" s="238" t="s">
        <v>4207</v>
      </c>
      <c r="M132" s="237" t="s">
        <v>2485</v>
      </c>
      <c r="N132" s="238" t="s">
        <v>4240</v>
      </c>
      <c r="O132" s="237" t="s">
        <v>2480</v>
      </c>
      <c r="P132" s="238" t="s">
        <v>4241</v>
      </c>
      <c r="Q132" s="237" t="s">
        <v>2485</v>
      </c>
      <c r="R132" s="239" t="s">
        <v>2486</v>
      </c>
      <c r="S132" s="237" t="s">
        <v>2482</v>
      </c>
      <c r="T132" s="238" t="s">
        <v>4242</v>
      </c>
      <c r="U132" s="237" t="s">
        <v>2485</v>
      </c>
      <c r="V132" s="238" t="s">
        <v>2486</v>
      </c>
      <c r="W132" s="237" t="s">
        <v>2485</v>
      </c>
      <c r="X132" s="239" t="s">
        <v>2486</v>
      </c>
      <c r="Y132" s="237" t="s">
        <v>2485</v>
      </c>
      <c r="Z132" s="238" t="s">
        <v>2486</v>
      </c>
      <c r="AA132" s="237" t="s">
        <v>2485</v>
      </c>
      <c r="AB132" s="239" t="s">
        <v>2486</v>
      </c>
      <c r="AC132" s="237" t="s">
        <v>2483</v>
      </c>
      <c r="AD132" s="238" t="s">
        <v>4243</v>
      </c>
      <c r="AE132" s="237" t="s">
        <v>2543</v>
      </c>
      <c r="AF132" s="238" t="s">
        <v>4244</v>
      </c>
      <c r="AG132" s="237" t="s">
        <v>2543</v>
      </c>
      <c r="AH132" s="238" t="s">
        <v>4244</v>
      </c>
      <c r="AI132" s="237" t="s">
        <v>2485</v>
      </c>
      <c r="AJ132" s="238" t="s">
        <v>2486</v>
      </c>
      <c r="AK132" s="237" t="s">
        <v>2543</v>
      </c>
      <c r="AL132" s="238" t="s">
        <v>4098</v>
      </c>
      <c r="AM132" s="237" t="s">
        <v>2490</v>
      </c>
      <c r="AN132" s="239" t="s">
        <v>4099</v>
      </c>
      <c r="AO132" s="237" t="s">
        <v>2485</v>
      </c>
      <c r="AP132" s="238" t="s">
        <v>2486</v>
      </c>
      <c r="AQ132" s="237" t="s">
        <v>2485</v>
      </c>
      <c r="AR132" s="239" t="s">
        <v>2486</v>
      </c>
      <c r="AS132" s="237" t="s">
        <v>2490</v>
      </c>
      <c r="AT132" s="238" t="s">
        <v>4245</v>
      </c>
      <c r="AU132" s="237" t="s">
        <v>2485</v>
      </c>
      <c r="AV132" s="239" t="s">
        <v>2486</v>
      </c>
      <c r="AW132" s="237" t="s">
        <v>2485</v>
      </c>
      <c r="AX132" s="238" t="s">
        <v>2486</v>
      </c>
      <c r="AY132" s="237" t="s">
        <v>2485</v>
      </c>
      <c r="AZ132" s="239" t="s">
        <v>2486</v>
      </c>
      <c r="BA132" s="237" t="s">
        <v>2485</v>
      </c>
      <c r="BB132" s="238" t="s">
        <v>4246</v>
      </c>
      <c r="BC132" s="237" t="s">
        <v>2485</v>
      </c>
      <c r="BD132" s="238" t="s">
        <v>4247</v>
      </c>
      <c r="BE132" s="237" t="s">
        <v>2485</v>
      </c>
      <c r="BF132" s="239" t="s">
        <v>4247</v>
      </c>
      <c r="BG132" s="237" t="s">
        <v>2485</v>
      </c>
      <c r="BH132" s="239" t="s">
        <v>4247</v>
      </c>
      <c r="BI132" s="237" t="s">
        <v>2490</v>
      </c>
      <c r="BJ132" s="238" t="s">
        <v>4248</v>
      </c>
      <c r="BK132" s="237" t="s">
        <v>2485</v>
      </c>
      <c r="BL132" s="238" t="s">
        <v>4247</v>
      </c>
      <c r="BM132" s="237" t="s">
        <v>2483</v>
      </c>
      <c r="BN132" s="238" t="s">
        <v>4249</v>
      </c>
      <c r="BO132" s="237" t="s">
        <v>2485</v>
      </c>
      <c r="BP132" s="238" t="s">
        <v>4250</v>
      </c>
      <c r="BQ132" s="237" t="s">
        <v>2485</v>
      </c>
      <c r="BR132" s="238" t="s">
        <v>2486</v>
      </c>
      <c r="BS132" s="237" t="s">
        <v>2485</v>
      </c>
      <c r="BT132" s="239" t="s">
        <v>2486</v>
      </c>
      <c r="BU132" s="237" t="s">
        <v>2485</v>
      </c>
      <c r="BV132" s="238" t="s">
        <v>2486</v>
      </c>
      <c r="BW132" s="237" t="s">
        <v>2485</v>
      </c>
      <c r="BX132" s="239" t="s">
        <v>2486</v>
      </c>
      <c r="BY132" s="237" t="s">
        <v>2485</v>
      </c>
      <c r="BZ132" s="238" t="s">
        <v>2486</v>
      </c>
      <c r="CA132" s="237" t="s">
        <v>2485</v>
      </c>
      <c r="CB132" s="238" t="s">
        <v>2486</v>
      </c>
      <c r="CC132" s="237" t="s">
        <v>2485</v>
      </c>
      <c r="CD132" s="238" t="s">
        <v>2486</v>
      </c>
      <c r="CE132" s="237" t="s">
        <v>2485</v>
      </c>
      <c r="CF132" s="239" t="s">
        <v>2486</v>
      </c>
      <c r="CG132" s="237" t="s">
        <v>2485</v>
      </c>
      <c r="CH132" s="238" t="s">
        <v>2486</v>
      </c>
      <c r="CI132" s="237" t="s">
        <v>2485</v>
      </c>
      <c r="CJ132" s="238" t="s">
        <v>2486</v>
      </c>
      <c r="CK132" s="237" t="s">
        <v>2485</v>
      </c>
      <c r="CL132" s="239" t="s">
        <v>2486</v>
      </c>
      <c r="CM132" s="237" t="s">
        <v>2485</v>
      </c>
      <c r="CN132" s="238" t="s">
        <v>2486</v>
      </c>
      <c r="CO132" s="237" t="s">
        <v>2485</v>
      </c>
      <c r="CP132" s="238" t="s">
        <v>2486</v>
      </c>
      <c r="CQ132" s="237" t="s">
        <v>2485</v>
      </c>
      <c r="CR132" s="238" t="s">
        <v>2486</v>
      </c>
      <c r="CS132" s="237" t="s">
        <v>2485</v>
      </c>
      <c r="CT132" s="238" t="s">
        <v>2486</v>
      </c>
      <c r="CU132" s="237" t="s">
        <v>2485</v>
      </c>
      <c r="CV132" s="238" t="s">
        <v>2486</v>
      </c>
      <c r="CW132" s="240"/>
      <c r="CX132" s="236"/>
      <c r="CY132" s="236"/>
      <c r="CZ132" s="236"/>
      <c r="DA132" s="236"/>
      <c r="DB132" s="236"/>
    </row>
    <row r="133" spans="1:106" s="248" customFormat="1" ht="51.75" customHeight="1" thickBot="1" x14ac:dyDescent="0.35">
      <c r="A133" s="241">
        <f t="shared" si="1"/>
        <v>130</v>
      </c>
      <c r="B133" s="242"/>
      <c r="C133" s="235" t="s">
        <v>230</v>
      </c>
      <c r="D133" s="243" t="s">
        <v>2921</v>
      </c>
      <c r="E133" s="236">
        <v>580</v>
      </c>
      <c r="F133" s="236" t="s">
        <v>2516</v>
      </c>
      <c r="G133" s="237" t="s">
        <v>2485</v>
      </c>
      <c r="H133" s="238" t="s">
        <v>2486</v>
      </c>
      <c r="I133" s="237" t="s">
        <v>2485</v>
      </c>
      <c r="J133" s="238" t="s">
        <v>2486</v>
      </c>
      <c r="K133" s="237" t="s">
        <v>2485</v>
      </c>
      <c r="L133" s="238" t="s">
        <v>2486</v>
      </c>
      <c r="M133" s="237" t="s">
        <v>2485</v>
      </c>
      <c r="N133" s="238" t="s">
        <v>2486</v>
      </c>
      <c r="O133" s="237" t="s">
        <v>2483</v>
      </c>
      <c r="P133" s="238" t="s">
        <v>4251</v>
      </c>
      <c r="Q133" s="237" t="s">
        <v>2485</v>
      </c>
      <c r="R133" s="239" t="s">
        <v>2486</v>
      </c>
      <c r="S133" s="237" t="s">
        <v>2485</v>
      </c>
      <c r="T133" s="238" t="s">
        <v>2486</v>
      </c>
      <c r="U133" s="237" t="s">
        <v>2485</v>
      </c>
      <c r="V133" s="238" t="s">
        <v>2486</v>
      </c>
      <c r="W133" s="237" t="s">
        <v>2485</v>
      </c>
      <c r="X133" s="239" t="s">
        <v>2486</v>
      </c>
      <c r="Y133" s="237" t="s">
        <v>2485</v>
      </c>
      <c r="Z133" s="238" t="s">
        <v>4252</v>
      </c>
      <c r="AA133" s="237" t="s">
        <v>2490</v>
      </c>
      <c r="AB133" s="239" t="s">
        <v>4253</v>
      </c>
      <c r="AC133" s="237" t="s">
        <v>2485</v>
      </c>
      <c r="AD133" s="238" t="s">
        <v>2486</v>
      </c>
      <c r="AE133" s="237" t="s">
        <v>2485</v>
      </c>
      <c r="AF133" s="238" t="s">
        <v>2486</v>
      </c>
      <c r="AG133" s="237" t="s">
        <v>2485</v>
      </c>
      <c r="AH133" s="238" t="s">
        <v>2486</v>
      </c>
      <c r="AI133" s="237" t="s">
        <v>2485</v>
      </c>
      <c r="AJ133" s="238" t="s">
        <v>2486</v>
      </c>
      <c r="AK133" s="237" t="s">
        <v>2485</v>
      </c>
      <c r="AL133" s="238" t="s">
        <v>2486</v>
      </c>
      <c r="AM133" s="237" t="s">
        <v>2485</v>
      </c>
      <c r="AN133" s="239" t="s">
        <v>2486</v>
      </c>
      <c r="AO133" s="237" t="s">
        <v>2485</v>
      </c>
      <c r="AP133" s="238" t="s">
        <v>2486</v>
      </c>
      <c r="AQ133" s="237" t="s">
        <v>2485</v>
      </c>
      <c r="AR133" s="239" t="s">
        <v>2486</v>
      </c>
      <c r="AS133" s="237" t="s">
        <v>2482</v>
      </c>
      <c r="AT133" s="238" t="s">
        <v>4254</v>
      </c>
      <c r="AU133" s="237" t="s">
        <v>2485</v>
      </c>
      <c r="AV133" s="239" t="s">
        <v>2486</v>
      </c>
      <c r="AW133" s="237" t="s">
        <v>2485</v>
      </c>
      <c r="AX133" s="238" t="s">
        <v>2486</v>
      </c>
      <c r="AY133" s="237" t="s">
        <v>2485</v>
      </c>
      <c r="AZ133" s="239" t="s">
        <v>2486</v>
      </c>
      <c r="BA133" s="237" t="s">
        <v>2482</v>
      </c>
      <c r="BB133" s="238" t="s">
        <v>4255</v>
      </c>
      <c r="BC133" s="237" t="s">
        <v>2485</v>
      </c>
      <c r="BD133" s="238" t="s">
        <v>2486</v>
      </c>
      <c r="BE133" s="237" t="s">
        <v>2485</v>
      </c>
      <c r="BF133" s="239" t="s">
        <v>2486</v>
      </c>
      <c r="BG133" s="237" t="s">
        <v>2485</v>
      </c>
      <c r="BH133" s="239" t="s">
        <v>2486</v>
      </c>
      <c r="BI133" s="237" t="s">
        <v>2485</v>
      </c>
      <c r="BJ133" s="238" t="s">
        <v>2486</v>
      </c>
      <c r="BK133" s="237" t="s">
        <v>2485</v>
      </c>
      <c r="BL133" s="238" t="s">
        <v>2486</v>
      </c>
      <c r="BM133" s="237" t="s">
        <v>2490</v>
      </c>
      <c r="BN133" s="238" t="s">
        <v>4256</v>
      </c>
      <c r="BO133" s="237" t="s">
        <v>2482</v>
      </c>
      <c r="BP133" s="238" t="s">
        <v>4257</v>
      </c>
      <c r="BQ133" s="237" t="s">
        <v>2485</v>
      </c>
      <c r="BR133" s="238" t="s">
        <v>2486</v>
      </c>
      <c r="BS133" s="237" t="s">
        <v>2482</v>
      </c>
      <c r="BT133" s="239" t="s">
        <v>4258</v>
      </c>
      <c r="BU133" s="237" t="s">
        <v>2485</v>
      </c>
      <c r="BV133" s="238" t="s">
        <v>2486</v>
      </c>
      <c r="BW133" s="237" t="s">
        <v>2485</v>
      </c>
      <c r="BX133" s="239" t="s">
        <v>2486</v>
      </c>
      <c r="BY133" s="237" t="s">
        <v>2485</v>
      </c>
      <c r="BZ133" s="238" t="s">
        <v>2486</v>
      </c>
      <c r="CA133" s="237" t="s">
        <v>2483</v>
      </c>
      <c r="CB133" s="238" t="s">
        <v>4259</v>
      </c>
      <c r="CC133" s="237" t="s">
        <v>2483</v>
      </c>
      <c r="CD133" s="238" t="s">
        <v>4260</v>
      </c>
      <c r="CE133" s="237" t="s">
        <v>2483</v>
      </c>
      <c r="CF133" s="239" t="s">
        <v>2576</v>
      </c>
      <c r="CG133" s="237" t="s">
        <v>2485</v>
      </c>
      <c r="CH133" s="238" t="s">
        <v>2486</v>
      </c>
      <c r="CI133" s="237" t="s">
        <v>2490</v>
      </c>
      <c r="CJ133" s="238" t="s">
        <v>4261</v>
      </c>
      <c r="CK133" s="237" t="s">
        <v>2490</v>
      </c>
      <c r="CL133" s="239" t="s">
        <v>4262</v>
      </c>
      <c r="CM133" s="237" t="s">
        <v>2482</v>
      </c>
      <c r="CN133" s="238" t="s">
        <v>4263</v>
      </c>
      <c r="CO133" s="237" t="s">
        <v>2485</v>
      </c>
      <c r="CP133" s="238" t="s">
        <v>2486</v>
      </c>
      <c r="CQ133" s="237" t="s">
        <v>2485</v>
      </c>
      <c r="CR133" s="238" t="s">
        <v>2486</v>
      </c>
      <c r="CS133" s="237" t="s">
        <v>2485</v>
      </c>
      <c r="CT133" s="238" t="s">
        <v>2486</v>
      </c>
      <c r="CU133" s="237" t="s">
        <v>2485</v>
      </c>
      <c r="CV133" s="238" t="s">
        <v>2486</v>
      </c>
      <c r="CW133" s="240"/>
      <c r="CX133" s="236"/>
      <c r="CY133" s="236"/>
      <c r="CZ133" s="236"/>
      <c r="DA133" s="236"/>
      <c r="DB133" s="236"/>
    </row>
    <row r="134" spans="1:106" s="248" customFormat="1" ht="51.75" customHeight="1" thickBot="1" x14ac:dyDescent="0.35">
      <c r="A134" s="241">
        <f t="shared" ref="A134:A173" si="2">+A133+1</f>
        <v>131</v>
      </c>
      <c r="B134" s="242"/>
      <c r="C134" s="235" t="s">
        <v>464</v>
      </c>
      <c r="D134" s="243" t="s">
        <v>4264</v>
      </c>
      <c r="E134" s="236">
        <v>578</v>
      </c>
      <c r="F134" s="236" t="s">
        <v>2659</v>
      </c>
      <c r="G134" s="237" t="s">
        <v>2485</v>
      </c>
      <c r="H134" s="238" t="s">
        <v>2486</v>
      </c>
      <c r="I134" s="237" t="s">
        <v>2485</v>
      </c>
      <c r="J134" s="238" t="s">
        <v>2486</v>
      </c>
      <c r="K134" s="237" t="s">
        <v>2485</v>
      </c>
      <c r="L134" s="238" t="s">
        <v>2486</v>
      </c>
      <c r="M134" s="237" t="s">
        <v>2485</v>
      </c>
      <c r="N134" s="238" t="s">
        <v>2486</v>
      </c>
      <c r="O134" s="237" t="s">
        <v>2490</v>
      </c>
      <c r="P134" s="238" t="s">
        <v>4265</v>
      </c>
      <c r="Q134" s="237" t="s">
        <v>2485</v>
      </c>
      <c r="R134" s="239" t="s">
        <v>2486</v>
      </c>
      <c r="S134" s="237" t="s">
        <v>2485</v>
      </c>
      <c r="T134" s="238" t="s">
        <v>2486</v>
      </c>
      <c r="U134" s="237" t="s">
        <v>2485</v>
      </c>
      <c r="V134" s="238" t="s">
        <v>2486</v>
      </c>
      <c r="W134" s="237" t="s">
        <v>2485</v>
      </c>
      <c r="X134" s="239" t="s">
        <v>2486</v>
      </c>
      <c r="Y134" s="237" t="s">
        <v>2485</v>
      </c>
      <c r="Z134" s="238" t="s">
        <v>2486</v>
      </c>
      <c r="AA134" s="237" t="s">
        <v>2485</v>
      </c>
      <c r="AB134" s="239" t="s">
        <v>2486</v>
      </c>
      <c r="AC134" s="237" t="s">
        <v>2485</v>
      </c>
      <c r="AD134" s="238" t="s">
        <v>2486</v>
      </c>
      <c r="AE134" s="237" t="s">
        <v>2485</v>
      </c>
      <c r="AF134" s="238" t="s">
        <v>2486</v>
      </c>
      <c r="AG134" s="237" t="s">
        <v>2485</v>
      </c>
      <c r="AH134" s="238" t="s">
        <v>2486</v>
      </c>
      <c r="AI134" s="237" t="s">
        <v>2485</v>
      </c>
      <c r="AJ134" s="238" t="s">
        <v>2486</v>
      </c>
      <c r="AK134" s="237" t="s">
        <v>2485</v>
      </c>
      <c r="AL134" s="238" t="s">
        <v>2486</v>
      </c>
      <c r="AM134" s="237" t="s">
        <v>2485</v>
      </c>
      <c r="AN134" s="239" t="s">
        <v>2486</v>
      </c>
      <c r="AO134" s="237" t="s">
        <v>2485</v>
      </c>
      <c r="AP134" s="238" t="s">
        <v>2486</v>
      </c>
      <c r="AQ134" s="237" t="s">
        <v>2485</v>
      </c>
      <c r="AR134" s="239" t="s">
        <v>2486</v>
      </c>
      <c r="AS134" s="237" t="s">
        <v>2482</v>
      </c>
      <c r="AT134" s="238" t="s">
        <v>4266</v>
      </c>
      <c r="AU134" s="237" t="s">
        <v>2485</v>
      </c>
      <c r="AV134" s="239" t="s">
        <v>2486</v>
      </c>
      <c r="AW134" s="237" t="s">
        <v>2485</v>
      </c>
      <c r="AX134" s="238" t="s">
        <v>2486</v>
      </c>
      <c r="AY134" s="237" t="s">
        <v>2485</v>
      </c>
      <c r="AZ134" s="239" t="s">
        <v>2486</v>
      </c>
      <c r="BA134" s="237" t="s">
        <v>3247</v>
      </c>
      <c r="BB134" s="238" t="s">
        <v>4267</v>
      </c>
      <c r="BC134" s="237" t="s">
        <v>2490</v>
      </c>
      <c r="BD134" s="238" t="s">
        <v>4266</v>
      </c>
      <c r="BE134" s="237" t="s">
        <v>2485</v>
      </c>
      <c r="BF134" s="239" t="s">
        <v>2486</v>
      </c>
      <c r="BG134" s="237" t="s">
        <v>2485</v>
      </c>
      <c r="BH134" s="239" t="s">
        <v>2486</v>
      </c>
      <c r="BI134" s="237" t="s">
        <v>2485</v>
      </c>
      <c r="BJ134" s="238" t="s">
        <v>2486</v>
      </c>
      <c r="BK134" s="237" t="s">
        <v>2485</v>
      </c>
      <c r="BL134" s="238" t="s">
        <v>2486</v>
      </c>
      <c r="BM134" s="237" t="s">
        <v>2490</v>
      </c>
      <c r="BN134" s="238" t="s">
        <v>4268</v>
      </c>
      <c r="BO134" s="237" t="s">
        <v>2485</v>
      </c>
      <c r="BP134" s="238" t="s">
        <v>2486</v>
      </c>
      <c r="BQ134" s="237" t="s">
        <v>2485</v>
      </c>
      <c r="BR134" s="238" t="s">
        <v>2486</v>
      </c>
      <c r="BS134" s="237" t="s">
        <v>2485</v>
      </c>
      <c r="BT134" s="239" t="s">
        <v>2486</v>
      </c>
      <c r="BU134" s="237" t="s">
        <v>2485</v>
      </c>
      <c r="BV134" s="238" t="s">
        <v>2486</v>
      </c>
      <c r="BW134" s="237" t="s">
        <v>2485</v>
      </c>
      <c r="BX134" s="239" t="s">
        <v>2486</v>
      </c>
      <c r="BY134" s="237" t="s">
        <v>2485</v>
      </c>
      <c r="BZ134" s="238" t="s">
        <v>2486</v>
      </c>
      <c r="CA134" s="237" t="s">
        <v>2485</v>
      </c>
      <c r="CB134" s="238" t="s">
        <v>2486</v>
      </c>
      <c r="CC134" s="237" t="s">
        <v>2485</v>
      </c>
      <c r="CD134" s="238" t="s">
        <v>2486</v>
      </c>
      <c r="CE134" s="237" t="s">
        <v>2485</v>
      </c>
      <c r="CF134" s="239" t="s">
        <v>2486</v>
      </c>
      <c r="CG134" s="237" t="s">
        <v>2485</v>
      </c>
      <c r="CH134" s="238" t="s">
        <v>2486</v>
      </c>
      <c r="CI134" s="237" t="s">
        <v>2485</v>
      </c>
      <c r="CJ134" s="238" t="s">
        <v>2486</v>
      </c>
      <c r="CK134" s="237" t="s">
        <v>2482</v>
      </c>
      <c r="CL134" s="239" t="s">
        <v>4269</v>
      </c>
      <c r="CM134" s="237" t="s">
        <v>2490</v>
      </c>
      <c r="CN134" s="238" t="s">
        <v>4225</v>
      </c>
      <c r="CO134" s="237" t="s">
        <v>2485</v>
      </c>
      <c r="CP134" s="238" t="s">
        <v>2486</v>
      </c>
      <c r="CQ134" s="237" t="s">
        <v>2490</v>
      </c>
      <c r="CR134" s="238" t="s">
        <v>4270</v>
      </c>
      <c r="CS134" s="237" t="s">
        <v>2485</v>
      </c>
      <c r="CT134" s="238" t="s">
        <v>2486</v>
      </c>
      <c r="CU134" s="237" t="s">
        <v>2485</v>
      </c>
      <c r="CV134" s="238" t="s">
        <v>2486</v>
      </c>
      <c r="CW134" s="240" t="s">
        <v>4271</v>
      </c>
      <c r="CX134" s="236"/>
      <c r="CY134" s="236"/>
      <c r="CZ134" s="236"/>
      <c r="DA134" s="236"/>
      <c r="DB134" s="236"/>
    </row>
    <row r="135" spans="1:106" s="249" customFormat="1" ht="51.75" customHeight="1" thickBot="1" x14ac:dyDescent="0.35">
      <c r="A135" s="241">
        <f t="shared" si="2"/>
        <v>132</v>
      </c>
      <c r="B135" s="242"/>
      <c r="C135" s="235" t="s">
        <v>231</v>
      </c>
      <c r="D135" s="243" t="s">
        <v>2687</v>
      </c>
      <c r="E135" s="236">
        <v>395</v>
      </c>
      <c r="F135" s="236" t="s">
        <v>2479</v>
      </c>
      <c r="G135" s="237" t="s">
        <v>2485</v>
      </c>
      <c r="H135" s="238" t="s">
        <v>2486</v>
      </c>
      <c r="I135" s="237" t="s">
        <v>2485</v>
      </c>
      <c r="J135" s="238" t="s">
        <v>2486</v>
      </c>
      <c r="K135" s="237" t="s">
        <v>2485</v>
      </c>
      <c r="L135" s="238" t="s">
        <v>2486</v>
      </c>
      <c r="M135" s="237" t="s">
        <v>2485</v>
      </c>
      <c r="N135" s="238" t="s">
        <v>2486</v>
      </c>
      <c r="O135" s="237" t="s">
        <v>2484</v>
      </c>
      <c r="P135" s="238" t="s">
        <v>4023</v>
      </c>
      <c r="Q135" s="237" t="s">
        <v>2485</v>
      </c>
      <c r="R135" s="239" t="s">
        <v>2486</v>
      </c>
      <c r="S135" s="237" t="s">
        <v>2485</v>
      </c>
      <c r="T135" s="238" t="s">
        <v>2486</v>
      </c>
      <c r="U135" s="237" t="s">
        <v>2485</v>
      </c>
      <c r="V135" s="238" t="s">
        <v>2486</v>
      </c>
      <c r="W135" s="237" t="s">
        <v>2485</v>
      </c>
      <c r="X135" s="239" t="s">
        <v>2486</v>
      </c>
      <c r="Y135" s="237" t="s">
        <v>2485</v>
      </c>
      <c r="Z135" s="238" t="s">
        <v>2486</v>
      </c>
      <c r="AA135" s="237" t="s">
        <v>2485</v>
      </c>
      <c r="AB135" s="239" t="s">
        <v>2486</v>
      </c>
      <c r="AC135" s="237" t="s">
        <v>2485</v>
      </c>
      <c r="AD135" s="238" t="s">
        <v>2486</v>
      </c>
      <c r="AE135" s="237" t="s">
        <v>2485</v>
      </c>
      <c r="AF135" s="238" t="s">
        <v>2486</v>
      </c>
      <c r="AG135" s="237" t="s">
        <v>2485</v>
      </c>
      <c r="AH135" s="238" t="s">
        <v>2486</v>
      </c>
      <c r="AI135" s="237" t="s">
        <v>2485</v>
      </c>
      <c r="AJ135" s="238" t="s">
        <v>2486</v>
      </c>
      <c r="AK135" s="237" t="s">
        <v>2485</v>
      </c>
      <c r="AL135" s="238" t="s">
        <v>2486</v>
      </c>
      <c r="AM135" s="237" t="s">
        <v>2485</v>
      </c>
      <c r="AN135" s="239" t="s">
        <v>2486</v>
      </c>
      <c r="AO135" s="237" t="s">
        <v>2485</v>
      </c>
      <c r="AP135" s="238" t="s">
        <v>2486</v>
      </c>
      <c r="AQ135" s="237" t="s">
        <v>2485</v>
      </c>
      <c r="AR135" s="239" t="s">
        <v>2486</v>
      </c>
      <c r="AS135" s="237" t="s">
        <v>2485</v>
      </c>
      <c r="AT135" s="238" t="s">
        <v>2486</v>
      </c>
      <c r="AU135" s="237" t="s">
        <v>2485</v>
      </c>
      <c r="AV135" s="239" t="s">
        <v>2486</v>
      </c>
      <c r="AW135" s="237" t="s">
        <v>2485</v>
      </c>
      <c r="AX135" s="238" t="s">
        <v>2486</v>
      </c>
      <c r="AY135" s="237" t="s">
        <v>2485</v>
      </c>
      <c r="AZ135" s="239" t="s">
        <v>2486</v>
      </c>
      <c r="BA135" s="237" t="s">
        <v>2485</v>
      </c>
      <c r="BB135" s="238" t="s">
        <v>2486</v>
      </c>
      <c r="BC135" s="237" t="s">
        <v>2485</v>
      </c>
      <c r="BD135" s="238" t="s">
        <v>2486</v>
      </c>
      <c r="BE135" s="237" t="s">
        <v>2485</v>
      </c>
      <c r="BF135" s="239" t="s">
        <v>2486</v>
      </c>
      <c r="BG135" s="237" t="s">
        <v>2485</v>
      </c>
      <c r="BH135" s="239" t="s">
        <v>2486</v>
      </c>
      <c r="BI135" s="237" t="s">
        <v>2485</v>
      </c>
      <c r="BJ135" s="238" t="s">
        <v>2486</v>
      </c>
      <c r="BK135" s="237" t="s">
        <v>2485</v>
      </c>
      <c r="BL135" s="238" t="s">
        <v>2486</v>
      </c>
      <c r="BM135" s="237" t="s">
        <v>2490</v>
      </c>
      <c r="BN135" s="238" t="s">
        <v>4272</v>
      </c>
      <c r="BO135" s="237" t="s">
        <v>2490</v>
      </c>
      <c r="BP135" s="238" t="s">
        <v>4273</v>
      </c>
      <c r="BQ135" s="237" t="s">
        <v>2485</v>
      </c>
      <c r="BR135" s="238" t="s">
        <v>2486</v>
      </c>
      <c r="BS135" s="237" t="s">
        <v>2482</v>
      </c>
      <c r="BT135" s="239" t="s">
        <v>531</v>
      </c>
      <c r="BU135" s="237" t="s">
        <v>2485</v>
      </c>
      <c r="BV135" s="238" t="s">
        <v>2486</v>
      </c>
      <c r="BW135" s="237" t="s">
        <v>2485</v>
      </c>
      <c r="BX135" s="239" t="s">
        <v>2486</v>
      </c>
      <c r="BY135" s="237" t="s">
        <v>2485</v>
      </c>
      <c r="BZ135" s="238" t="s">
        <v>2486</v>
      </c>
      <c r="CA135" s="237" t="s">
        <v>2483</v>
      </c>
      <c r="CB135" s="238" t="s">
        <v>4274</v>
      </c>
      <c r="CC135" s="237" t="s">
        <v>2483</v>
      </c>
      <c r="CD135" s="238" t="s">
        <v>4275</v>
      </c>
      <c r="CE135" s="237" t="s">
        <v>2483</v>
      </c>
      <c r="CF135" s="239" t="s">
        <v>2576</v>
      </c>
      <c r="CG135" s="237" t="s">
        <v>2485</v>
      </c>
      <c r="CH135" s="238" t="s">
        <v>2486</v>
      </c>
      <c r="CI135" s="237" t="s">
        <v>2482</v>
      </c>
      <c r="CJ135" s="238" t="s">
        <v>4276</v>
      </c>
      <c r="CK135" s="237" t="s">
        <v>2490</v>
      </c>
      <c r="CL135" s="239" t="s">
        <v>4277</v>
      </c>
      <c r="CM135" s="237" t="s">
        <v>2485</v>
      </c>
      <c r="CN135" s="238" t="s">
        <v>4278</v>
      </c>
      <c r="CO135" s="237" t="s">
        <v>2485</v>
      </c>
      <c r="CP135" s="238" t="s">
        <v>2486</v>
      </c>
      <c r="CQ135" s="237" t="s">
        <v>2485</v>
      </c>
      <c r="CR135" s="238" t="s">
        <v>2486</v>
      </c>
      <c r="CS135" s="237" t="s">
        <v>2485</v>
      </c>
      <c r="CT135" s="238" t="s">
        <v>3687</v>
      </c>
      <c r="CU135" s="237" t="s">
        <v>2485</v>
      </c>
      <c r="CV135" s="238" t="s">
        <v>3687</v>
      </c>
      <c r="CW135" s="240" t="s">
        <v>4279</v>
      </c>
      <c r="CX135" s="236"/>
      <c r="CY135" s="236"/>
      <c r="CZ135" s="236"/>
      <c r="DA135" s="236"/>
      <c r="DB135" s="236"/>
    </row>
    <row r="136" spans="1:106" s="249" customFormat="1" ht="51.75" customHeight="1" thickBot="1" x14ac:dyDescent="0.35">
      <c r="A136" s="241">
        <f t="shared" si="2"/>
        <v>133</v>
      </c>
      <c r="B136" s="242"/>
      <c r="C136" s="235" t="s">
        <v>465</v>
      </c>
      <c r="D136" s="243" t="s">
        <v>2583</v>
      </c>
      <c r="E136" s="236">
        <v>585</v>
      </c>
      <c r="F136" s="236" t="s">
        <v>2693</v>
      </c>
      <c r="G136" s="237" t="s">
        <v>2483</v>
      </c>
      <c r="H136" s="238" t="s">
        <v>4280</v>
      </c>
      <c r="I136" s="237" t="s">
        <v>2483</v>
      </c>
      <c r="J136" s="238" t="s">
        <v>4281</v>
      </c>
      <c r="K136" s="237" t="s">
        <v>2485</v>
      </c>
      <c r="L136" s="238" t="s">
        <v>2486</v>
      </c>
      <c r="M136" s="237" t="s">
        <v>2485</v>
      </c>
      <c r="N136" s="238" t="s">
        <v>2486</v>
      </c>
      <c r="O136" s="237" t="s">
        <v>2485</v>
      </c>
      <c r="P136" s="238" t="s">
        <v>2486</v>
      </c>
      <c r="Q136" s="237" t="s">
        <v>2485</v>
      </c>
      <c r="R136" s="239" t="s">
        <v>2486</v>
      </c>
      <c r="S136" s="237" t="s">
        <v>2485</v>
      </c>
      <c r="T136" s="238" t="s">
        <v>2486</v>
      </c>
      <c r="U136" s="237" t="s">
        <v>2490</v>
      </c>
      <c r="V136" s="238" t="s">
        <v>4282</v>
      </c>
      <c r="W136" s="237" t="s">
        <v>2485</v>
      </c>
      <c r="X136" s="239" t="s">
        <v>2486</v>
      </c>
      <c r="Y136" s="237" t="s">
        <v>2482</v>
      </c>
      <c r="Z136" s="238" t="s">
        <v>4283</v>
      </c>
      <c r="AA136" s="237" t="s">
        <v>2485</v>
      </c>
      <c r="AB136" s="239" t="s">
        <v>2486</v>
      </c>
      <c r="AC136" s="237" t="s">
        <v>2482</v>
      </c>
      <c r="AD136" s="238" t="s">
        <v>4284</v>
      </c>
      <c r="AE136" s="237" t="s">
        <v>2485</v>
      </c>
      <c r="AF136" s="238" t="s">
        <v>2486</v>
      </c>
      <c r="AG136" s="237" t="s">
        <v>2485</v>
      </c>
      <c r="AH136" s="238" t="s">
        <v>2486</v>
      </c>
      <c r="AI136" s="237" t="s">
        <v>2482</v>
      </c>
      <c r="AJ136" s="238" t="s">
        <v>4285</v>
      </c>
      <c r="AK136" s="237" t="s">
        <v>2485</v>
      </c>
      <c r="AL136" s="238" t="s">
        <v>2486</v>
      </c>
      <c r="AM136" s="237" t="s">
        <v>2485</v>
      </c>
      <c r="AN136" s="239" t="s">
        <v>2486</v>
      </c>
      <c r="AO136" s="237" t="s">
        <v>2482</v>
      </c>
      <c r="AP136" s="238" t="s">
        <v>4286</v>
      </c>
      <c r="AQ136" s="237" t="s">
        <v>2485</v>
      </c>
      <c r="AR136" s="239" t="s">
        <v>2486</v>
      </c>
      <c r="AS136" s="237" t="s">
        <v>2482</v>
      </c>
      <c r="AT136" s="238" t="s">
        <v>4287</v>
      </c>
      <c r="AU136" s="237" t="s">
        <v>2485</v>
      </c>
      <c r="AV136" s="239" t="s">
        <v>2486</v>
      </c>
      <c r="AW136" s="237" t="s">
        <v>2490</v>
      </c>
      <c r="AX136" s="238" t="s">
        <v>4288</v>
      </c>
      <c r="AY136" s="237" t="s">
        <v>2485</v>
      </c>
      <c r="AZ136" s="239" t="s">
        <v>2486</v>
      </c>
      <c r="BA136" s="237" t="s">
        <v>2482</v>
      </c>
      <c r="BB136" s="238" t="s">
        <v>4289</v>
      </c>
      <c r="BC136" s="237" t="s">
        <v>2485</v>
      </c>
      <c r="BD136" s="238" t="s">
        <v>2486</v>
      </c>
      <c r="BE136" s="237" t="s">
        <v>2482</v>
      </c>
      <c r="BF136" s="239" t="s">
        <v>4290</v>
      </c>
      <c r="BG136" s="237" t="s">
        <v>2543</v>
      </c>
      <c r="BH136" s="239" t="s">
        <v>4291</v>
      </c>
      <c r="BI136" s="237" t="s">
        <v>2485</v>
      </c>
      <c r="BJ136" s="238" t="s">
        <v>2486</v>
      </c>
      <c r="BK136" s="237" t="s">
        <v>2485</v>
      </c>
      <c r="BL136" s="238" t="s">
        <v>2486</v>
      </c>
      <c r="BM136" s="237" t="s">
        <v>2490</v>
      </c>
      <c r="BN136" s="238" t="s">
        <v>4292</v>
      </c>
      <c r="BO136" s="237" t="s">
        <v>2485</v>
      </c>
      <c r="BP136" s="238" t="s">
        <v>2486</v>
      </c>
      <c r="BQ136" s="237" t="s">
        <v>2490</v>
      </c>
      <c r="BR136" s="238" t="s">
        <v>4293</v>
      </c>
      <c r="BS136" s="237" t="s">
        <v>2485</v>
      </c>
      <c r="BT136" s="239" t="s">
        <v>2486</v>
      </c>
      <c r="BU136" s="237" t="s">
        <v>2485</v>
      </c>
      <c r="BV136" s="238" t="s">
        <v>2486</v>
      </c>
      <c r="BW136" s="237" t="s">
        <v>2485</v>
      </c>
      <c r="BX136" s="239" t="s">
        <v>2486</v>
      </c>
      <c r="BY136" s="237" t="s">
        <v>2485</v>
      </c>
      <c r="BZ136" s="238" t="s">
        <v>2486</v>
      </c>
      <c r="CA136" s="237" t="s">
        <v>2490</v>
      </c>
      <c r="CB136" s="238" t="s">
        <v>4294</v>
      </c>
      <c r="CC136" s="237" t="s">
        <v>2485</v>
      </c>
      <c r="CD136" s="238" t="s">
        <v>2486</v>
      </c>
      <c r="CE136" s="237" t="s">
        <v>2485</v>
      </c>
      <c r="CF136" s="239" t="s">
        <v>2486</v>
      </c>
      <c r="CG136" s="237" t="s">
        <v>2485</v>
      </c>
      <c r="CH136" s="238" t="s">
        <v>2486</v>
      </c>
      <c r="CI136" s="237" t="s">
        <v>2482</v>
      </c>
      <c r="CJ136" s="238" t="s">
        <v>4295</v>
      </c>
      <c r="CK136" s="237" t="s">
        <v>2490</v>
      </c>
      <c r="CL136" s="239" t="s">
        <v>4296</v>
      </c>
      <c r="CM136" s="237" t="s">
        <v>2482</v>
      </c>
      <c r="CN136" s="238" t="s">
        <v>4297</v>
      </c>
      <c r="CO136" s="237" t="s">
        <v>2485</v>
      </c>
      <c r="CP136" s="238" t="s">
        <v>2486</v>
      </c>
      <c r="CQ136" s="237" t="s">
        <v>2485</v>
      </c>
      <c r="CR136" s="238" t="s">
        <v>2486</v>
      </c>
      <c r="CS136" s="237" t="s">
        <v>2485</v>
      </c>
      <c r="CT136" s="238" t="s">
        <v>2486</v>
      </c>
      <c r="CU136" s="237" t="s">
        <v>2485</v>
      </c>
      <c r="CV136" s="238" t="s">
        <v>2486</v>
      </c>
      <c r="CW136" s="240"/>
      <c r="CX136" s="236"/>
      <c r="CY136" s="236"/>
      <c r="CZ136" s="236"/>
      <c r="DA136" s="236"/>
      <c r="DB136" s="236"/>
    </row>
    <row r="137" spans="1:106" s="249" customFormat="1" ht="51.75" customHeight="1" thickBot="1" x14ac:dyDescent="0.35">
      <c r="A137" s="241">
        <f t="shared" si="2"/>
        <v>134</v>
      </c>
      <c r="B137" s="242"/>
      <c r="C137" s="235" t="s">
        <v>466</v>
      </c>
      <c r="D137" s="243" t="s">
        <v>2921</v>
      </c>
      <c r="E137" s="236">
        <v>587</v>
      </c>
      <c r="F137" s="236" t="s">
        <v>2659</v>
      </c>
      <c r="G137" s="237" t="s">
        <v>2485</v>
      </c>
      <c r="H137" s="238" t="s">
        <v>2486</v>
      </c>
      <c r="I137" s="237" t="s">
        <v>2485</v>
      </c>
      <c r="J137" s="238" t="s">
        <v>2486</v>
      </c>
      <c r="K137" s="237" t="s">
        <v>2485</v>
      </c>
      <c r="L137" s="238" t="s">
        <v>2486</v>
      </c>
      <c r="M137" s="237" t="s">
        <v>2485</v>
      </c>
      <c r="N137" s="238" t="s">
        <v>2486</v>
      </c>
      <c r="O137" s="237" t="s">
        <v>2485</v>
      </c>
      <c r="P137" s="238" t="s">
        <v>2486</v>
      </c>
      <c r="Q137" s="237" t="s">
        <v>2485</v>
      </c>
      <c r="R137" s="239" t="s">
        <v>4298</v>
      </c>
      <c r="S137" s="237" t="s">
        <v>2485</v>
      </c>
      <c r="T137" s="238" t="s">
        <v>2486</v>
      </c>
      <c r="U137" s="237" t="s">
        <v>2485</v>
      </c>
      <c r="V137" s="238" t="s">
        <v>2486</v>
      </c>
      <c r="W137" s="237" t="s">
        <v>2485</v>
      </c>
      <c r="X137" s="239" t="s">
        <v>2486</v>
      </c>
      <c r="Y137" s="237" t="s">
        <v>2485</v>
      </c>
      <c r="Z137" s="238" t="s">
        <v>2486</v>
      </c>
      <c r="AA137" s="237" t="s">
        <v>2485</v>
      </c>
      <c r="AB137" s="239" t="s">
        <v>2486</v>
      </c>
      <c r="AC137" s="237" t="s">
        <v>2490</v>
      </c>
      <c r="AD137" s="238" t="s">
        <v>4299</v>
      </c>
      <c r="AE137" s="237" t="s">
        <v>2485</v>
      </c>
      <c r="AF137" s="238" t="s">
        <v>2486</v>
      </c>
      <c r="AG137" s="237" t="s">
        <v>2485</v>
      </c>
      <c r="AH137" s="238" t="s">
        <v>2486</v>
      </c>
      <c r="AI137" s="237" t="s">
        <v>2485</v>
      </c>
      <c r="AJ137" s="238" t="s">
        <v>2486</v>
      </c>
      <c r="AK137" s="237" t="s">
        <v>2484</v>
      </c>
      <c r="AL137" s="238" t="s">
        <v>4300</v>
      </c>
      <c r="AM137" s="237" t="s">
        <v>2484</v>
      </c>
      <c r="AN137" s="239" t="s">
        <v>4300</v>
      </c>
      <c r="AO137" s="237" t="s">
        <v>2490</v>
      </c>
      <c r="AP137" s="238" t="s">
        <v>3909</v>
      </c>
      <c r="AQ137" s="237" t="s">
        <v>2490</v>
      </c>
      <c r="AR137" s="239" t="s">
        <v>3909</v>
      </c>
      <c r="AS137" s="237" t="s">
        <v>2485</v>
      </c>
      <c r="AT137" s="238" t="s">
        <v>2486</v>
      </c>
      <c r="AU137" s="237" t="s">
        <v>2485</v>
      </c>
      <c r="AV137" s="239" t="s">
        <v>2486</v>
      </c>
      <c r="AW137" s="237" t="s">
        <v>2485</v>
      </c>
      <c r="AX137" s="238" t="s">
        <v>2486</v>
      </c>
      <c r="AY137" s="237" t="s">
        <v>2485</v>
      </c>
      <c r="AZ137" s="239" t="s">
        <v>2486</v>
      </c>
      <c r="BA137" s="237" t="s">
        <v>2485</v>
      </c>
      <c r="BB137" s="238" t="s">
        <v>2486</v>
      </c>
      <c r="BC137" s="237" t="s">
        <v>2485</v>
      </c>
      <c r="BD137" s="238" t="s">
        <v>2486</v>
      </c>
      <c r="BE137" s="237" t="s">
        <v>2485</v>
      </c>
      <c r="BF137" s="239" t="s">
        <v>2486</v>
      </c>
      <c r="BG137" s="237" t="s">
        <v>2485</v>
      </c>
      <c r="BH137" s="239" t="s">
        <v>2486</v>
      </c>
      <c r="BI137" s="237" t="s">
        <v>2485</v>
      </c>
      <c r="BJ137" s="238" t="s">
        <v>2486</v>
      </c>
      <c r="BK137" s="237" t="s">
        <v>2485</v>
      </c>
      <c r="BL137" s="238" t="s">
        <v>2486</v>
      </c>
      <c r="BM137" s="237" t="s">
        <v>2482</v>
      </c>
      <c r="BN137" s="238" t="s">
        <v>4301</v>
      </c>
      <c r="BO137" s="237" t="s">
        <v>2482</v>
      </c>
      <c r="BP137" s="238" t="s">
        <v>4302</v>
      </c>
      <c r="BQ137" s="237" t="s">
        <v>2485</v>
      </c>
      <c r="BR137" s="238" t="s">
        <v>2486</v>
      </c>
      <c r="BS137" s="237" t="s">
        <v>2485</v>
      </c>
      <c r="BT137" s="239" t="s">
        <v>2486</v>
      </c>
      <c r="BU137" s="237" t="s">
        <v>2485</v>
      </c>
      <c r="BV137" s="238" t="s">
        <v>2486</v>
      </c>
      <c r="BW137" s="237" t="s">
        <v>2485</v>
      </c>
      <c r="BX137" s="239" t="s">
        <v>2486</v>
      </c>
      <c r="BY137" s="237" t="s">
        <v>2485</v>
      </c>
      <c r="BZ137" s="238" t="s">
        <v>2486</v>
      </c>
      <c r="CA137" s="237" t="s">
        <v>2485</v>
      </c>
      <c r="CB137" s="238" t="s">
        <v>2486</v>
      </c>
      <c r="CC137" s="237" t="s">
        <v>2485</v>
      </c>
      <c r="CD137" s="238" t="s">
        <v>2486</v>
      </c>
      <c r="CE137" s="237" t="s">
        <v>2485</v>
      </c>
      <c r="CF137" s="239" t="s">
        <v>2486</v>
      </c>
      <c r="CG137" s="237" t="s">
        <v>2485</v>
      </c>
      <c r="CH137" s="238" t="s">
        <v>2486</v>
      </c>
      <c r="CI137" s="237" t="s">
        <v>2485</v>
      </c>
      <c r="CJ137" s="238" t="s">
        <v>2486</v>
      </c>
      <c r="CK137" s="237" t="s">
        <v>2483</v>
      </c>
      <c r="CL137" s="239" t="s">
        <v>4303</v>
      </c>
      <c r="CM137" s="237" t="s">
        <v>2485</v>
      </c>
      <c r="CN137" s="238" t="s">
        <v>2486</v>
      </c>
      <c r="CO137" s="237" t="s">
        <v>2485</v>
      </c>
      <c r="CP137" s="238" t="s">
        <v>2486</v>
      </c>
      <c r="CQ137" s="237" t="s">
        <v>2482</v>
      </c>
      <c r="CR137" s="238" t="s">
        <v>4304</v>
      </c>
      <c r="CS137" s="237" t="s">
        <v>2485</v>
      </c>
      <c r="CT137" s="238" t="s">
        <v>2486</v>
      </c>
      <c r="CU137" s="237" t="s">
        <v>2485</v>
      </c>
      <c r="CV137" s="238" t="s">
        <v>2486</v>
      </c>
      <c r="CW137" s="240"/>
      <c r="CX137" s="236"/>
      <c r="CY137" s="236"/>
      <c r="CZ137" s="236"/>
      <c r="DA137" s="236"/>
      <c r="DB137" s="236"/>
    </row>
    <row r="138" spans="1:106" s="249" customFormat="1" ht="51.75" customHeight="1" thickBot="1" x14ac:dyDescent="0.35">
      <c r="A138" s="241">
        <f t="shared" si="2"/>
        <v>135</v>
      </c>
      <c r="B138" s="242"/>
      <c r="C138" s="235" t="s">
        <v>467</v>
      </c>
      <c r="D138" s="243" t="s">
        <v>4305</v>
      </c>
      <c r="E138" s="236" t="s">
        <v>4306</v>
      </c>
      <c r="F138" s="236" t="s">
        <v>2659</v>
      </c>
      <c r="G138" s="237" t="s">
        <v>2485</v>
      </c>
      <c r="H138" s="238" t="s">
        <v>2486</v>
      </c>
      <c r="I138" s="237" t="s">
        <v>2485</v>
      </c>
      <c r="J138" s="238" t="s">
        <v>2486</v>
      </c>
      <c r="K138" s="237" t="s">
        <v>2485</v>
      </c>
      <c r="L138" s="238" t="s">
        <v>2486</v>
      </c>
      <c r="M138" s="237" t="s">
        <v>2485</v>
      </c>
      <c r="N138" s="238" t="s">
        <v>2486</v>
      </c>
      <c r="O138" s="237" t="s">
        <v>2485</v>
      </c>
      <c r="P138" s="238" t="s">
        <v>2486</v>
      </c>
      <c r="Q138" s="237" t="s">
        <v>2485</v>
      </c>
      <c r="R138" s="239" t="s">
        <v>2486</v>
      </c>
      <c r="S138" s="237" t="s">
        <v>2485</v>
      </c>
      <c r="T138" s="238" t="s">
        <v>2486</v>
      </c>
      <c r="U138" s="237" t="s">
        <v>2485</v>
      </c>
      <c r="V138" s="238" t="s">
        <v>2486</v>
      </c>
      <c r="W138" s="237" t="s">
        <v>2485</v>
      </c>
      <c r="X138" s="239" t="s">
        <v>2486</v>
      </c>
      <c r="Y138" s="237" t="s">
        <v>2485</v>
      </c>
      <c r="Z138" s="238" t="s">
        <v>2486</v>
      </c>
      <c r="AA138" s="237" t="s">
        <v>2485</v>
      </c>
      <c r="AB138" s="239" t="s">
        <v>2486</v>
      </c>
      <c r="AC138" s="237" t="s">
        <v>2485</v>
      </c>
      <c r="AD138" s="238" t="s">
        <v>2486</v>
      </c>
      <c r="AE138" s="237" t="s">
        <v>2485</v>
      </c>
      <c r="AF138" s="238" t="s">
        <v>2486</v>
      </c>
      <c r="AG138" s="237" t="s">
        <v>2485</v>
      </c>
      <c r="AH138" s="238" t="s">
        <v>2486</v>
      </c>
      <c r="AI138" s="237" t="s">
        <v>2485</v>
      </c>
      <c r="AJ138" s="238" t="s">
        <v>2486</v>
      </c>
      <c r="AK138" s="237" t="s">
        <v>2485</v>
      </c>
      <c r="AL138" s="238" t="s">
        <v>2486</v>
      </c>
      <c r="AM138" s="237" t="s">
        <v>2485</v>
      </c>
      <c r="AN138" s="239" t="s">
        <v>2486</v>
      </c>
      <c r="AO138" s="237" t="s">
        <v>2485</v>
      </c>
      <c r="AP138" s="238" t="s">
        <v>2486</v>
      </c>
      <c r="AQ138" s="237" t="s">
        <v>2485</v>
      </c>
      <c r="AR138" s="239" t="s">
        <v>2486</v>
      </c>
      <c r="AS138" s="237" t="s">
        <v>2485</v>
      </c>
      <c r="AT138" s="238" t="s">
        <v>2486</v>
      </c>
      <c r="AU138" s="237" t="s">
        <v>2485</v>
      </c>
      <c r="AV138" s="239" t="s">
        <v>2486</v>
      </c>
      <c r="AW138" s="237" t="s">
        <v>2485</v>
      </c>
      <c r="AX138" s="238" t="s">
        <v>2486</v>
      </c>
      <c r="AY138" s="237" t="s">
        <v>2485</v>
      </c>
      <c r="AZ138" s="239" t="s">
        <v>2486</v>
      </c>
      <c r="BA138" s="237" t="s">
        <v>2485</v>
      </c>
      <c r="BB138" s="238" t="s">
        <v>2486</v>
      </c>
      <c r="BC138" s="237" t="s">
        <v>2485</v>
      </c>
      <c r="BD138" s="238" t="s">
        <v>2486</v>
      </c>
      <c r="BE138" s="237" t="s">
        <v>2485</v>
      </c>
      <c r="BF138" s="239" t="s">
        <v>2486</v>
      </c>
      <c r="BG138" s="237" t="s">
        <v>2485</v>
      </c>
      <c r="BH138" s="239" t="s">
        <v>2486</v>
      </c>
      <c r="BI138" s="237" t="s">
        <v>2485</v>
      </c>
      <c r="BJ138" s="238" t="s">
        <v>2486</v>
      </c>
      <c r="BK138" s="237" t="s">
        <v>2485</v>
      </c>
      <c r="BL138" s="238" t="s">
        <v>2486</v>
      </c>
      <c r="BM138" s="237" t="s">
        <v>2485</v>
      </c>
      <c r="BN138" s="238" t="s">
        <v>2486</v>
      </c>
      <c r="BO138" s="237" t="s">
        <v>2485</v>
      </c>
      <c r="BP138" s="238" t="s">
        <v>2486</v>
      </c>
      <c r="BQ138" s="237" t="s">
        <v>2485</v>
      </c>
      <c r="BR138" s="238" t="s">
        <v>2486</v>
      </c>
      <c r="BS138" s="237" t="s">
        <v>2485</v>
      </c>
      <c r="BT138" s="239" t="s">
        <v>2486</v>
      </c>
      <c r="BU138" s="237" t="s">
        <v>2485</v>
      </c>
      <c r="BV138" s="238" t="s">
        <v>2486</v>
      </c>
      <c r="BW138" s="237" t="s">
        <v>2485</v>
      </c>
      <c r="BX138" s="239" t="s">
        <v>2486</v>
      </c>
      <c r="BY138" s="237" t="s">
        <v>2485</v>
      </c>
      <c r="BZ138" s="238" t="s">
        <v>2486</v>
      </c>
      <c r="CA138" s="237" t="s">
        <v>2485</v>
      </c>
      <c r="CB138" s="238" t="s">
        <v>2486</v>
      </c>
      <c r="CC138" s="237" t="s">
        <v>2485</v>
      </c>
      <c r="CD138" s="238" t="s">
        <v>2486</v>
      </c>
      <c r="CE138" s="237" t="s">
        <v>2485</v>
      </c>
      <c r="CF138" s="239" t="s">
        <v>2486</v>
      </c>
      <c r="CG138" s="237" t="s">
        <v>2485</v>
      </c>
      <c r="CH138" s="238" t="s">
        <v>2486</v>
      </c>
      <c r="CI138" s="237" t="s">
        <v>2483</v>
      </c>
      <c r="CJ138" s="238" t="s">
        <v>2486</v>
      </c>
      <c r="CK138" s="237" t="s">
        <v>2480</v>
      </c>
      <c r="CL138" s="239" t="s">
        <v>2486</v>
      </c>
      <c r="CM138" s="237" t="s">
        <v>2485</v>
      </c>
      <c r="CN138" s="238" t="s">
        <v>2486</v>
      </c>
      <c r="CO138" s="237" t="s">
        <v>2485</v>
      </c>
      <c r="CP138" s="238" t="s">
        <v>2486</v>
      </c>
      <c r="CQ138" s="237" t="s">
        <v>2485</v>
      </c>
      <c r="CR138" s="238" t="s">
        <v>2486</v>
      </c>
      <c r="CS138" s="237" t="s">
        <v>2485</v>
      </c>
      <c r="CT138" s="238" t="s">
        <v>2486</v>
      </c>
      <c r="CU138" s="237" t="s">
        <v>2485</v>
      </c>
      <c r="CV138" s="238" t="s">
        <v>2486</v>
      </c>
      <c r="CW138" s="240"/>
      <c r="CX138" s="236"/>
      <c r="CY138" s="236"/>
      <c r="CZ138" s="236"/>
      <c r="DA138" s="236"/>
      <c r="DB138" s="236"/>
    </row>
    <row r="139" spans="1:106" s="249" customFormat="1" ht="51.75" customHeight="1" thickBot="1" x14ac:dyDescent="0.35">
      <c r="A139" s="241">
        <f t="shared" si="2"/>
        <v>136</v>
      </c>
      <c r="B139" s="242"/>
      <c r="C139" s="235" t="s">
        <v>468</v>
      </c>
      <c r="D139" s="243" t="s">
        <v>2630</v>
      </c>
      <c r="E139" s="236">
        <v>606</v>
      </c>
      <c r="F139" s="236" t="s">
        <v>2516</v>
      </c>
      <c r="G139" s="237" t="s">
        <v>2483</v>
      </c>
      <c r="H139" s="238" t="s">
        <v>4307</v>
      </c>
      <c r="I139" s="237" t="s">
        <v>2543</v>
      </c>
      <c r="J139" s="238" t="s">
        <v>4308</v>
      </c>
      <c r="K139" s="237" t="s">
        <v>2483</v>
      </c>
      <c r="L139" s="238" t="s">
        <v>4307</v>
      </c>
      <c r="M139" s="237" t="s">
        <v>2482</v>
      </c>
      <c r="N139" s="238" t="s">
        <v>4309</v>
      </c>
      <c r="O139" s="237" t="s">
        <v>2482</v>
      </c>
      <c r="P139" s="238" t="s">
        <v>4310</v>
      </c>
      <c r="Q139" s="237" t="s">
        <v>2646</v>
      </c>
      <c r="R139" s="239" t="s">
        <v>4311</v>
      </c>
      <c r="S139" s="237" t="s">
        <v>2490</v>
      </c>
      <c r="T139" s="238" t="s">
        <v>4312</v>
      </c>
      <c r="U139" s="237" t="s">
        <v>2646</v>
      </c>
      <c r="V139" s="238" t="s">
        <v>4313</v>
      </c>
      <c r="W139" s="237" t="s">
        <v>2490</v>
      </c>
      <c r="X139" s="239" t="s">
        <v>4314</v>
      </c>
      <c r="Y139" s="237" t="s">
        <v>2485</v>
      </c>
      <c r="Z139" s="238" t="s">
        <v>2486</v>
      </c>
      <c r="AA139" s="237" t="s">
        <v>2485</v>
      </c>
      <c r="AB139" s="239" t="s">
        <v>2486</v>
      </c>
      <c r="AC139" s="237" t="s">
        <v>2483</v>
      </c>
      <c r="AD139" s="238" t="s">
        <v>4315</v>
      </c>
      <c r="AE139" s="237" t="s">
        <v>2483</v>
      </c>
      <c r="AF139" s="238" t="s">
        <v>4316</v>
      </c>
      <c r="AG139" s="237" t="s">
        <v>2483</v>
      </c>
      <c r="AH139" s="238" t="s">
        <v>4317</v>
      </c>
      <c r="AI139" s="237" t="s">
        <v>2485</v>
      </c>
      <c r="AJ139" s="238" t="s">
        <v>2486</v>
      </c>
      <c r="AK139" s="237" t="s">
        <v>2485</v>
      </c>
      <c r="AL139" s="238" t="s">
        <v>2486</v>
      </c>
      <c r="AM139" s="237" t="s">
        <v>2485</v>
      </c>
      <c r="AN139" s="239" t="s">
        <v>2486</v>
      </c>
      <c r="AO139" s="237" t="s">
        <v>2482</v>
      </c>
      <c r="AP139" s="238" t="s">
        <v>4318</v>
      </c>
      <c r="AQ139" s="237" t="s">
        <v>2490</v>
      </c>
      <c r="AR139" s="239" t="s">
        <v>4318</v>
      </c>
      <c r="AS139" s="237" t="s">
        <v>2646</v>
      </c>
      <c r="AT139" s="238" t="s">
        <v>4319</v>
      </c>
      <c r="AU139" s="237" t="s">
        <v>2482</v>
      </c>
      <c r="AV139" s="239" t="s">
        <v>3680</v>
      </c>
      <c r="AW139" s="237" t="s">
        <v>2490</v>
      </c>
      <c r="AX139" s="238" t="s">
        <v>3681</v>
      </c>
      <c r="AY139" s="237" t="s">
        <v>2490</v>
      </c>
      <c r="AZ139" s="239" t="s">
        <v>3682</v>
      </c>
      <c r="BA139" s="237" t="s">
        <v>2485</v>
      </c>
      <c r="BB139" s="238" t="s">
        <v>4320</v>
      </c>
      <c r="BC139" s="237" t="s">
        <v>2482</v>
      </c>
      <c r="BD139" s="238" t="s">
        <v>4321</v>
      </c>
      <c r="BE139" s="237" t="s">
        <v>2646</v>
      </c>
      <c r="BF139" s="239" t="s">
        <v>4322</v>
      </c>
      <c r="BG139" s="237" t="s">
        <v>2490</v>
      </c>
      <c r="BH139" s="239" t="s">
        <v>4323</v>
      </c>
      <c r="BI139" s="237" t="s">
        <v>2485</v>
      </c>
      <c r="BJ139" s="238" t="s">
        <v>4324</v>
      </c>
      <c r="BK139" s="237" t="s">
        <v>2482</v>
      </c>
      <c r="BL139" s="238" t="s">
        <v>4325</v>
      </c>
      <c r="BM139" s="237" t="s">
        <v>2490</v>
      </c>
      <c r="BN139" s="238" t="s">
        <v>4326</v>
      </c>
      <c r="BO139" s="237" t="s">
        <v>2485</v>
      </c>
      <c r="BP139" s="238" t="s">
        <v>2486</v>
      </c>
      <c r="BQ139" s="237" t="s">
        <v>2485</v>
      </c>
      <c r="BR139" s="238" t="s">
        <v>2486</v>
      </c>
      <c r="BS139" s="237" t="s">
        <v>2485</v>
      </c>
      <c r="BT139" s="239" t="s">
        <v>2486</v>
      </c>
      <c r="BU139" s="237" t="s">
        <v>2485</v>
      </c>
      <c r="BV139" s="238" t="s">
        <v>2486</v>
      </c>
      <c r="BW139" s="237" t="s">
        <v>2485</v>
      </c>
      <c r="BX139" s="239" t="s">
        <v>2486</v>
      </c>
      <c r="BY139" s="237" t="s">
        <v>2485</v>
      </c>
      <c r="BZ139" s="238" t="s">
        <v>2486</v>
      </c>
      <c r="CA139" s="237" t="s">
        <v>2490</v>
      </c>
      <c r="CB139" s="238" t="s">
        <v>3690</v>
      </c>
      <c r="CC139" s="237" t="s">
        <v>2485</v>
      </c>
      <c r="CD139" s="238" t="s">
        <v>2486</v>
      </c>
      <c r="CE139" s="237" t="s">
        <v>2485</v>
      </c>
      <c r="CF139" s="239" t="s">
        <v>2486</v>
      </c>
      <c r="CG139" s="237" t="s">
        <v>2485</v>
      </c>
      <c r="CH139" s="238" t="s">
        <v>2486</v>
      </c>
      <c r="CI139" s="237" t="s">
        <v>2485</v>
      </c>
      <c r="CJ139" s="238" t="s">
        <v>2486</v>
      </c>
      <c r="CK139" s="237" t="s">
        <v>2485</v>
      </c>
      <c r="CL139" s="239" t="s">
        <v>2486</v>
      </c>
      <c r="CM139" s="237" t="s">
        <v>2483</v>
      </c>
      <c r="CN139" s="238" t="s">
        <v>3691</v>
      </c>
      <c r="CO139" s="237" t="s">
        <v>2485</v>
      </c>
      <c r="CP139" s="238" t="s">
        <v>2486</v>
      </c>
      <c r="CQ139" s="237" t="s">
        <v>2485</v>
      </c>
      <c r="CR139" s="238" t="s">
        <v>2486</v>
      </c>
      <c r="CS139" s="237" t="s">
        <v>2485</v>
      </c>
      <c r="CT139" s="238" t="s">
        <v>2486</v>
      </c>
      <c r="CU139" s="237" t="s">
        <v>2485</v>
      </c>
      <c r="CV139" s="238" t="s">
        <v>2486</v>
      </c>
      <c r="CW139" s="240"/>
      <c r="CX139" s="236"/>
      <c r="CY139" s="236"/>
      <c r="CZ139" s="236"/>
      <c r="DA139" s="236"/>
      <c r="DB139" s="236"/>
    </row>
    <row r="140" spans="1:106" s="249" customFormat="1" ht="51.75" customHeight="1" thickBot="1" x14ac:dyDescent="0.35">
      <c r="A140" s="241">
        <f t="shared" si="2"/>
        <v>137</v>
      </c>
      <c r="B140" s="242"/>
      <c r="C140" s="235" t="s">
        <v>469</v>
      </c>
      <c r="D140" s="243" t="s">
        <v>2630</v>
      </c>
      <c r="E140" s="236">
        <v>607</v>
      </c>
      <c r="F140" s="236" t="s">
        <v>2516</v>
      </c>
      <c r="G140" s="237" t="s">
        <v>2482</v>
      </c>
      <c r="H140" s="238" t="s">
        <v>4327</v>
      </c>
      <c r="I140" s="237" t="s">
        <v>2543</v>
      </c>
      <c r="J140" s="238" t="s">
        <v>4308</v>
      </c>
      <c r="K140" s="237" t="s">
        <v>2490</v>
      </c>
      <c r="L140" s="238" t="s">
        <v>4328</v>
      </c>
      <c r="M140" s="237" t="s">
        <v>2485</v>
      </c>
      <c r="N140" s="238" t="s">
        <v>4329</v>
      </c>
      <c r="O140" s="237" t="s">
        <v>2485</v>
      </c>
      <c r="P140" s="238" t="s">
        <v>2486</v>
      </c>
      <c r="Q140" s="237" t="s">
        <v>2543</v>
      </c>
      <c r="R140" s="239" t="s">
        <v>4330</v>
      </c>
      <c r="S140" s="237" t="s">
        <v>2482</v>
      </c>
      <c r="T140" s="238" t="s">
        <v>4312</v>
      </c>
      <c r="U140" s="237" t="s">
        <v>2646</v>
      </c>
      <c r="V140" s="238" t="s">
        <v>4330</v>
      </c>
      <c r="W140" s="237" t="s">
        <v>2490</v>
      </c>
      <c r="X140" s="239" t="s">
        <v>4331</v>
      </c>
      <c r="Y140" s="237" t="s">
        <v>2485</v>
      </c>
      <c r="Z140" s="238" t="s">
        <v>2486</v>
      </c>
      <c r="AA140" s="237" t="s">
        <v>2485</v>
      </c>
      <c r="AB140" s="239" t="s">
        <v>2486</v>
      </c>
      <c r="AC140" s="237" t="s">
        <v>2490</v>
      </c>
      <c r="AD140" s="238" t="s">
        <v>4332</v>
      </c>
      <c r="AE140" s="237" t="s">
        <v>2490</v>
      </c>
      <c r="AF140" s="238" t="s">
        <v>4316</v>
      </c>
      <c r="AG140" s="237" t="s">
        <v>2485</v>
      </c>
      <c r="AH140" s="238" t="s">
        <v>2486</v>
      </c>
      <c r="AI140" s="237" t="s">
        <v>2485</v>
      </c>
      <c r="AJ140" s="238" t="s">
        <v>2486</v>
      </c>
      <c r="AK140" s="237" t="s">
        <v>2485</v>
      </c>
      <c r="AL140" s="238" t="s">
        <v>2486</v>
      </c>
      <c r="AM140" s="237" t="s">
        <v>2485</v>
      </c>
      <c r="AN140" s="239" t="s">
        <v>2486</v>
      </c>
      <c r="AO140" s="237" t="s">
        <v>2490</v>
      </c>
      <c r="AP140" s="238" t="s">
        <v>4318</v>
      </c>
      <c r="AQ140" s="237" t="s">
        <v>2490</v>
      </c>
      <c r="AR140" s="239" t="s">
        <v>4318</v>
      </c>
      <c r="AS140" s="237" t="s">
        <v>2646</v>
      </c>
      <c r="AT140" s="238" t="s">
        <v>4333</v>
      </c>
      <c r="AU140" s="237" t="s">
        <v>2482</v>
      </c>
      <c r="AV140" s="239" t="s">
        <v>4103</v>
      </c>
      <c r="AW140" s="237" t="s">
        <v>2485</v>
      </c>
      <c r="AX140" s="238" t="s">
        <v>4334</v>
      </c>
      <c r="AY140" s="237" t="s">
        <v>2482</v>
      </c>
      <c r="AZ140" s="239" t="s">
        <v>3682</v>
      </c>
      <c r="BA140" s="237" t="s">
        <v>2646</v>
      </c>
      <c r="BB140" s="238" t="s">
        <v>4335</v>
      </c>
      <c r="BC140" s="237" t="s">
        <v>2482</v>
      </c>
      <c r="BD140" s="238" t="s">
        <v>4336</v>
      </c>
      <c r="BE140" s="237" t="s">
        <v>2646</v>
      </c>
      <c r="BF140" s="239" t="s">
        <v>4337</v>
      </c>
      <c r="BG140" s="237" t="s">
        <v>2482</v>
      </c>
      <c r="BH140" s="239" t="s">
        <v>4336</v>
      </c>
      <c r="BI140" s="237" t="s">
        <v>2646</v>
      </c>
      <c r="BJ140" s="238" t="s">
        <v>4338</v>
      </c>
      <c r="BK140" s="237" t="s">
        <v>2482</v>
      </c>
      <c r="BL140" s="238" t="s">
        <v>4336</v>
      </c>
      <c r="BM140" s="237" t="s">
        <v>2482</v>
      </c>
      <c r="BN140" s="238" t="s">
        <v>4339</v>
      </c>
      <c r="BO140" s="237" t="s">
        <v>2485</v>
      </c>
      <c r="BP140" s="238" t="s">
        <v>4340</v>
      </c>
      <c r="BQ140" s="237" t="s">
        <v>2485</v>
      </c>
      <c r="BR140" s="238" t="s">
        <v>2486</v>
      </c>
      <c r="BS140" s="237" t="s">
        <v>2485</v>
      </c>
      <c r="BT140" s="239" t="s">
        <v>2486</v>
      </c>
      <c r="BU140" s="237" t="s">
        <v>2485</v>
      </c>
      <c r="BV140" s="238" t="s">
        <v>2486</v>
      </c>
      <c r="BW140" s="237" t="s">
        <v>2485</v>
      </c>
      <c r="BX140" s="239" t="s">
        <v>2486</v>
      </c>
      <c r="BY140" s="237" t="s">
        <v>2485</v>
      </c>
      <c r="BZ140" s="238" t="s">
        <v>2486</v>
      </c>
      <c r="CA140" s="237" t="s">
        <v>2490</v>
      </c>
      <c r="CB140" s="238" t="s">
        <v>3690</v>
      </c>
      <c r="CC140" s="237" t="s">
        <v>2485</v>
      </c>
      <c r="CD140" s="238" t="s">
        <v>2486</v>
      </c>
      <c r="CE140" s="237" t="s">
        <v>2485</v>
      </c>
      <c r="CF140" s="239" t="s">
        <v>2486</v>
      </c>
      <c r="CG140" s="237" t="s">
        <v>2485</v>
      </c>
      <c r="CH140" s="238" t="s">
        <v>2486</v>
      </c>
      <c r="CI140" s="237" t="s">
        <v>2485</v>
      </c>
      <c r="CJ140" s="238" t="s">
        <v>2486</v>
      </c>
      <c r="CK140" s="237" t="s">
        <v>2485</v>
      </c>
      <c r="CL140" s="239" t="s">
        <v>2486</v>
      </c>
      <c r="CM140" s="237" t="s">
        <v>2483</v>
      </c>
      <c r="CN140" s="238" t="s">
        <v>3691</v>
      </c>
      <c r="CO140" s="237" t="s">
        <v>2485</v>
      </c>
      <c r="CP140" s="238" t="s">
        <v>2486</v>
      </c>
      <c r="CQ140" s="237" t="s">
        <v>2485</v>
      </c>
      <c r="CR140" s="238" t="s">
        <v>2486</v>
      </c>
      <c r="CS140" s="237" t="s">
        <v>2485</v>
      </c>
      <c r="CT140" s="238" t="s">
        <v>2486</v>
      </c>
      <c r="CU140" s="237" t="s">
        <v>2485</v>
      </c>
      <c r="CV140" s="238" t="s">
        <v>2486</v>
      </c>
      <c r="CW140" s="240"/>
      <c r="CX140" s="236"/>
      <c r="CY140" s="236"/>
      <c r="CZ140" s="236"/>
      <c r="DA140" s="236"/>
      <c r="DB140" s="236"/>
    </row>
    <row r="141" spans="1:106" s="249" customFormat="1" ht="51.75" customHeight="1" thickBot="1" x14ac:dyDescent="0.35">
      <c r="A141" s="241">
        <f t="shared" si="2"/>
        <v>138</v>
      </c>
      <c r="B141" s="242"/>
      <c r="C141" s="235" t="s">
        <v>470</v>
      </c>
      <c r="D141" s="243" t="s">
        <v>2630</v>
      </c>
      <c r="E141" s="236">
        <v>608</v>
      </c>
      <c r="F141" s="236" t="s">
        <v>2516</v>
      </c>
      <c r="G141" s="237" t="s">
        <v>2485</v>
      </c>
      <c r="H141" s="238" t="s">
        <v>4327</v>
      </c>
      <c r="I141" s="237" t="s">
        <v>2543</v>
      </c>
      <c r="J141" s="238" t="s">
        <v>4308</v>
      </c>
      <c r="K141" s="237" t="s">
        <v>2490</v>
      </c>
      <c r="L141" s="238" t="s">
        <v>4328</v>
      </c>
      <c r="M141" s="237" t="s">
        <v>2485</v>
      </c>
      <c r="N141" s="238" t="s">
        <v>4329</v>
      </c>
      <c r="O141" s="237" t="s">
        <v>2485</v>
      </c>
      <c r="P141" s="238" t="s">
        <v>2486</v>
      </c>
      <c r="Q141" s="237" t="s">
        <v>2485</v>
      </c>
      <c r="R141" s="239" t="s">
        <v>2486</v>
      </c>
      <c r="S141" s="237" t="s">
        <v>2485</v>
      </c>
      <c r="T141" s="238" t="s">
        <v>2486</v>
      </c>
      <c r="U141" s="237" t="s">
        <v>2485</v>
      </c>
      <c r="V141" s="238" t="s">
        <v>2486</v>
      </c>
      <c r="W141" s="237" t="s">
        <v>2485</v>
      </c>
      <c r="X141" s="239" t="s">
        <v>2486</v>
      </c>
      <c r="Y141" s="237" t="s">
        <v>2485</v>
      </c>
      <c r="Z141" s="238" t="s">
        <v>2486</v>
      </c>
      <c r="AA141" s="237" t="s">
        <v>2485</v>
      </c>
      <c r="AB141" s="239" t="s">
        <v>2486</v>
      </c>
      <c r="AC141" s="237" t="s">
        <v>2490</v>
      </c>
      <c r="AD141" s="238" t="s">
        <v>4332</v>
      </c>
      <c r="AE141" s="237" t="s">
        <v>2490</v>
      </c>
      <c r="AF141" s="238" t="s">
        <v>4316</v>
      </c>
      <c r="AG141" s="237" t="s">
        <v>2485</v>
      </c>
      <c r="AH141" s="238" t="s">
        <v>2486</v>
      </c>
      <c r="AI141" s="237" t="s">
        <v>2485</v>
      </c>
      <c r="AJ141" s="238" t="s">
        <v>2486</v>
      </c>
      <c r="AK141" s="237" t="s">
        <v>2485</v>
      </c>
      <c r="AL141" s="238" t="s">
        <v>2486</v>
      </c>
      <c r="AM141" s="237" t="s">
        <v>2485</v>
      </c>
      <c r="AN141" s="239" t="s">
        <v>2486</v>
      </c>
      <c r="AO141" s="237" t="s">
        <v>2490</v>
      </c>
      <c r="AP141" s="238" t="s">
        <v>4318</v>
      </c>
      <c r="AQ141" s="237" t="s">
        <v>2490</v>
      </c>
      <c r="AR141" s="239" t="s">
        <v>4318</v>
      </c>
      <c r="AS141" s="237" t="s">
        <v>2646</v>
      </c>
      <c r="AT141" s="238" t="s">
        <v>4333</v>
      </c>
      <c r="AU141" s="237" t="s">
        <v>2482</v>
      </c>
      <c r="AV141" s="239" t="s">
        <v>4341</v>
      </c>
      <c r="AW141" s="237" t="s">
        <v>2485</v>
      </c>
      <c r="AX141" s="238" t="s">
        <v>2486</v>
      </c>
      <c r="AY141" s="237" t="s">
        <v>2485</v>
      </c>
      <c r="AZ141" s="239" t="s">
        <v>2486</v>
      </c>
      <c r="BA141" s="237" t="s">
        <v>2646</v>
      </c>
      <c r="BB141" s="238" t="s">
        <v>4335</v>
      </c>
      <c r="BC141" s="237" t="s">
        <v>2490</v>
      </c>
      <c r="BD141" s="238" t="s">
        <v>4342</v>
      </c>
      <c r="BE141" s="237" t="s">
        <v>2646</v>
      </c>
      <c r="BF141" s="239" t="s">
        <v>4342</v>
      </c>
      <c r="BG141" s="237" t="s">
        <v>2490</v>
      </c>
      <c r="BH141" s="239" t="s">
        <v>4342</v>
      </c>
      <c r="BI141" s="237" t="s">
        <v>2646</v>
      </c>
      <c r="BJ141" s="238" t="s">
        <v>4338</v>
      </c>
      <c r="BK141" s="237" t="s">
        <v>2490</v>
      </c>
      <c r="BL141" s="238" t="s">
        <v>4342</v>
      </c>
      <c r="BM141" s="237" t="s">
        <v>2543</v>
      </c>
      <c r="BN141" s="238" t="s">
        <v>4339</v>
      </c>
      <c r="BO141" s="237" t="s">
        <v>2485</v>
      </c>
      <c r="BP141" s="238" t="s">
        <v>4340</v>
      </c>
      <c r="BQ141" s="237" t="s">
        <v>2485</v>
      </c>
      <c r="BR141" s="238" t="s">
        <v>2486</v>
      </c>
      <c r="BS141" s="237" t="s">
        <v>2485</v>
      </c>
      <c r="BT141" s="239" t="s">
        <v>2486</v>
      </c>
      <c r="BU141" s="237" t="s">
        <v>2485</v>
      </c>
      <c r="BV141" s="238" t="s">
        <v>2486</v>
      </c>
      <c r="BW141" s="237" t="s">
        <v>2485</v>
      </c>
      <c r="BX141" s="239" t="s">
        <v>2486</v>
      </c>
      <c r="BY141" s="237" t="s">
        <v>2485</v>
      </c>
      <c r="BZ141" s="238" t="s">
        <v>2486</v>
      </c>
      <c r="CA141" s="237" t="s">
        <v>2490</v>
      </c>
      <c r="CB141" s="238" t="s">
        <v>3690</v>
      </c>
      <c r="CC141" s="237" t="s">
        <v>2485</v>
      </c>
      <c r="CD141" s="238" t="s">
        <v>2486</v>
      </c>
      <c r="CE141" s="237" t="s">
        <v>2485</v>
      </c>
      <c r="CF141" s="239" t="s">
        <v>2486</v>
      </c>
      <c r="CG141" s="237" t="s">
        <v>2485</v>
      </c>
      <c r="CH141" s="238" t="s">
        <v>2486</v>
      </c>
      <c r="CI141" s="237" t="s">
        <v>2485</v>
      </c>
      <c r="CJ141" s="238" t="s">
        <v>2486</v>
      </c>
      <c r="CK141" s="237" t="s">
        <v>2485</v>
      </c>
      <c r="CL141" s="239" t="s">
        <v>2486</v>
      </c>
      <c r="CM141" s="237" t="s">
        <v>2483</v>
      </c>
      <c r="CN141" s="238" t="s">
        <v>3691</v>
      </c>
      <c r="CO141" s="237" t="s">
        <v>2485</v>
      </c>
      <c r="CP141" s="238" t="s">
        <v>2486</v>
      </c>
      <c r="CQ141" s="237" t="s">
        <v>2485</v>
      </c>
      <c r="CR141" s="238" t="s">
        <v>2486</v>
      </c>
      <c r="CS141" s="237" t="s">
        <v>2485</v>
      </c>
      <c r="CT141" s="238" t="s">
        <v>2486</v>
      </c>
      <c r="CU141" s="237" t="s">
        <v>2485</v>
      </c>
      <c r="CV141" s="238" t="s">
        <v>2486</v>
      </c>
      <c r="CW141" s="240"/>
      <c r="CX141" s="236"/>
      <c r="CY141" s="236"/>
      <c r="CZ141" s="236"/>
      <c r="DA141" s="236"/>
      <c r="DB141" s="236"/>
    </row>
    <row r="142" spans="1:106" s="249" customFormat="1" ht="51.75" customHeight="1" thickBot="1" x14ac:dyDescent="0.35">
      <c r="A142" s="241">
        <f t="shared" si="2"/>
        <v>139</v>
      </c>
      <c r="B142" s="242"/>
      <c r="C142" s="235" t="s">
        <v>490</v>
      </c>
      <c r="D142" s="243" t="s">
        <v>2583</v>
      </c>
      <c r="E142" s="236">
        <v>609</v>
      </c>
      <c r="F142" s="236" t="s">
        <v>2693</v>
      </c>
      <c r="G142" s="237" t="s">
        <v>2485</v>
      </c>
      <c r="H142" s="238" t="s">
        <v>2486</v>
      </c>
      <c r="I142" s="237" t="s">
        <v>2480</v>
      </c>
      <c r="J142" s="238" t="s">
        <v>4343</v>
      </c>
      <c r="K142" s="237" t="s">
        <v>2485</v>
      </c>
      <c r="L142" s="238" t="s">
        <v>2486</v>
      </c>
      <c r="M142" s="237" t="s">
        <v>2485</v>
      </c>
      <c r="N142" s="238" t="s">
        <v>2486</v>
      </c>
      <c r="O142" s="237" t="s">
        <v>2485</v>
      </c>
      <c r="P142" s="238" t="s">
        <v>2486</v>
      </c>
      <c r="Q142" s="237" t="s">
        <v>2543</v>
      </c>
      <c r="R142" s="239" t="s">
        <v>2908</v>
      </c>
      <c r="S142" s="237" t="s">
        <v>2485</v>
      </c>
      <c r="T142" s="238" t="s">
        <v>2486</v>
      </c>
      <c r="U142" s="237" t="s">
        <v>2485</v>
      </c>
      <c r="V142" s="238" t="s">
        <v>2486</v>
      </c>
      <c r="W142" s="237" t="s">
        <v>2485</v>
      </c>
      <c r="X142" s="239" t="s">
        <v>2486</v>
      </c>
      <c r="Y142" s="237" t="s">
        <v>2485</v>
      </c>
      <c r="Z142" s="238" t="s">
        <v>2486</v>
      </c>
      <c r="AA142" s="237" t="s">
        <v>2485</v>
      </c>
      <c r="AB142" s="239" t="s">
        <v>2486</v>
      </c>
      <c r="AC142" s="237" t="s">
        <v>2485</v>
      </c>
      <c r="AD142" s="238" t="s">
        <v>2486</v>
      </c>
      <c r="AE142" s="237" t="s">
        <v>2485</v>
      </c>
      <c r="AF142" s="238" t="s">
        <v>2486</v>
      </c>
      <c r="AG142" s="237" t="s">
        <v>2485</v>
      </c>
      <c r="AH142" s="238" t="s">
        <v>2486</v>
      </c>
      <c r="AI142" s="237" t="s">
        <v>2485</v>
      </c>
      <c r="AJ142" s="238" t="s">
        <v>2486</v>
      </c>
      <c r="AK142" s="237" t="s">
        <v>2485</v>
      </c>
      <c r="AL142" s="238" t="s">
        <v>2486</v>
      </c>
      <c r="AM142" s="237" t="s">
        <v>2485</v>
      </c>
      <c r="AN142" s="239" t="s">
        <v>2486</v>
      </c>
      <c r="AO142" s="237" t="s">
        <v>2485</v>
      </c>
      <c r="AP142" s="238" t="s">
        <v>2486</v>
      </c>
      <c r="AQ142" s="237" t="s">
        <v>2485</v>
      </c>
      <c r="AR142" s="239" t="s">
        <v>2486</v>
      </c>
      <c r="AS142" s="237" t="s">
        <v>2485</v>
      </c>
      <c r="AT142" s="238" t="s">
        <v>2486</v>
      </c>
      <c r="AU142" s="237" t="s">
        <v>2485</v>
      </c>
      <c r="AV142" s="239" t="s">
        <v>2486</v>
      </c>
      <c r="AW142" s="237" t="s">
        <v>2485</v>
      </c>
      <c r="AX142" s="238" t="s">
        <v>2486</v>
      </c>
      <c r="AY142" s="237" t="s">
        <v>2485</v>
      </c>
      <c r="AZ142" s="239" t="s">
        <v>2486</v>
      </c>
      <c r="BA142" s="237" t="s">
        <v>2485</v>
      </c>
      <c r="BB142" s="238" t="s">
        <v>2486</v>
      </c>
      <c r="BC142" s="237" t="s">
        <v>2543</v>
      </c>
      <c r="BD142" s="238" t="s">
        <v>4344</v>
      </c>
      <c r="BE142" s="237" t="s">
        <v>2485</v>
      </c>
      <c r="BF142" s="239" t="s">
        <v>2486</v>
      </c>
      <c r="BG142" s="237" t="s">
        <v>2485</v>
      </c>
      <c r="BH142" s="239" t="s">
        <v>2486</v>
      </c>
      <c r="BI142" s="237" t="s">
        <v>2485</v>
      </c>
      <c r="BJ142" s="238" t="s">
        <v>2486</v>
      </c>
      <c r="BK142" s="237" t="s">
        <v>2485</v>
      </c>
      <c r="BL142" s="238" t="s">
        <v>2486</v>
      </c>
      <c r="BM142" s="237" t="s">
        <v>2482</v>
      </c>
      <c r="BN142" s="238" t="s">
        <v>4345</v>
      </c>
      <c r="BO142" s="237" t="s">
        <v>2485</v>
      </c>
      <c r="BP142" s="238" t="s">
        <v>2486</v>
      </c>
      <c r="BQ142" s="237" t="s">
        <v>2490</v>
      </c>
      <c r="BR142" s="238" t="s">
        <v>4346</v>
      </c>
      <c r="BS142" s="237" t="s">
        <v>2543</v>
      </c>
      <c r="BT142" s="239" t="s">
        <v>3635</v>
      </c>
      <c r="BU142" s="237" t="s">
        <v>2485</v>
      </c>
      <c r="BV142" s="238" t="s">
        <v>2486</v>
      </c>
      <c r="BW142" s="237" t="s">
        <v>2485</v>
      </c>
      <c r="BX142" s="239" t="s">
        <v>2486</v>
      </c>
      <c r="BY142" s="237" t="s">
        <v>2485</v>
      </c>
      <c r="BZ142" s="238" t="s">
        <v>2486</v>
      </c>
      <c r="CA142" s="237" t="s">
        <v>2485</v>
      </c>
      <c r="CB142" s="238" t="s">
        <v>2486</v>
      </c>
      <c r="CC142" s="237" t="s">
        <v>2485</v>
      </c>
      <c r="CD142" s="238" t="s">
        <v>2486</v>
      </c>
      <c r="CE142" s="237" t="s">
        <v>2485</v>
      </c>
      <c r="CF142" s="239" t="s">
        <v>2486</v>
      </c>
      <c r="CG142" s="237" t="s">
        <v>2485</v>
      </c>
      <c r="CH142" s="238" t="s">
        <v>2486</v>
      </c>
      <c r="CI142" s="237" t="s">
        <v>2485</v>
      </c>
      <c r="CJ142" s="238" t="s">
        <v>2486</v>
      </c>
      <c r="CK142" s="237" t="s">
        <v>2485</v>
      </c>
      <c r="CL142" s="239" t="s">
        <v>2486</v>
      </c>
      <c r="CM142" s="237" t="s">
        <v>2485</v>
      </c>
      <c r="CN142" s="238" t="s">
        <v>2486</v>
      </c>
      <c r="CO142" s="237" t="s">
        <v>2485</v>
      </c>
      <c r="CP142" s="238" t="s">
        <v>2486</v>
      </c>
      <c r="CQ142" s="237" t="s">
        <v>2485</v>
      </c>
      <c r="CR142" s="238" t="s">
        <v>2486</v>
      </c>
      <c r="CS142" s="237" t="s">
        <v>2485</v>
      </c>
      <c r="CT142" s="238" t="s">
        <v>2486</v>
      </c>
      <c r="CU142" s="237" t="s">
        <v>2543</v>
      </c>
      <c r="CV142" s="238" t="s">
        <v>4347</v>
      </c>
      <c r="CW142" s="240"/>
      <c r="CX142" s="236"/>
      <c r="CY142" s="236"/>
      <c r="CZ142" s="236"/>
      <c r="DA142" s="236"/>
      <c r="DB142" s="236"/>
    </row>
    <row r="143" spans="1:106" s="249" customFormat="1" ht="51.75" customHeight="1" thickBot="1" x14ac:dyDescent="0.35">
      <c r="A143" s="241">
        <f t="shared" si="2"/>
        <v>140</v>
      </c>
      <c r="B143" s="242"/>
      <c r="C143" s="235" t="s">
        <v>471</v>
      </c>
      <c r="D143" s="243" t="s">
        <v>2515</v>
      </c>
      <c r="E143" s="236">
        <v>600</v>
      </c>
      <c r="F143" s="236" t="s">
        <v>2516</v>
      </c>
      <c r="G143" s="237" t="s">
        <v>2484</v>
      </c>
      <c r="H143" s="238" t="s">
        <v>4348</v>
      </c>
      <c r="I143" s="237" t="s">
        <v>2482</v>
      </c>
      <c r="J143" s="238" t="s">
        <v>4349</v>
      </c>
      <c r="K143" s="237" t="s">
        <v>2483</v>
      </c>
      <c r="L143" s="238" t="s">
        <v>4053</v>
      </c>
      <c r="M143" s="237" t="s">
        <v>2490</v>
      </c>
      <c r="N143" s="238" t="s">
        <v>4350</v>
      </c>
      <c r="O143" s="237" t="s">
        <v>2482</v>
      </c>
      <c r="P143" s="238" t="s">
        <v>4351</v>
      </c>
      <c r="Q143" s="237" t="s">
        <v>2485</v>
      </c>
      <c r="R143" s="239" t="s">
        <v>2486</v>
      </c>
      <c r="S143" s="237" t="s">
        <v>2543</v>
      </c>
      <c r="T143" s="238" t="s">
        <v>4352</v>
      </c>
      <c r="U143" s="237" t="s">
        <v>2490</v>
      </c>
      <c r="V143" s="238" t="s">
        <v>4353</v>
      </c>
      <c r="W143" s="237" t="s">
        <v>2485</v>
      </c>
      <c r="X143" s="239" t="s">
        <v>2486</v>
      </c>
      <c r="Y143" s="237" t="s">
        <v>2543</v>
      </c>
      <c r="Z143" s="238" t="s">
        <v>4354</v>
      </c>
      <c r="AA143" s="237" t="s">
        <v>2482</v>
      </c>
      <c r="AB143" s="239" t="s">
        <v>4355</v>
      </c>
      <c r="AC143" s="237" t="s">
        <v>2483</v>
      </c>
      <c r="AD143" s="238" t="s">
        <v>4356</v>
      </c>
      <c r="AE143" s="237" t="s">
        <v>2543</v>
      </c>
      <c r="AF143" s="238" t="s">
        <v>4357</v>
      </c>
      <c r="AG143" s="237" t="s">
        <v>2543</v>
      </c>
      <c r="AH143" s="238" t="s">
        <v>4357</v>
      </c>
      <c r="AI143" s="237" t="s">
        <v>4358</v>
      </c>
      <c r="AJ143" s="238" t="s">
        <v>4359</v>
      </c>
      <c r="AK143" s="237" t="s">
        <v>2543</v>
      </c>
      <c r="AL143" s="238" t="s">
        <v>4098</v>
      </c>
      <c r="AM143" s="237" t="s">
        <v>2490</v>
      </c>
      <c r="AN143" s="239" t="s">
        <v>4099</v>
      </c>
      <c r="AO143" s="237" t="s">
        <v>2480</v>
      </c>
      <c r="AP143" s="238" t="s">
        <v>4360</v>
      </c>
      <c r="AQ143" s="237" t="s">
        <v>2485</v>
      </c>
      <c r="AR143" s="239" t="s">
        <v>2486</v>
      </c>
      <c r="AS143" s="237" t="s">
        <v>2490</v>
      </c>
      <c r="AT143" s="238" t="s">
        <v>4361</v>
      </c>
      <c r="AU143" s="237" t="s">
        <v>2646</v>
      </c>
      <c r="AV143" s="239" t="s">
        <v>2991</v>
      </c>
      <c r="AW143" s="237" t="s">
        <v>2490</v>
      </c>
      <c r="AX143" s="238" t="s">
        <v>2850</v>
      </c>
      <c r="AY143" s="237" t="s">
        <v>2646</v>
      </c>
      <c r="AZ143" s="239" t="s">
        <v>4362</v>
      </c>
      <c r="BA143" s="237" t="s">
        <v>2490</v>
      </c>
      <c r="BB143" s="238" t="s">
        <v>2959</v>
      </c>
      <c r="BC143" s="237" t="s">
        <v>2543</v>
      </c>
      <c r="BD143" s="238" t="s">
        <v>4363</v>
      </c>
      <c r="BE143" s="237" t="s">
        <v>2490</v>
      </c>
      <c r="BF143" s="239" t="s">
        <v>4364</v>
      </c>
      <c r="BG143" s="237" t="s">
        <v>2646</v>
      </c>
      <c r="BH143" s="239" t="s">
        <v>4365</v>
      </c>
      <c r="BI143" s="237" t="s">
        <v>2490</v>
      </c>
      <c r="BJ143" s="238" t="s">
        <v>4366</v>
      </c>
      <c r="BK143" s="237" t="s">
        <v>2543</v>
      </c>
      <c r="BL143" s="238" t="s">
        <v>4365</v>
      </c>
      <c r="BM143" s="237" t="s">
        <v>2490</v>
      </c>
      <c r="BN143" s="238" t="s">
        <v>4367</v>
      </c>
      <c r="BO143" s="237" t="s">
        <v>2485</v>
      </c>
      <c r="BP143" s="238" t="s">
        <v>2486</v>
      </c>
      <c r="BQ143" s="237" t="s">
        <v>2485</v>
      </c>
      <c r="BR143" s="238" t="s">
        <v>2486</v>
      </c>
      <c r="BS143" s="237" t="s">
        <v>2485</v>
      </c>
      <c r="BT143" s="239" t="s">
        <v>2486</v>
      </c>
      <c r="BU143" s="237" t="s">
        <v>2485</v>
      </c>
      <c r="BV143" s="238" t="s">
        <v>2486</v>
      </c>
      <c r="BW143" s="237" t="s">
        <v>2485</v>
      </c>
      <c r="BX143" s="239" t="s">
        <v>2486</v>
      </c>
      <c r="BY143" s="237" t="s">
        <v>2485</v>
      </c>
      <c r="BZ143" s="238" t="s">
        <v>2486</v>
      </c>
      <c r="CA143" s="237" t="s">
        <v>2490</v>
      </c>
      <c r="CB143" s="238" t="s">
        <v>4110</v>
      </c>
      <c r="CC143" s="237" t="s">
        <v>2485</v>
      </c>
      <c r="CD143" s="238" t="s">
        <v>2486</v>
      </c>
      <c r="CE143" s="237" t="s">
        <v>2485</v>
      </c>
      <c r="CF143" s="239" t="s">
        <v>2486</v>
      </c>
      <c r="CG143" s="237" t="s">
        <v>2485</v>
      </c>
      <c r="CH143" s="238" t="s">
        <v>2486</v>
      </c>
      <c r="CI143" s="237" t="s">
        <v>2485</v>
      </c>
      <c r="CJ143" s="238" t="s">
        <v>2486</v>
      </c>
      <c r="CK143" s="237" t="s">
        <v>2485</v>
      </c>
      <c r="CL143" s="239" t="s">
        <v>2486</v>
      </c>
      <c r="CM143" s="237" t="s">
        <v>2485</v>
      </c>
      <c r="CN143" s="238" t="s">
        <v>2486</v>
      </c>
      <c r="CO143" s="237" t="s">
        <v>2485</v>
      </c>
      <c r="CP143" s="238" t="s">
        <v>2486</v>
      </c>
      <c r="CQ143" s="237" t="s">
        <v>2485</v>
      </c>
      <c r="CR143" s="238" t="s">
        <v>2486</v>
      </c>
      <c r="CS143" s="237" t="s">
        <v>2485</v>
      </c>
      <c r="CT143" s="238" t="s">
        <v>2486</v>
      </c>
      <c r="CU143" s="237" t="s">
        <v>2482</v>
      </c>
      <c r="CV143" s="238" t="s">
        <v>4368</v>
      </c>
      <c r="CW143" s="240"/>
      <c r="CX143" s="236"/>
      <c r="CY143" s="236"/>
      <c r="CZ143" s="236"/>
      <c r="DA143" s="236"/>
      <c r="DB143" s="236"/>
    </row>
    <row r="144" spans="1:106" s="249" customFormat="1" ht="51.75" customHeight="1" thickBot="1" x14ac:dyDescent="0.35">
      <c r="A144" s="241">
        <f t="shared" si="2"/>
        <v>141</v>
      </c>
      <c r="B144" s="242"/>
      <c r="C144" s="235" t="s">
        <v>472</v>
      </c>
      <c r="D144" s="243" t="s">
        <v>4369</v>
      </c>
      <c r="E144" s="236" t="s">
        <v>4370</v>
      </c>
      <c r="F144" s="236" t="s">
        <v>3362</v>
      </c>
      <c r="G144" s="237" t="s">
        <v>2482</v>
      </c>
      <c r="H144" s="238" t="s">
        <v>4371</v>
      </c>
      <c r="I144" s="237" t="s">
        <v>2482</v>
      </c>
      <c r="J144" s="238" t="s">
        <v>4371</v>
      </c>
      <c r="K144" s="237" t="s">
        <v>2482</v>
      </c>
      <c r="L144" s="238" t="s">
        <v>4371</v>
      </c>
      <c r="M144" s="237" t="s">
        <v>2483</v>
      </c>
      <c r="N144" s="238" t="s">
        <v>4372</v>
      </c>
      <c r="O144" s="237" t="s">
        <v>2490</v>
      </c>
      <c r="P144" s="238" t="s">
        <v>4373</v>
      </c>
      <c r="Q144" s="237" t="s">
        <v>2485</v>
      </c>
      <c r="R144" s="239" t="s">
        <v>2695</v>
      </c>
      <c r="S144" s="237" t="s">
        <v>2490</v>
      </c>
      <c r="T144" s="238" t="s">
        <v>4374</v>
      </c>
      <c r="U144" s="237" t="s">
        <v>2485</v>
      </c>
      <c r="V144" s="238" t="s">
        <v>2486</v>
      </c>
      <c r="W144" s="237" t="s">
        <v>2485</v>
      </c>
      <c r="X144" s="239" t="s">
        <v>2486</v>
      </c>
      <c r="Y144" s="237" t="s">
        <v>2485</v>
      </c>
      <c r="Z144" s="238" t="s">
        <v>2486</v>
      </c>
      <c r="AA144" s="237" t="s">
        <v>2543</v>
      </c>
      <c r="AB144" s="239" t="s">
        <v>4375</v>
      </c>
      <c r="AC144" s="237" t="s">
        <v>2490</v>
      </c>
      <c r="AD144" s="238" t="s">
        <v>4376</v>
      </c>
      <c r="AE144" s="237" t="s">
        <v>2485</v>
      </c>
      <c r="AF144" s="238" t="s">
        <v>2695</v>
      </c>
      <c r="AG144" s="237" t="s">
        <v>2485</v>
      </c>
      <c r="AH144" s="238" t="s">
        <v>2486</v>
      </c>
      <c r="AI144" s="237" t="s">
        <v>2485</v>
      </c>
      <c r="AJ144" s="238" t="s">
        <v>2486</v>
      </c>
      <c r="AK144" s="237" t="s">
        <v>2485</v>
      </c>
      <c r="AL144" s="238" t="s">
        <v>2486</v>
      </c>
      <c r="AM144" s="237" t="s">
        <v>2485</v>
      </c>
      <c r="AN144" s="239" t="s">
        <v>2486</v>
      </c>
      <c r="AO144" s="237" t="s">
        <v>2485</v>
      </c>
      <c r="AP144" s="238" t="s">
        <v>2486</v>
      </c>
      <c r="AQ144" s="237" t="s">
        <v>2485</v>
      </c>
      <c r="AR144" s="239" t="s">
        <v>2486</v>
      </c>
      <c r="AS144" s="237" t="s">
        <v>2485</v>
      </c>
      <c r="AT144" s="238" t="s">
        <v>2486</v>
      </c>
      <c r="AU144" s="237" t="s">
        <v>2485</v>
      </c>
      <c r="AV144" s="239" t="s">
        <v>2486</v>
      </c>
      <c r="AW144" s="237" t="s">
        <v>2485</v>
      </c>
      <c r="AX144" s="238" t="s">
        <v>2486</v>
      </c>
      <c r="AY144" s="237" t="s">
        <v>2485</v>
      </c>
      <c r="AZ144" s="239" t="s">
        <v>2486</v>
      </c>
      <c r="BA144" s="237" t="s">
        <v>2482</v>
      </c>
      <c r="BB144" s="238" t="s">
        <v>4377</v>
      </c>
      <c r="BC144" s="237" t="s">
        <v>2485</v>
      </c>
      <c r="BD144" s="238" t="s">
        <v>2486</v>
      </c>
      <c r="BE144" s="237" t="s">
        <v>2485</v>
      </c>
      <c r="BF144" s="239" t="s">
        <v>2486</v>
      </c>
      <c r="BG144" s="237" t="s">
        <v>2485</v>
      </c>
      <c r="BH144" s="239" t="s">
        <v>2486</v>
      </c>
      <c r="BI144" s="237" t="s">
        <v>2485</v>
      </c>
      <c r="BJ144" s="238" t="s">
        <v>2486</v>
      </c>
      <c r="BK144" s="237" t="s">
        <v>2485</v>
      </c>
      <c r="BL144" s="238" t="s">
        <v>2486</v>
      </c>
      <c r="BM144" s="237" t="s">
        <v>2490</v>
      </c>
      <c r="BN144" s="238" t="s">
        <v>4378</v>
      </c>
      <c r="BO144" s="237" t="s">
        <v>2485</v>
      </c>
      <c r="BP144" s="238" t="s">
        <v>2695</v>
      </c>
      <c r="BQ144" s="237" t="s">
        <v>2482</v>
      </c>
      <c r="BR144" s="238" t="s">
        <v>4379</v>
      </c>
      <c r="BS144" s="237" t="s">
        <v>2485</v>
      </c>
      <c r="BT144" s="239" t="s">
        <v>2486</v>
      </c>
      <c r="BU144" s="237" t="s">
        <v>2485</v>
      </c>
      <c r="BV144" s="238" t="s">
        <v>2695</v>
      </c>
      <c r="BW144" s="237" t="s">
        <v>2485</v>
      </c>
      <c r="BX144" s="239" t="s">
        <v>2486</v>
      </c>
      <c r="BY144" s="237" t="s">
        <v>2485</v>
      </c>
      <c r="BZ144" s="238" t="s">
        <v>2486</v>
      </c>
      <c r="CA144" s="237" t="s">
        <v>2485</v>
      </c>
      <c r="CB144" s="238" t="s">
        <v>2486</v>
      </c>
      <c r="CC144" s="237" t="s">
        <v>2485</v>
      </c>
      <c r="CD144" s="238" t="s">
        <v>2486</v>
      </c>
      <c r="CE144" s="237" t="s">
        <v>2485</v>
      </c>
      <c r="CF144" s="239" t="s">
        <v>2486</v>
      </c>
      <c r="CG144" s="237" t="s">
        <v>2490</v>
      </c>
      <c r="CH144" s="238" t="s">
        <v>4380</v>
      </c>
      <c r="CI144" s="237" t="s">
        <v>2485</v>
      </c>
      <c r="CJ144" s="238" t="s">
        <v>2486</v>
      </c>
      <c r="CK144" s="237" t="s">
        <v>2483</v>
      </c>
      <c r="CL144" s="239" t="s">
        <v>4381</v>
      </c>
      <c r="CM144" s="237" t="s">
        <v>2482</v>
      </c>
      <c r="CN144" s="238" t="s">
        <v>4382</v>
      </c>
      <c r="CO144" s="237" t="s">
        <v>2485</v>
      </c>
      <c r="CP144" s="238" t="s">
        <v>2486</v>
      </c>
      <c r="CQ144" s="237" t="s">
        <v>2482</v>
      </c>
      <c r="CR144" s="238" t="s">
        <v>4383</v>
      </c>
      <c r="CS144" s="237" t="s">
        <v>2485</v>
      </c>
      <c r="CT144" s="238" t="s">
        <v>2486</v>
      </c>
      <c r="CU144" s="237" t="s">
        <v>2485</v>
      </c>
      <c r="CV144" s="238" t="s">
        <v>2486</v>
      </c>
      <c r="CW144" s="240"/>
      <c r="CX144" s="236"/>
      <c r="CY144" s="236"/>
      <c r="CZ144" s="236"/>
      <c r="DA144" s="236"/>
      <c r="DB144" s="236"/>
    </row>
    <row r="145" spans="1:106" s="249" customFormat="1" ht="51.75" customHeight="1" thickBot="1" x14ac:dyDescent="0.35">
      <c r="A145" s="241">
        <f t="shared" si="2"/>
        <v>142</v>
      </c>
      <c r="B145" s="244"/>
      <c r="C145" s="235" t="s">
        <v>344</v>
      </c>
      <c r="D145" s="243" t="s">
        <v>4384</v>
      </c>
      <c r="E145" s="236">
        <v>612</v>
      </c>
      <c r="F145" s="236" t="s">
        <v>2693</v>
      </c>
      <c r="G145" s="237" t="s">
        <v>2484</v>
      </c>
      <c r="H145" s="238" t="s">
        <v>4385</v>
      </c>
      <c r="I145" s="237" t="s">
        <v>2484</v>
      </c>
      <c r="J145" s="238" t="s">
        <v>2547</v>
      </c>
      <c r="K145" s="237" t="s">
        <v>2483</v>
      </c>
      <c r="L145" s="238" t="s">
        <v>4386</v>
      </c>
      <c r="M145" s="237" t="s">
        <v>2490</v>
      </c>
      <c r="N145" s="238" t="s">
        <v>4386</v>
      </c>
      <c r="O145" s="237" t="s">
        <v>2490</v>
      </c>
      <c r="P145" s="238" t="s">
        <v>4005</v>
      </c>
      <c r="Q145" s="237" t="s">
        <v>2485</v>
      </c>
      <c r="R145" s="239" t="s">
        <v>2486</v>
      </c>
      <c r="S145" s="237" t="s">
        <v>2490</v>
      </c>
      <c r="T145" s="238" t="s">
        <v>2550</v>
      </c>
      <c r="U145" s="237" t="s">
        <v>2483</v>
      </c>
      <c r="V145" s="238" t="s">
        <v>4387</v>
      </c>
      <c r="W145" s="237" t="s">
        <v>2482</v>
      </c>
      <c r="X145" s="239" t="s">
        <v>4388</v>
      </c>
      <c r="Y145" s="237" t="s">
        <v>2484</v>
      </c>
      <c r="Z145" s="238" t="s">
        <v>3720</v>
      </c>
      <c r="AA145" s="237" t="s">
        <v>2484</v>
      </c>
      <c r="AB145" s="239" t="s">
        <v>4389</v>
      </c>
      <c r="AC145" s="237" t="s">
        <v>2485</v>
      </c>
      <c r="AD145" s="238" t="s">
        <v>4008</v>
      </c>
      <c r="AE145" s="237" t="s">
        <v>2490</v>
      </c>
      <c r="AF145" s="238" t="s">
        <v>4390</v>
      </c>
      <c r="AG145" s="237" t="s">
        <v>2490</v>
      </c>
      <c r="AH145" s="238" t="s">
        <v>4390</v>
      </c>
      <c r="AI145" s="237" t="s">
        <v>2482</v>
      </c>
      <c r="AJ145" s="238" t="s">
        <v>4391</v>
      </c>
      <c r="AK145" s="237" t="s">
        <v>2480</v>
      </c>
      <c r="AL145" s="238" t="s">
        <v>3724</v>
      </c>
      <c r="AM145" s="237" t="s">
        <v>2485</v>
      </c>
      <c r="AN145" s="239" t="s">
        <v>2486</v>
      </c>
      <c r="AO145" s="237" t="s">
        <v>2482</v>
      </c>
      <c r="AP145" s="238" t="s">
        <v>4392</v>
      </c>
      <c r="AQ145" s="237" t="s">
        <v>2485</v>
      </c>
      <c r="AR145" s="239" t="s">
        <v>2486</v>
      </c>
      <c r="AS145" s="237" t="s">
        <v>2482</v>
      </c>
      <c r="AT145" s="238" t="s">
        <v>2768</v>
      </c>
      <c r="AU145" s="237" t="s">
        <v>2482</v>
      </c>
      <c r="AV145" s="239" t="s">
        <v>2768</v>
      </c>
      <c r="AW145" s="237" t="s">
        <v>2482</v>
      </c>
      <c r="AX145" s="238" t="s">
        <v>4393</v>
      </c>
      <c r="AY145" s="237" t="s">
        <v>2482</v>
      </c>
      <c r="AZ145" s="239" t="s">
        <v>4394</v>
      </c>
      <c r="BA145" s="237" t="s">
        <v>2482</v>
      </c>
      <c r="BB145" s="238" t="s">
        <v>4395</v>
      </c>
      <c r="BC145" s="237" t="s">
        <v>2482</v>
      </c>
      <c r="BD145" s="238" t="s">
        <v>4396</v>
      </c>
      <c r="BE145" s="237" t="s">
        <v>2482</v>
      </c>
      <c r="BF145" s="239" t="s">
        <v>4397</v>
      </c>
      <c r="BG145" s="237" t="s">
        <v>2482</v>
      </c>
      <c r="BH145" s="239" t="s">
        <v>4398</v>
      </c>
      <c r="BI145" s="237" t="s">
        <v>2482</v>
      </c>
      <c r="BJ145" s="238" t="s">
        <v>4399</v>
      </c>
      <c r="BK145" s="237" t="s">
        <v>2482</v>
      </c>
      <c r="BL145" s="238" t="s">
        <v>4400</v>
      </c>
      <c r="BM145" s="237" t="s">
        <v>2480</v>
      </c>
      <c r="BN145" s="238" t="s">
        <v>4401</v>
      </c>
      <c r="BO145" s="237" t="s">
        <v>2482</v>
      </c>
      <c r="BP145" s="238" t="s">
        <v>4402</v>
      </c>
      <c r="BQ145" s="237" t="s">
        <v>2482</v>
      </c>
      <c r="BR145" s="238" t="s">
        <v>4403</v>
      </c>
      <c r="BS145" s="237" t="s">
        <v>2483</v>
      </c>
      <c r="BT145" s="239" t="s">
        <v>531</v>
      </c>
      <c r="BU145" s="237" t="s">
        <v>2485</v>
      </c>
      <c r="BV145" s="238" t="s">
        <v>2486</v>
      </c>
      <c r="BW145" s="237" t="s">
        <v>2490</v>
      </c>
      <c r="BX145" s="239" t="s">
        <v>4404</v>
      </c>
      <c r="BY145" s="237" t="s">
        <v>2485</v>
      </c>
      <c r="BZ145" s="238" t="s">
        <v>2573</v>
      </c>
      <c r="CA145" s="237" t="s">
        <v>2484</v>
      </c>
      <c r="CB145" s="238" t="s">
        <v>2574</v>
      </c>
      <c r="CC145" s="237" t="s">
        <v>2484</v>
      </c>
      <c r="CD145" s="238" t="s">
        <v>4405</v>
      </c>
      <c r="CE145" s="237" t="s">
        <v>2484</v>
      </c>
      <c r="CF145" s="239" t="s">
        <v>2576</v>
      </c>
      <c r="CG145" s="237" t="s">
        <v>2485</v>
      </c>
      <c r="CH145" s="238" t="s">
        <v>2486</v>
      </c>
      <c r="CI145" s="237" t="s">
        <v>2484</v>
      </c>
      <c r="CJ145" s="238" t="s">
        <v>4406</v>
      </c>
      <c r="CK145" s="237" t="s">
        <v>2483</v>
      </c>
      <c r="CL145" s="239" t="s">
        <v>2578</v>
      </c>
      <c r="CM145" s="237" t="s">
        <v>2485</v>
      </c>
      <c r="CN145" s="238" t="s">
        <v>4407</v>
      </c>
      <c r="CO145" s="237" t="s">
        <v>2482</v>
      </c>
      <c r="CP145" s="238" t="s">
        <v>4408</v>
      </c>
      <c r="CQ145" s="237" t="s">
        <v>2485</v>
      </c>
      <c r="CR145" s="238" t="s">
        <v>2486</v>
      </c>
      <c r="CS145" s="237" t="s">
        <v>2480</v>
      </c>
      <c r="CT145" s="238" t="s">
        <v>4409</v>
      </c>
      <c r="CU145" s="237" t="s">
        <v>2482</v>
      </c>
      <c r="CV145" s="238" t="s">
        <v>4410</v>
      </c>
      <c r="CW145" s="240" t="s">
        <v>4411</v>
      </c>
      <c r="CX145" s="236"/>
      <c r="CY145" s="236"/>
      <c r="CZ145" s="236"/>
      <c r="DA145" s="236"/>
      <c r="DB145" s="236"/>
    </row>
    <row r="146" spans="1:106" s="249" customFormat="1" ht="51.75" customHeight="1" thickBot="1" x14ac:dyDescent="0.35">
      <c r="A146" s="241">
        <f t="shared" si="2"/>
        <v>143</v>
      </c>
      <c r="B146" s="244"/>
      <c r="C146" s="235" t="s">
        <v>473</v>
      </c>
      <c r="D146" s="243" t="s">
        <v>2478</v>
      </c>
      <c r="E146" s="236">
        <v>490</v>
      </c>
      <c r="F146" s="236" t="s">
        <v>2479</v>
      </c>
      <c r="G146" s="237" t="s">
        <v>2543</v>
      </c>
      <c r="H146" s="238" t="s">
        <v>4412</v>
      </c>
      <c r="I146" s="237" t="s">
        <v>2543</v>
      </c>
      <c r="J146" s="238" t="s">
        <v>4413</v>
      </c>
      <c r="K146" s="237" t="s">
        <v>2646</v>
      </c>
      <c r="L146" s="238" t="s">
        <v>4412</v>
      </c>
      <c r="M146" s="237" t="s">
        <v>2543</v>
      </c>
      <c r="N146" s="238" t="s">
        <v>4412</v>
      </c>
      <c r="O146" s="237" t="s">
        <v>2485</v>
      </c>
      <c r="P146" s="238" t="s">
        <v>2486</v>
      </c>
      <c r="Q146" s="237" t="s">
        <v>2485</v>
      </c>
      <c r="R146" s="239" t="s">
        <v>2486</v>
      </c>
      <c r="S146" s="237" t="s">
        <v>2543</v>
      </c>
      <c r="T146" s="238" t="s">
        <v>4414</v>
      </c>
      <c r="U146" s="237" t="s">
        <v>2646</v>
      </c>
      <c r="V146" s="238" t="s">
        <v>4415</v>
      </c>
      <c r="W146" s="237" t="s">
        <v>2485</v>
      </c>
      <c r="X146" s="239" t="s">
        <v>2486</v>
      </c>
      <c r="Y146" s="237" t="s">
        <v>2543</v>
      </c>
      <c r="Z146" s="238" t="s">
        <v>4416</v>
      </c>
      <c r="AA146" s="237" t="s">
        <v>2543</v>
      </c>
      <c r="AB146" s="239" t="s">
        <v>4417</v>
      </c>
      <c r="AC146" s="237" t="s">
        <v>2485</v>
      </c>
      <c r="AD146" s="238" t="s">
        <v>4418</v>
      </c>
      <c r="AE146" s="237" t="s">
        <v>2485</v>
      </c>
      <c r="AF146" s="238" t="s">
        <v>4418</v>
      </c>
      <c r="AG146" s="237" t="s">
        <v>2485</v>
      </c>
      <c r="AH146" s="238" t="s">
        <v>2486</v>
      </c>
      <c r="AI146" s="237" t="s">
        <v>2485</v>
      </c>
      <c r="AJ146" s="238" t="s">
        <v>2486</v>
      </c>
      <c r="AK146" s="237" t="s">
        <v>2485</v>
      </c>
      <c r="AL146" s="238" t="s">
        <v>2486</v>
      </c>
      <c r="AM146" s="237" t="s">
        <v>2485</v>
      </c>
      <c r="AN146" s="239" t="s">
        <v>2486</v>
      </c>
      <c r="AO146" s="237" t="s">
        <v>2490</v>
      </c>
      <c r="AP146" s="238" t="s">
        <v>4419</v>
      </c>
      <c r="AQ146" s="237" t="s">
        <v>2485</v>
      </c>
      <c r="AR146" s="239" t="s">
        <v>2486</v>
      </c>
      <c r="AS146" s="237" t="s">
        <v>2485</v>
      </c>
      <c r="AT146" s="238" t="s">
        <v>2486</v>
      </c>
      <c r="AU146" s="237" t="s">
        <v>2485</v>
      </c>
      <c r="AV146" s="239" t="s">
        <v>2486</v>
      </c>
      <c r="AW146" s="237" t="s">
        <v>2543</v>
      </c>
      <c r="AX146" s="238" t="s">
        <v>4420</v>
      </c>
      <c r="AY146" s="237" t="s">
        <v>2543</v>
      </c>
      <c r="AZ146" s="239" t="s">
        <v>4421</v>
      </c>
      <c r="BA146" s="237" t="s">
        <v>2485</v>
      </c>
      <c r="BB146" s="238" t="s">
        <v>4418</v>
      </c>
      <c r="BC146" s="237" t="s">
        <v>2485</v>
      </c>
      <c r="BD146" s="238" t="s">
        <v>4422</v>
      </c>
      <c r="BE146" s="237" t="s">
        <v>2485</v>
      </c>
      <c r="BF146" s="239" t="s">
        <v>2486</v>
      </c>
      <c r="BG146" s="237" t="s">
        <v>2485</v>
      </c>
      <c r="BH146" s="239" t="s">
        <v>2486</v>
      </c>
      <c r="BI146" s="237" t="s">
        <v>2485</v>
      </c>
      <c r="BJ146" s="238" t="s">
        <v>2486</v>
      </c>
      <c r="BK146" s="237" t="s">
        <v>2485</v>
      </c>
      <c r="BL146" s="238" t="s">
        <v>4423</v>
      </c>
      <c r="BM146" s="237" t="s">
        <v>2543</v>
      </c>
      <c r="BN146" s="238" t="s">
        <v>4424</v>
      </c>
      <c r="BO146" s="237" t="s">
        <v>2485</v>
      </c>
      <c r="BP146" s="238" t="s">
        <v>4425</v>
      </c>
      <c r="BQ146" s="237" t="s">
        <v>2485</v>
      </c>
      <c r="BR146" s="238" t="s">
        <v>4426</v>
      </c>
      <c r="BS146" s="237" t="s">
        <v>2485</v>
      </c>
      <c r="BT146" s="239" t="s">
        <v>4427</v>
      </c>
      <c r="BU146" s="237" t="s">
        <v>2485</v>
      </c>
      <c r="BV146" s="238" t="s">
        <v>4428</v>
      </c>
      <c r="BW146" s="237" t="s">
        <v>2485</v>
      </c>
      <c r="BX146" s="239" t="s">
        <v>2486</v>
      </c>
      <c r="BY146" s="237" t="s">
        <v>2485</v>
      </c>
      <c r="BZ146" s="238" t="s">
        <v>4429</v>
      </c>
      <c r="CA146" s="237" t="s">
        <v>2484</v>
      </c>
      <c r="CB146" s="238" t="s">
        <v>4430</v>
      </c>
      <c r="CC146" s="237" t="s">
        <v>2484</v>
      </c>
      <c r="CD146" s="238" t="s">
        <v>4431</v>
      </c>
      <c r="CE146" s="237" t="s">
        <v>2484</v>
      </c>
      <c r="CF146" s="239" t="s">
        <v>4432</v>
      </c>
      <c r="CG146" s="237" t="s">
        <v>2480</v>
      </c>
      <c r="CH146" s="238" t="s">
        <v>3573</v>
      </c>
      <c r="CI146" s="237" t="s">
        <v>2485</v>
      </c>
      <c r="CJ146" s="238" t="s">
        <v>4433</v>
      </c>
      <c r="CK146" s="237" t="s">
        <v>2485</v>
      </c>
      <c r="CL146" s="239" t="s">
        <v>4434</v>
      </c>
      <c r="CM146" s="237" t="s">
        <v>2485</v>
      </c>
      <c r="CN146" s="238" t="s">
        <v>2486</v>
      </c>
      <c r="CO146" s="237" t="s">
        <v>2485</v>
      </c>
      <c r="CP146" s="238" t="s">
        <v>2486</v>
      </c>
      <c r="CQ146" s="237" t="s">
        <v>2485</v>
      </c>
      <c r="CR146" s="238" t="s">
        <v>2486</v>
      </c>
      <c r="CS146" s="237" t="s">
        <v>2485</v>
      </c>
      <c r="CT146" s="238" t="s">
        <v>2486</v>
      </c>
      <c r="CU146" s="237" t="s">
        <v>2485</v>
      </c>
      <c r="CV146" s="238" t="s">
        <v>2486</v>
      </c>
      <c r="CW146" s="240" t="s">
        <v>4435</v>
      </c>
      <c r="CX146" s="236"/>
      <c r="CY146" s="236"/>
      <c r="CZ146" s="236"/>
      <c r="DA146" s="236"/>
      <c r="DB146" s="236"/>
    </row>
    <row r="147" spans="1:106" s="248" customFormat="1" ht="51.75" customHeight="1" thickBot="1" x14ac:dyDescent="0.35">
      <c r="A147" s="241">
        <f t="shared" si="2"/>
        <v>144</v>
      </c>
      <c r="B147" s="244"/>
      <c r="C147" s="235" t="s">
        <v>474</v>
      </c>
      <c r="D147" s="243" t="s">
        <v>2478</v>
      </c>
      <c r="E147" s="236">
        <v>660</v>
      </c>
      <c r="F147" s="236" t="s">
        <v>2693</v>
      </c>
      <c r="G147" s="237" t="s">
        <v>2482</v>
      </c>
      <c r="H147" s="238" t="s">
        <v>4436</v>
      </c>
      <c r="I147" s="237" t="s">
        <v>2485</v>
      </c>
      <c r="J147" s="238" t="s">
        <v>3192</v>
      </c>
      <c r="K147" s="237" t="s">
        <v>2485</v>
      </c>
      <c r="L147" s="238" t="s">
        <v>3192</v>
      </c>
      <c r="M147" s="237" t="s">
        <v>2485</v>
      </c>
      <c r="N147" s="238" t="s">
        <v>3192</v>
      </c>
      <c r="O147" s="237" t="s">
        <v>2485</v>
      </c>
      <c r="P147" s="238" t="s">
        <v>2486</v>
      </c>
      <c r="Q147" s="237" t="s">
        <v>2485</v>
      </c>
      <c r="R147" s="239" t="s">
        <v>2486</v>
      </c>
      <c r="S147" s="237" t="s">
        <v>2485</v>
      </c>
      <c r="T147" s="238" t="s">
        <v>2486</v>
      </c>
      <c r="U147" s="237" t="s">
        <v>2482</v>
      </c>
      <c r="V147" s="238" t="s">
        <v>4437</v>
      </c>
      <c r="W147" s="237" t="s">
        <v>2485</v>
      </c>
      <c r="X147" s="239" t="s">
        <v>2486</v>
      </c>
      <c r="Y147" s="237" t="s">
        <v>2490</v>
      </c>
      <c r="Z147" s="238" t="s">
        <v>4438</v>
      </c>
      <c r="AA147" s="237" t="s">
        <v>2482</v>
      </c>
      <c r="AB147" s="239" t="s">
        <v>4439</v>
      </c>
      <c r="AC147" s="237" t="s">
        <v>2485</v>
      </c>
      <c r="AD147" s="238" t="s">
        <v>2486</v>
      </c>
      <c r="AE147" s="237" t="s">
        <v>2485</v>
      </c>
      <c r="AF147" s="238" t="s">
        <v>2486</v>
      </c>
      <c r="AG147" s="237" t="s">
        <v>2485</v>
      </c>
      <c r="AH147" s="238" t="s">
        <v>2486</v>
      </c>
      <c r="AI147" s="237" t="s">
        <v>2485</v>
      </c>
      <c r="AJ147" s="238" t="s">
        <v>2486</v>
      </c>
      <c r="AK147" s="237" t="s">
        <v>2485</v>
      </c>
      <c r="AL147" s="238" t="s">
        <v>2486</v>
      </c>
      <c r="AM147" s="237" t="s">
        <v>2485</v>
      </c>
      <c r="AN147" s="239" t="s">
        <v>2486</v>
      </c>
      <c r="AO147" s="237" t="s">
        <v>2485</v>
      </c>
      <c r="AP147" s="238" t="s">
        <v>2486</v>
      </c>
      <c r="AQ147" s="237" t="s">
        <v>2485</v>
      </c>
      <c r="AR147" s="239" t="s">
        <v>2486</v>
      </c>
      <c r="AS147" s="237" t="s">
        <v>2482</v>
      </c>
      <c r="AT147" s="238" t="s">
        <v>4440</v>
      </c>
      <c r="AU147" s="237" t="s">
        <v>2482</v>
      </c>
      <c r="AV147" s="239" t="s">
        <v>4440</v>
      </c>
      <c r="AW147" s="237" t="s">
        <v>2482</v>
      </c>
      <c r="AX147" s="238" t="s">
        <v>4441</v>
      </c>
      <c r="AY147" s="237" t="s">
        <v>2482</v>
      </c>
      <c r="AZ147" s="239" t="s">
        <v>4442</v>
      </c>
      <c r="BA147" s="237" t="s">
        <v>2485</v>
      </c>
      <c r="BB147" s="238" t="s">
        <v>2486</v>
      </c>
      <c r="BC147" s="237" t="s">
        <v>2485</v>
      </c>
      <c r="BD147" s="238" t="s">
        <v>2486</v>
      </c>
      <c r="BE147" s="237" t="s">
        <v>2485</v>
      </c>
      <c r="BF147" s="239" t="s">
        <v>2486</v>
      </c>
      <c r="BG147" s="237" t="s">
        <v>2485</v>
      </c>
      <c r="BH147" s="239" t="s">
        <v>2486</v>
      </c>
      <c r="BI147" s="237" t="s">
        <v>2485</v>
      </c>
      <c r="BJ147" s="238" t="s">
        <v>2486</v>
      </c>
      <c r="BK147" s="237" t="s">
        <v>2485</v>
      </c>
      <c r="BL147" s="238" t="s">
        <v>2486</v>
      </c>
      <c r="BM147" s="237" t="s">
        <v>2485</v>
      </c>
      <c r="BN147" s="238" t="s">
        <v>2486</v>
      </c>
      <c r="BO147" s="237" t="s">
        <v>2485</v>
      </c>
      <c r="BP147" s="238" t="s">
        <v>2486</v>
      </c>
      <c r="BQ147" s="237" t="s">
        <v>2485</v>
      </c>
      <c r="BR147" s="238" t="s">
        <v>2486</v>
      </c>
      <c r="BS147" s="237" t="s">
        <v>2485</v>
      </c>
      <c r="BT147" s="239" t="s">
        <v>2486</v>
      </c>
      <c r="BU147" s="237" t="s">
        <v>2485</v>
      </c>
      <c r="BV147" s="238" t="s">
        <v>2486</v>
      </c>
      <c r="BW147" s="237" t="s">
        <v>2485</v>
      </c>
      <c r="BX147" s="239" t="s">
        <v>2486</v>
      </c>
      <c r="BY147" s="237" t="s">
        <v>2485</v>
      </c>
      <c r="BZ147" s="238" t="s">
        <v>2573</v>
      </c>
      <c r="CA147" s="237" t="s">
        <v>2484</v>
      </c>
      <c r="CB147" s="238" t="s">
        <v>4443</v>
      </c>
      <c r="CC147" s="237" t="s">
        <v>2483</v>
      </c>
      <c r="CD147" s="238" t="s">
        <v>4444</v>
      </c>
      <c r="CE147" s="237" t="s">
        <v>2485</v>
      </c>
      <c r="CF147" s="239" t="s">
        <v>2486</v>
      </c>
      <c r="CG147" s="237" t="s">
        <v>2480</v>
      </c>
      <c r="CH147" s="238" t="s">
        <v>4445</v>
      </c>
      <c r="CI147" s="237" t="s">
        <v>2490</v>
      </c>
      <c r="CJ147" s="238" t="s">
        <v>4446</v>
      </c>
      <c r="CK147" s="237" t="s">
        <v>2482</v>
      </c>
      <c r="CL147" s="239" t="s">
        <v>4447</v>
      </c>
      <c r="CM147" s="237" t="s">
        <v>2485</v>
      </c>
      <c r="CN147" s="238" t="s">
        <v>2486</v>
      </c>
      <c r="CO147" s="237" t="s">
        <v>2485</v>
      </c>
      <c r="CP147" s="238" t="s">
        <v>2486</v>
      </c>
      <c r="CQ147" s="237" t="s">
        <v>2485</v>
      </c>
      <c r="CR147" s="238" t="s">
        <v>2486</v>
      </c>
      <c r="CS147" s="237" t="s">
        <v>2485</v>
      </c>
      <c r="CT147" s="238" t="s">
        <v>2486</v>
      </c>
      <c r="CU147" s="237" t="s">
        <v>2485</v>
      </c>
      <c r="CV147" s="238" t="s">
        <v>2486</v>
      </c>
      <c r="CW147" s="240" t="s">
        <v>4448</v>
      </c>
      <c r="CX147" s="236"/>
      <c r="CY147" s="236"/>
      <c r="CZ147" s="236"/>
      <c r="DA147" s="236"/>
      <c r="DB147" s="236"/>
    </row>
    <row r="148" spans="1:106" s="249" customFormat="1" ht="51.75" customHeight="1" thickBot="1" x14ac:dyDescent="0.35">
      <c r="A148" s="241">
        <f t="shared" si="2"/>
        <v>145</v>
      </c>
      <c r="B148" s="242"/>
      <c r="C148" s="235" t="s">
        <v>475</v>
      </c>
      <c r="D148" s="243" t="s">
        <v>2515</v>
      </c>
      <c r="E148" s="236">
        <v>620</v>
      </c>
      <c r="F148" s="236" t="s">
        <v>2516</v>
      </c>
      <c r="G148" s="237" t="s">
        <v>2485</v>
      </c>
      <c r="H148" s="238" t="s">
        <v>2486</v>
      </c>
      <c r="I148" s="237" t="s">
        <v>2485</v>
      </c>
      <c r="J148" s="238" t="s">
        <v>2486</v>
      </c>
      <c r="K148" s="237" t="s">
        <v>2484</v>
      </c>
      <c r="L148" s="238" t="s">
        <v>4449</v>
      </c>
      <c r="M148" s="237" t="s">
        <v>2483</v>
      </c>
      <c r="N148" s="238" t="s">
        <v>4450</v>
      </c>
      <c r="O148" s="237" t="s">
        <v>2543</v>
      </c>
      <c r="P148" s="238" t="s">
        <v>4451</v>
      </c>
      <c r="Q148" s="237" t="s">
        <v>2485</v>
      </c>
      <c r="R148" s="239" t="s">
        <v>2486</v>
      </c>
      <c r="S148" s="237" t="s">
        <v>2485</v>
      </c>
      <c r="T148" s="238" t="s">
        <v>2486</v>
      </c>
      <c r="U148" s="237" t="s">
        <v>2485</v>
      </c>
      <c r="V148" s="238" t="s">
        <v>2486</v>
      </c>
      <c r="W148" s="237" t="s">
        <v>2485</v>
      </c>
      <c r="X148" s="239" t="s">
        <v>2486</v>
      </c>
      <c r="Y148" s="237" t="s">
        <v>2485</v>
      </c>
      <c r="Z148" s="238" t="s">
        <v>2486</v>
      </c>
      <c r="AA148" s="237" t="s">
        <v>2485</v>
      </c>
      <c r="AB148" s="239" t="s">
        <v>2486</v>
      </c>
      <c r="AC148" s="237" t="s">
        <v>2483</v>
      </c>
      <c r="AD148" s="238" t="s">
        <v>4452</v>
      </c>
      <c r="AE148" s="237" t="s">
        <v>2485</v>
      </c>
      <c r="AF148" s="238" t="s">
        <v>4453</v>
      </c>
      <c r="AG148" s="237" t="s">
        <v>2485</v>
      </c>
      <c r="AH148" s="238" t="s">
        <v>4453</v>
      </c>
      <c r="AI148" s="237" t="s">
        <v>2485</v>
      </c>
      <c r="AJ148" s="238" t="s">
        <v>2486</v>
      </c>
      <c r="AK148" s="237" t="s">
        <v>2543</v>
      </c>
      <c r="AL148" s="238" t="s">
        <v>2486</v>
      </c>
      <c r="AM148" s="237" t="s">
        <v>2485</v>
      </c>
      <c r="AN148" s="239" t="s">
        <v>2486</v>
      </c>
      <c r="AO148" s="237" t="s">
        <v>2485</v>
      </c>
      <c r="AP148" s="238" t="s">
        <v>2486</v>
      </c>
      <c r="AQ148" s="237" t="s">
        <v>2485</v>
      </c>
      <c r="AR148" s="239" t="s">
        <v>2486</v>
      </c>
      <c r="AS148" s="237" t="s">
        <v>2543</v>
      </c>
      <c r="AT148" s="238" t="s">
        <v>4454</v>
      </c>
      <c r="AU148" s="237" t="s">
        <v>2485</v>
      </c>
      <c r="AV148" s="239" t="s">
        <v>2486</v>
      </c>
      <c r="AW148" s="237" t="s">
        <v>2543</v>
      </c>
      <c r="AX148" s="238" t="s">
        <v>4454</v>
      </c>
      <c r="AY148" s="237" t="s">
        <v>2485</v>
      </c>
      <c r="AZ148" s="239" t="s">
        <v>2486</v>
      </c>
      <c r="BA148" s="237" t="s">
        <v>2543</v>
      </c>
      <c r="BB148" s="238" t="s">
        <v>4455</v>
      </c>
      <c r="BC148" s="237" t="s">
        <v>2485</v>
      </c>
      <c r="BD148" s="238" t="s">
        <v>2486</v>
      </c>
      <c r="BE148" s="237" t="s">
        <v>2485</v>
      </c>
      <c r="BF148" s="239" t="s">
        <v>4456</v>
      </c>
      <c r="BG148" s="237" t="s">
        <v>2485</v>
      </c>
      <c r="BH148" s="239" t="s">
        <v>2486</v>
      </c>
      <c r="BI148" s="237" t="s">
        <v>2482</v>
      </c>
      <c r="BJ148" s="238" t="s">
        <v>4457</v>
      </c>
      <c r="BK148" s="237" t="s">
        <v>2485</v>
      </c>
      <c r="BL148" s="238" t="s">
        <v>2486</v>
      </c>
      <c r="BM148" s="237" t="s">
        <v>2485</v>
      </c>
      <c r="BN148" s="238" t="s">
        <v>4458</v>
      </c>
      <c r="BO148" s="237" t="s">
        <v>2485</v>
      </c>
      <c r="BP148" s="238" t="s">
        <v>4459</v>
      </c>
      <c r="BQ148" s="237" t="s">
        <v>2485</v>
      </c>
      <c r="BR148" s="238" t="s">
        <v>2486</v>
      </c>
      <c r="BS148" s="237" t="s">
        <v>2485</v>
      </c>
      <c r="BT148" s="239" t="s">
        <v>2486</v>
      </c>
      <c r="BU148" s="237" t="s">
        <v>2485</v>
      </c>
      <c r="BV148" s="238" t="s">
        <v>2486</v>
      </c>
      <c r="BW148" s="237" t="s">
        <v>2485</v>
      </c>
      <c r="BX148" s="239" t="s">
        <v>2486</v>
      </c>
      <c r="BY148" s="237" t="s">
        <v>2485</v>
      </c>
      <c r="BZ148" s="238" t="s">
        <v>2486</v>
      </c>
      <c r="CA148" s="237" t="s">
        <v>2490</v>
      </c>
      <c r="CB148" s="238" t="s">
        <v>4460</v>
      </c>
      <c r="CC148" s="237" t="s">
        <v>2485</v>
      </c>
      <c r="CD148" s="238" t="s">
        <v>2486</v>
      </c>
      <c r="CE148" s="237" t="s">
        <v>2485</v>
      </c>
      <c r="CF148" s="239" t="s">
        <v>2486</v>
      </c>
      <c r="CG148" s="237" t="s">
        <v>2485</v>
      </c>
      <c r="CH148" s="238" t="s">
        <v>2486</v>
      </c>
      <c r="CI148" s="237" t="s">
        <v>2485</v>
      </c>
      <c r="CJ148" s="238" t="s">
        <v>2486</v>
      </c>
      <c r="CK148" s="237" t="s">
        <v>2485</v>
      </c>
      <c r="CL148" s="239" t="s">
        <v>2486</v>
      </c>
      <c r="CM148" s="237" t="s">
        <v>2485</v>
      </c>
      <c r="CN148" s="238" t="s">
        <v>2486</v>
      </c>
      <c r="CO148" s="237" t="s">
        <v>2485</v>
      </c>
      <c r="CP148" s="238" t="s">
        <v>2486</v>
      </c>
      <c r="CQ148" s="237" t="s">
        <v>2485</v>
      </c>
      <c r="CR148" s="238" t="s">
        <v>2486</v>
      </c>
      <c r="CS148" s="237" t="s">
        <v>2485</v>
      </c>
      <c r="CT148" s="238" t="s">
        <v>2486</v>
      </c>
      <c r="CU148" s="237" t="s">
        <v>2482</v>
      </c>
      <c r="CV148" s="238" t="s">
        <v>4368</v>
      </c>
      <c r="CW148" s="240"/>
      <c r="CX148" s="236"/>
      <c r="CY148" s="236"/>
      <c r="CZ148" s="236"/>
      <c r="DA148" s="236"/>
      <c r="DB148" s="236"/>
    </row>
    <row r="149" spans="1:106" s="249" customFormat="1" ht="51.75" customHeight="1" thickBot="1" x14ac:dyDescent="0.35">
      <c r="A149" s="241">
        <f t="shared" si="2"/>
        <v>146</v>
      </c>
      <c r="B149" s="242"/>
      <c r="C149" s="235" t="s">
        <v>364</v>
      </c>
      <c r="D149" s="243" t="s">
        <v>3040</v>
      </c>
      <c r="E149" s="236">
        <v>645</v>
      </c>
      <c r="F149" s="236" t="s">
        <v>2693</v>
      </c>
      <c r="G149" s="237" t="s">
        <v>2480</v>
      </c>
      <c r="H149" s="238" t="s">
        <v>4461</v>
      </c>
      <c r="I149" s="237" t="s">
        <v>2480</v>
      </c>
      <c r="J149" s="238" t="s">
        <v>4462</v>
      </c>
      <c r="K149" s="237" t="s">
        <v>2480</v>
      </c>
      <c r="L149" s="238" t="s">
        <v>4461</v>
      </c>
      <c r="M149" s="237" t="s">
        <v>2490</v>
      </c>
      <c r="N149" s="238" t="s">
        <v>4463</v>
      </c>
      <c r="O149" s="237" t="s">
        <v>2482</v>
      </c>
      <c r="P149" s="238" t="s">
        <v>4463</v>
      </c>
      <c r="Q149" s="237" t="s">
        <v>2485</v>
      </c>
      <c r="R149" s="239" t="s">
        <v>2486</v>
      </c>
      <c r="S149" s="237" t="s">
        <v>2485</v>
      </c>
      <c r="T149" s="238" t="s">
        <v>2486</v>
      </c>
      <c r="U149" s="237" t="s">
        <v>2485</v>
      </c>
      <c r="V149" s="238" t="s">
        <v>4464</v>
      </c>
      <c r="W149" s="237" t="s">
        <v>2485</v>
      </c>
      <c r="X149" s="239" t="s">
        <v>2486</v>
      </c>
      <c r="Y149" s="237" t="s">
        <v>2485</v>
      </c>
      <c r="Z149" s="238" t="s">
        <v>2486</v>
      </c>
      <c r="AA149" s="237" t="s">
        <v>2485</v>
      </c>
      <c r="AB149" s="239" t="s">
        <v>2486</v>
      </c>
      <c r="AC149" s="237" t="s">
        <v>3247</v>
      </c>
      <c r="AD149" s="238" t="s">
        <v>4024</v>
      </c>
      <c r="AE149" s="237" t="s">
        <v>2490</v>
      </c>
      <c r="AF149" s="238" t="s">
        <v>4390</v>
      </c>
      <c r="AG149" s="237" t="s">
        <v>2485</v>
      </c>
      <c r="AH149" s="238" t="s">
        <v>2486</v>
      </c>
      <c r="AI149" s="237" t="s">
        <v>2485</v>
      </c>
      <c r="AJ149" s="238" t="s">
        <v>2486</v>
      </c>
      <c r="AK149" s="237" t="s">
        <v>2485</v>
      </c>
      <c r="AL149" s="238" t="s">
        <v>2486</v>
      </c>
      <c r="AM149" s="237" t="s">
        <v>2485</v>
      </c>
      <c r="AN149" s="239" t="s">
        <v>2486</v>
      </c>
      <c r="AO149" s="237" t="s">
        <v>2485</v>
      </c>
      <c r="AP149" s="238" t="s">
        <v>2486</v>
      </c>
      <c r="AQ149" s="237" t="s">
        <v>2485</v>
      </c>
      <c r="AR149" s="239" t="s">
        <v>2486</v>
      </c>
      <c r="AS149" s="237" t="s">
        <v>2485</v>
      </c>
      <c r="AT149" s="238" t="s">
        <v>2486</v>
      </c>
      <c r="AU149" s="237" t="s">
        <v>2485</v>
      </c>
      <c r="AV149" s="239" t="s">
        <v>2486</v>
      </c>
      <c r="AW149" s="237" t="s">
        <v>2485</v>
      </c>
      <c r="AX149" s="238" t="s">
        <v>2486</v>
      </c>
      <c r="AY149" s="237" t="s">
        <v>2485</v>
      </c>
      <c r="AZ149" s="239" t="s">
        <v>2486</v>
      </c>
      <c r="BA149" s="237" t="s">
        <v>2485</v>
      </c>
      <c r="BB149" s="238" t="s">
        <v>2486</v>
      </c>
      <c r="BC149" s="237" t="s">
        <v>2485</v>
      </c>
      <c r="BD149" s="238" t="s">
        <v>2486</v>
      </c>
      <c r="BE149" s="237" t="s">
        <v>2485</v>
      </c>
      <c r="BF149" s="239" t="s">
        <v>2486</v>
      </c>
      <c r="BG149" s="237" t="s">
        <v>2485</v>
      </c>
      <c r="BH149" s="239" t="s">
        <v>2486</v>
      </c>
      <c r="BI149" s="237" t="s">
        <v>2485</v>
      </c>
      <c r="BJ149" s="238" t="s">
        <v>2486</v>
      </c>
      <c r="BK149" s="237" t="s">
        <v>2485</v>
      </c>
      <c r="BL149" s="238" t="s">
        <v>2486</v>
      </c>
      <c r="BM149" s="237" t="s">
        <v>2490</v>
      </c>
      <c r="BN149" s="238" t="s">
        <v>3162</v>
      </c>
      <c r="BO149" s="237" t="s">
        <v>2485</v>
      </c>
      <c r="BP149" s="238" t="s">
        <v>4465</v>
      </c>
      <c r="BQ149" s="237" t="s">
        <v>2490</v>
      </c>
      <c r="BR149" s="238" t="s">
        <v>4466</v>
      </c>
      <c r="BS149" s="237" t="s">
        <v>2490</v>
      </c>
      <c r="BT149" s="239" t="s">
        <v>531</v>
      </c>
      <c r="BU149" s="237" t="s">
        <v>2485</v>
      </c>
      <c r="BV149" s="238" t="s">
        <v>2486</v>
      </c>
      <c r="BW149" s="237" t="s">
        <v>2485</v>
      </c>
      <c r="BX149" s="239" t="s">
        <v>2486</v>
      </c>
      <c r="BY149" s="237" t="s">
        <v>2485</v>
      </c>
      <c r="BZ149" s="238" t="s">
        <v>2486</v>
      </c>
      <c r="CA149" s="237" t="s">
        <v>2483</v>
      </c>
      <c r="CB149" s="238" t="s">
        <v>2574</v>
      </c>
      <c r="CC149" s="237" t="s">
        <v>2483</v>
      </c>
      <c r="CD149" s="238" t="s">
        <v>4467</v>
      </c>
      <c r="CE149" s="237" t="s">
        <v>2483</v>
      </c>
      <c r="CF149" s="239" t="s">
        <v>2576</v>
      </c>
      <c r="CG149" s="237" t="s">
        <v>2485</v>
      </c>
      <c r="CH149" s="238" t="s">
        <v>2486</v>
      </c>
      <c r="CI149" s="237" t="s">
        <v>2484</v>
      </c>
      <c r="CJ149" s="238" t="s">
        <v>2486</v>
      </c>
      <c r="CK149" s="237" t="s">
        <v>2485</v>
      </c>
      <c r="CL149" s="239" t="s">
        <v>2486</v>
      </c>
      <c r="CM149" s="237" t="s">
        <v>2490</v>
      </c>
      <c r="CN149" s="238" t="s">
        <v>3999</v>
      </c>
      <c r="CO149" s="237" t="s">
        <v>2485</v>
      </c>
      <c r="CP149" s="238" t="s">
        <v>2486</v>
      </c>
      <c r="CQ149" s="237" t="s">
        <v>2485</v>
      </c>
      <c r="CR149" s="238" t="s">
        <v>2486</v>
      </c>
      <c r="CS149" s="237" t="s">
        <v>2485</v>
      </c>
      <c r="CT149" s="238" t="s">
        <v>2486</v>
      </c>
      <c r="CU149" s="237" t="s">
        <v>2485</v>
      </c>
      <c r="CV149" s="238" t="s">
        <v>2486</v>
      </c>
      <c r="CW149" s="240"/>
      <c r="CX149" s="236"/>
      <c r="CY149" s="236"/>
      <c r="CZ149" s="236"/>
      <c r="DA149" s="236"/>
      <c r="DB149" s="236"/>
    </row>
    <row r="150" spans="1:106" s="249" customFormat="1" ht="51.75" customHeight="1" thickBot="1" x14ac:dyDescent="0.35">
      <c r="A150" s="241">
        <f t="shared" si="2"/>
        <v>147</v>
      </c>
      <c r="B150" s="242"/>
      <c r="C150" s="235" t="s">
        <v>396</v>
      </c>
      <c r="D150" s="243" t="s">
        <v>2531</v>
      </c>
      <c r="E150" s="236">
        <v>635</v>
      </c>
      <c r="F150" s="236" t="s">
        <v>2479</v>
      </c>
      <c r="G150" s="237" t="s">
        <v>2483</v>
      </c>
      <c r="H150" s="238" t="s">
        <v>4468</v>
      </c>
      <c r="I150" s="237" t="s">
        <v>2483</v>
      </c>
      <c r="J150" s="238" t="s">
        <v>4468</v>
      </c>
      <c r="K150" s="237" t="s">
        <v>2485</v>
      </c>
      <c r="L150" s="238" t="s">
        <v>2486</v>
      </c>
      <c r="M150" s="237" t="s">
        <v>2485</v>
      </c>
      <c r="N150" s="238" t="s">
        <v>2486</v>
      </c>
      <c r="O150" s="237" t="s">
        <v>2485</v>
      </c>
      <c r="P150" s="238" t="s">
        <v>2486</v>
      </c>
      <c r="Q150" s="237" t="s">
        <v>2485</v>
      </c>
      <c r="R150" s="239" t="s">
        <v>2486</v>
      </c>
      <c r="S150" s="237" t="s">
        <v>2480</v>
      </c>
      <c r="T150" s="238" t="s">
        <v>4469</v>
      </c>
      <c r="U150" s="237" t="s">
        <v>2480</v>
      </c>
      <c r="V150" s="238" t="s">
        <v>4470</v>
      </c>
      <c r="W150" s="237" t="s">
        <v>2646</v>
      </c>
      <c r="X150" s="239" t="s">
        <v>4471</v>
      </c>
      <c r="Y150" s="237" t="s">
        <v>2485</v>
      </c>
      <c r="Z150" s="238" t="s">
        <v>2486</v>
      </c>
      <c r="AA150" s="237" t="s">
        <v>2485</v>
      </c>
      <c r="AB150" s="239" t="s">
        <v>2486</v>
      </c>
      <c r="AC150" s="237" t="s">
        <v>2485</v>
      </c>
      <c r="AD150" s="238" t="s">
        <v>2486</v>
      </c>
      <c r="AE150" s="237" t="s">
        <v>2646</v>
      </c>
      <c r="AF150" s="238" t="s">
        <v>4472</v>
      </c>
      <c r="AG150" s="237" t="s">
        <v>4358</v>
      </c>
      <c r="AH150" s="238" t="s">
        <v>4473</v>
      </c>
      <c r="AI150" s="237" t="s">
        <v>2485</v>
      </c>
      <c r="AJ150" s="238" t="s">
        <v>2486</v>
      </c>
      <c r="AK150" s="237" t="s">
        <v>2485</v>
      </c>
      <c r="AL150" s="238" t="s">
        <v>2486</v>
      </c>
      <c r="AM150" s="237" t="s">
        <v>2485</v>
      </c>
      <c r="AN150" s="239" t="s">
        <v>2486</v>
      </c>
      <c r="AO150" s="237" t="s">
        <v>2485</v>
      </c>
      <c r="AP150" s="238" t="s">
        <v>2486</v>
      </c>
      <c r="AQ150" s="237" t="s">
        <v>2485</v>
      </c>
      <c r="AR150" s="239" t="s">
        <v>2486</v>
      </c>
      <c r="AS150" s="237" t="s">
        <v>2483</v>
      </c>
      <c r="AT150" s="238" t="s">
        <v>4474</v>
      </c>
      <c r="AU150" s="237" t="s">
        <v>2646</v>
      </c>
      <c r="AV150" s="239" t="s">
        <v>4475</v>
      </c>
      <c r="AW150" s="237" t="s">
        <v>2485</v>
      </c>
      <c r="AX150" s="238" t="s">
        <v>2486</v>
      </c>
      <c r="AY150" s="237" t="s">
        <v>2485</v>
      </c>
      <c r="AZ150" s="239" t="s">
        <v>2486</v>
      </c>
      <c r="BA150" s="237" t="s">
        <v>2484</v>
      </c>
      <c r="BB150" s="238" t="s">
        <v>4474</v>
      </c>
      <c r="BC150" s="237" t="s">
        <v>2485</v>
      </c>
      <c r="BD150" s="238" t="s">
        <v>4476</v>
      </c>
      <c r="BE150" s="237" t="s">
        <v>2490</v>
      </c>
      <c r="BF150" s="239" t="s">
        <v>4477</v>
      </c>
      <c r="BG150" s="237" t="s">
        <v>2646</v>
      </c>
      <c r="BH150" s="239" t="s">
        <v>4475</v>
      </c>
      <c r="BI150" s="237" t="s">
        <v>2485</v>
      </c>
      <c r="BJ150" s="238" t="s">
        <v>4478</v>
      </c>
      <c r="BK150" s="237" t="s">
        <v>2485</v>
      </c>
      <c r="BL150" s="238" t="s">
        <v>4479</v>
      </c>
      <c r="BM150" s="237" t="s">
        <v>2490</v>
      </c>
      <c r="BN150" s="238" t="s">
        <v>3115</v>
      </c>
      <c r="BO150" s="237" t="s">
        <v>2485</v>
      </c>
      <c r="BP150" s="238" t="s">
        <v>2486</v>
      </c>
      <c r="BQ150" s="237" t="s">
        <v>2485</v>
      </c>
      <c r="BR150" s="238" t="s">
        <v>2486</v>
      </c>
      <c r="BS150" s="237" t="s">
        <v>2482</v>
      </c>
      <c r="BT150" s="239" t="s">
        <v>531</v>
      </c>
      <c r="BU150" s="237" t="s">
        <v>2485</v>
      </c>
      <c r="BV150" s="238" t="s">
        <v>2486</v>
      </c>
      <c r="BW150" s="237" t="s">
        <v>2490</v>
      </c>
      <c r="BX150" s="239" t="s">
        <v>4480</v>
      </c>
      <c r="BY150" s="237" t="s">
        <v>2485</v>
      </c>
      <c r="BZ150" s="238" t="s">
        <v>2486</v>
      </c>
      <c r="CA150" s="237" t="s">
        <v>2490</v>
      </c>
      <c r="CB150" s="238" t="s">
        <v>4481</v>
      </c>
      <c r="CC150" s="237" t="s">
        <v>2484</v>
      </c>
      <c r="CD150" s="238" t="s">
        <v>2779</v>
      </c>
      <c r="CE150" s="237" t="s">
        <v>2483</v>
      </c>
      <c r="CF150" s="239" t="s">
        <v>2576</v>
      </c>
      <c r="CG150" s="237" t="s">
        <v>2485</v>
      </c>
      <c r="CH150" s="238" t="s">
        <v>2486</v>
      </c>
      <c r="CI150" s="237" t="s">
        <v>2485</v>
      </c>
      <c r="CJ150" s="238" t="s">
        <v>2486</v>
      </c>
      <c r="CK150" s="237" t="s">
        <v>2485</v>
      </c>
      <c r="CL150" s="239" t="s">
        <v>2486</v>
      </c>
      <c r="CM150" s="237" t="s">
        <v>2482</v>
      </c>
      <c r="CN150" s="238" t="s">
        <v>2839</v>
      </c>
      <c r="CO150" s="237" t="s">
        <v>2485</v>
      </c>
      <c r="CP150" s="238" t="s">
        <v>2486</v>
      </c>
      <c r="CQ150" s="237" t="s">
        <v>2485</v>
      </c>
      <c r="CR150" s="238" t="s">
        <v>2486</v>
      </c>
      <c r="CS150" s="237" t="s">
        <v>2485</v>
      </c>
      <c r="CT150" s="238" t="s">
        <v>2486</v>
      </c>
      <c r="CU150" s="237" t="s">
        <v>2485</v>
      </c>
      <c r="CV150" s="238" t="s">
        <v>2486</v>
      </c>
      <c r="CW150" s="240" t="s">
        <v>4482</v>
      </c>
      <c r="CX150" s="236"/>
      <c r="CY150" s="236"/>
      <c r="CZ150" s="236"/>
      <c r="DA150" s="236"/>
      <c r="DB150" s="236"/>
    </row>
    <row r="151" spans="1:106" s="249" customFormat="1" ht="51.75" customHeight="1" thickBot="1" x14ac:dyDescent="0.35">
      <c r="A151" s="241">
        <f t="shared" si="2"/>
        <v>148</v>
      </c>
      <c r="B151" s="242"/>
      <c r="C151" s="235" t="s">
        <v>232</v>
      </c>
      <c r="D151" s="243" t="s">
        <v>2583</v>
      </c>
      <c r="E151" s="236">
        <v>601</v>
      </c>
      <c r="F151" s="236" t="s">
        <v>3362</v>
      </c>
      <c r="G151" s="237" t="s">
        <v>2483</v>
      </c>
      <c r="H151" s="238" t="s">
        <v>4483</v>
      </c>
      <c r="I151" s="237" t="s">
        <v>2482</v>
      </c>
      <c r="J151" s="238" t="s">
        <v>4484</v>
      </c>
      <c r="K151" s="237" t="s">
        <v>2482</v>
      </c>
      <c r="L151" s="238" t="s">
        <v>4485</v>
      </c>
      <c r="M151" s="237" t="s">
        <v>2485</v>
      </c>
      <c r="N151" s="238" t="s">
        <v>2486</v>
      </c>
      <c r="O151" s="237" t="s">
        <v>2485</v>
      </c>
      <c r="P151" s="238" t="s">
        <v>2486</v>
      </c>
      <c r="Q151" s="237" t="s">
        <v>2485</v>
      </c>
      <c r="R151" s="239" t="s">
        <v>2486</v>
      </c>
      <c r="S151" s="237" t="s">
        <v>2485</v>
      </c>
      <c r="T151" s="238" t="s">
        <v>2486</v>
      </c>
      <c r="U151" s="237" t="s">
        <v>2485</v>
      </c>
      <c r="V151" s="238" t="s">
        <v>2486</v>
      </c>
      <c r="W151" s="237" t="s">
        <v>2646</v>
      </c>
      <c r="X151" s="239" t="s">
        <v>4486</v>
      </c>
      <c r="Y151" s="237" t="s">
        <v>2482</v>
      </c>
      <c r="Z151" s="238" t="s">
        <v>4487</v>
      </c>
      <c r="AA151" s="237" t="s">
        <v>2485</v>
      </c>
      <c r="AB151" s="239" t="s">
        <v>2486</v>
      </c>
      <c r="AC151" s="237" t="s">
        <v>2485</v>
      </c>
      <c r="AD151" s="238" t="s">
        <v>2486</v>
      </c>
      <c r="AE151" s="237" t="s">
        <v>2485</v>
      </c>
      <c r="AF151" s="238" t="s">
        <v>2486</v>
      </c>
      <c r="AG151" s="237" t="s">
        <v>2485</v>
      </c>
      <c r="AH151" s="238" t="s">
        <v>2486</v>
      </c>
      <c r="AI151" s="237" t="s">
        <v>2485</v>
      </c>
      <c r="AJ151" s="238" t="s">
        <v>2486</v>
      </c>
      <c r="AK151" s="237" t="s">
        <v>2485</v>
      </c>
      <c r="AL151" s="238" t="s">
        <v>2486</v>
      </c>
      <c r="AM151" s="237" t="s">
        <v>2485</v>
      </c>
      <c r="AN151" s="239" t="s">
        <v>2486</v>
      </c>
      <c r="AO151" s="237" t="s">
        <v>2485</v>
      </c>
      <c r="AP151" s="238" t="s">
        <v>2486</v>
      </c>
      <c r="AQ151" s="237" t="s">
        <v>2485</v>
      </c>
      <c r="AR151" s="239" t="s">
        <v>2486</v>
      </c>
      <c r="AS151" s="237" t="s">
        <v>2490</v>
      </c>
      <c r="AT151" s="238" t="s">
        <v>4488</v>
      </c>
      <c r="AU151" s="237" t="s">
        <v>2485</v>
      </c>
      <c r="AV151" s="239" t="s">
        <v>2486</v>
      </c>
      <c r="AW151" s="237" t="s">
        <v>2490</v>
      </c>
      <c r="AX151" s="238" t="s">
        <v>4489</v>
      </c>
      <c r="AY151" s="237" t="s">
        <v>2485</v>
      </c>
      <c r="AZ151" s="239" t="s">
        <v>2486</v>
      </c>
      <c r="BA151" s="237" t="s">
        <v>2482</v>
      </c>
      <c r="BB151" s="238" t="s">
        <v>4490</v>
      </c>
      <c r="BC151" s="237" t="s">
        <v>2485</v>
      </c>
      <c r="BD151" s="238" t="s">
        <v>2486</v>
      </c>
      <c r="BE151" s="237" t="s">
        <v>2482</v>
      </c>
      <c r="BF151" s="239" t="s">
        <v>4491</v>
      </c>
      <c r="BG151" s="237" t="s">
        <v>2485</v>
      </c>
      <c r="BH151" s="239" t="s">
        <v>2486</v>
      </c>
      <c r="BI151" s="237" t="s">
        <v>2485</v>
      </c>
      <c r="BJ151" s="238" t="s">
        <v>2486</v>
      </c>
      <c r="BK151" s="237" t="s">
        <v>2485</v>
      </c>
      <c r="BL151" s="238" t="s">
        <v>2486</v>
      </c>
      <c r="BM151" s="237" t="s">
        <v>2490</v>
      </c>
      <c r="BN151" s="238" t="s">
        <v>4492</v>
      </c>
      <c r="BO151" s="237" t="s">
        <v>2485</v>
      </c>
      <c r="BP151" s="238" t="s">
        <v>2486</v>
      </c>
      <c r="BQ151" s="237" t="s">
        <v>2490</v>
      </c>
      <c r="BR151" s="238" t="s">
        <v>4493</v>
      </c>
      <c r="BS151" s="237" t="s">
        <v>2482</v>
      </c>
      <c r="BT151" s="239" t="s">
        <v>531</v>
      </c>
      <c r="BU151" s="237" t="s">
        <v>2482</v>
      </c>
      <c r="BV151" s="238" t="s">
        <v>4494</v>
      </c>
      <c r="BW151" s="237" t="s">
        <v>2490</v>
      </c>
      <c r="BX151" s="239" t="s">
        <v>4495</v>
      </c>
      <c r="BY151" s="237" t="s">
        <v>2490</v>
      </c>
      <c r="BZ151" s="238" t="s">
        <v>4496</v>
      </c>
      <c r="CA151" s="237" t="s">
        <v>2482</v>
      </c>
      <c r="CB151" s="238" t="s">
        <v>4497</v>
      </c>
      <c r="CC151" s="237" t="s">
        <v>2482</v>
      </c>
      <c r="CD151" s="238" t="s">
        <v>2779</v>
      </c>
      <c r="CE151" s="237" t="s">
        <v>2485</v>
      </c>
      <c r="CF151" s="239" t="s">
        <v>2486</v>
      </c>
      <c r="CG151" s="237" t="s">
        <v>2485</v>
      </c>
      <c r="CH151" s="238" t="s">
        <v>2486</v>
      </c>
      <c r="CI151" s="237" t="s">
        <v>2482</v>
      </c>
      <c r="CJ151" s="238" t="s">
        <v>4498</v>
      </c>
      <c r="CK151" s="237" t="s">
        <v>2482</v>
      </c>
      <c r="CL151" s="239" t="s">
        <v>4499</v>
      </c>
      <c r="CM151" s="237" t="s">
        <v>2485</v>
      </c>
      <c r="CN151" s="238" t="s">
        <v>2486</v>
      </c>
      <c r="CO151" s="237" t="s">
        <v>2485</v>
      </c>
      <c r="CP151" s="238" t="s">
        <v>2486</v>
      </c>
      <c r="CQ151" s="237" t="s">
        <v>2485</v>
      </c>
      <c r="CR151" s="238" t="s">
        <v>2486</v>
      </c>
      <c r="CS151" s="237" t="s">
        <v>2485</v>
      </c>
      <c r="CT151" s="238" t="s">
        <v>2486</v>
      </c>
      <c r="CU151" s="237" t="s">
        <v>2485</v>
      </c>
      <c r="CV151" s="238" t="s">
        <v>2486</v>
      </c>
      <c r="CW151" s="240"/>
      <c r="CX151" s="236"/>
      <c r="CY151" s="236"/>
      <c r="CZ151" s="236"/>
      <c r="DA151" s="236"/>
      <c r="DB151" s="236"/>
    </row>
    <row r="152" spans="1:106" s="249" customFormat="1" ht="51.75" customHeight="1" thickBot="1" x14ac:dyDescent="0.35">
      <c r="A152" s="241">
        <f t="shared" si="2"/>
        <v>149</v>
      </c>
      <c r="B152" s="242"/>
      <c r="C152" s="235" t="s">
        <v>476</v>
      </c>
      <c r="D152" s="243" t="s">
        <v>2718</v>
      </c>
      <c r="E152" s="236">
        <v>630</v>
      </c>
      <c r="F152" s="236" t="s">
        <v>2659</v>
      </c>
      <c r="G152" s="237" t="s">
        <v>2485</v>
      </c>
      <c r="H152" s="238" t="s">
        <v>2486</v>
      </c>
      <c r="I152" s="237" t="s">
        <v>2485</v>
      </c>
      <c r="J152" s="238" t="s">
        <v>2486</v>
      </c>
      <c r="K152" s="237" t="s">
        <v>2485</v>
      </c>
      <c r="L152" s="238" t="s">
        <v>2486</v>
      </c>
      <c r="M152" s="237" t="s">
        <v>2482</v>
      </c>
      <c r="N152" s="238" t="s">
        <v>4500</v>
      </c>
      <c r="O152" s="237" t="s">
        <v>2485</v>
      </c>
      <c r="P152" s="238" t="s">
        <v>2486</v>
      </c>
      <c r="Q152" s="237" t="s">
        <v>2485</v>
      </c>
      <c r="R152" s="239" t="s">
        <v>4501</v>
      </c>
      <c r="S152" s="237" t="s">
        <v>2485</v>
      </c>
      <c r="T152" s="238" t="s">
        <v>2486</v>
      </c>
      <c r="U152" s="237" t="s">
        <v>2485</v>
      </c>
      <c r="V152" s="238" t="s">
        <v>2486</v>
      </c>
      <c r="W152" s="237" t="s">
        <v>2485</v>
      </c>
      <c r="X152" s="239" t="s">
        <v>2486</v>
      </c>
      <c r="Y152" s="237" t="s">
        <v>2485</v>
      </c>
      <c r="Z152" s="238" t="s">
        <v>2486</v>
      </c>
      <c r="AA152" s="237" t="s">
        <v>2485</v>
      </c>
      <c r="AB152" s="239" t="s">
        <v>2486</v>
      </c>
      <c r="AC152" s="237" t="s">
        <v>2483</v>
      </c>
      <c r="AD152" s="238" t="s">
        <v>4502</v>
      </c>
      <c r="AE152" s="237" t="s">
        <v>2646</v>
      </c>
      <c r="AF152" s="238" t="s">
        <v>4503</v>
      </c>
      <c r="AG152" s="237" t="s">
        <v>2485</v>
      </c>
      <c r="AH152" s="238" t="s">
        <v>4504</v>
      </c>
      <c r="AI152" s="237" t="s">
        <v>2485</v>
      </c>
      <c r="AJ152" s="238" t="s">
        <v>2486</v>
      </c>
      <c r="AK152" s="237" t="s">
        <v>2646</v>
      </c>
      <c r="AL152" s="238" t="s">
        <v>4502</v>
      </c>
      <c r="AM152" s="237" t="s">
        <v>2485</v>
      </c>
      <c r="AN152" s="239" t="s">
        <v>2486</v>
      </c>
      <c r="AO152" s="237" t="s">
        <v>2485</v>
      </c>
      <c r="AP152" s="238" t="s">
        <v>2486</v>
      </c>
      <c r="AQ152" s="237" t="s">
        <v>2485</v>
      </c>
      <c r="AR152" s="239" t="s">
        <v>2486</v>
      </c>
      <c r="AS152" s="237" t="s">
        <v>2482</v>
      </c>
      <c r="AT152" s="238" t="s">
        <v>4505</v>
      </c>
      <c r="AU152" s="237" t="s">
        <v>2646</v>
      </c>
      <c r="AV152" s="239" t="s">
        <v>4506</v>
      </c>
      <c r="AW152" s="237" t="s">
        <v>2485</v>
      </c>
      <c r="AX152" s="238" t="s">
        <v>2486</v>
      </c>
      <c r="AY152" s="237" t="s">
        <v>2646</v>
      </c>
      <c r="AZ152" s="239" t="s">
        <v>4507</v>
      </c>
      <c r="BA152" s="237" t="s">
        <v>2482</v>
      </c>
      <c r="BB152" s="238" t="s">
        <v>4508</v>
      </c>
      <c r="BC152" s="237" t="s">
        <v>2543</v>
      </c>
      <c r="BD152" s="238" t="s">
        <v>4509</v>
      </c>
      <c r="BE152" s="237" t="s">
        <v>2482</v>
      </c>
      <c r="BF152" s="239" t="s">
        <v>4510</v>
      </c>
      <c r="BG152" s="237" t="s">
        <v>2543</v>
      </c>
      <c r="BH152" s="239" t="s">
        <v>4511</v>
      </c>
      <c r="BI152" s="237" t="s">
        <v>2482</v>
      </c>
      <c r="BJ152" s="238" t="s">
        <v>4512</v>
      </c>
      <c r="BK152" s="237" t="s">
        <v>2543</v>
      </c>
      <c r="BL152" s="238" t="s">
        <v>4513</v>
      </c>
      <c r="BM152" s="237" t="s">
        <v>2482</v>
      </c>
      <c r="BN152" s="238" t="s">
        <v>4514</v>
      </c>
      <c r="BO152" s="237" t="s">
        <v>2485</v>
      </c>
      <c r="BP152" s="238" t="s">
        <v>4515</v>
      </c>
      <c r="BQ152" s="237" t="s">
        <v>2485</v>
      </c>
      <c r="BR152" s="238" t="s">
        <v>2486</v>
      </c>
      <c r="BS152" s="237" t="s">
        <v>2485</v>
      </c>
      <c r="BT152" s="239" t="s">
        <v>2486</v>
      </c>
      <c r="BU152" s="237" t="s">
        <v>2485</v>
      </c>
      <c r="BV152" s="238" t="s">
        <v>2486</v>
      </c>
      <c r="BW152" s="237" t="s">
        <v>2485</v>
      </c>
      <c r="BX152" s="239" t="s">
        <v>2486</v>
      </c>
      <c r="BY152" s="237" t="s">
        <v>2485</v>
      </c>
      <c r="BZ152" s="238" t="s">
        <v>2486</v>
      </c>
      <c r="CA152" s="237" t="s">
        <v>2485</v>
      </c>
      <c r="CB152" s="238" t="s">
        <v>2486</v>
      </c>
      <c r="CC152" s="237" t="s">
        <v>2485</v>
      </c>
      <c r="CD152" s="238" t="s">
        <v>2486</v>
      </c>
      <c r="CE152" s="237" t="s">
        <v>2485</v>
      </c>
      <c r="CF152" s="239" t="s">
        <v>2486</v>
      </c>
      <c r="CG152" s="237" t="s">
        <v>2485</v>
      </c>
      <c r="CH152" s="238" t="s">
        <v>2486</v>
      </c>
      <c r="CI152" s="237" t="s">
        <v>2485</v>
      </c>
      <c r="CJ152" s="238" t="s">
        <v>2486</v>
      </c>
      <c r="CK152" s="237" t="s">
        <v>2485</v>
      </c>
      <c r="CL152" s="239" t="s">
        <v>2486</v>
      </c>
      <c r="CM152" s="237" t="s">
        <v>2485</v>
      </c>
      <c r="CN152" s="238" t="s">
        <v>2486</v>
      </c>
      <c r="CO152" s="237" t="s">
        <v>2485</v>
      </c>
      <c r="CP152" s="238" t="s">
        <v>2486</v>
      </c>
      <c r="CQ152" s="237" t="s">
        <v>2485</v>
      </c>
      <c r="CR152" s="238" t="s">
        <v>2486</v>
      </c>
      <c r="CS152" s="237" t="s">
        <v>2485</v>
      </c>
      <c r="CT152" s="238" t="s">
        <v>2486</v>
      </c>
      <c r="CU152" s="237" t="s">
        <v>2485</v>
      </c>
      <c r="CV152" s="238" t="s">
        <v>2486</v>
      </c>
      <c r="CW152" s="240"/>
      <c r="CX152" s="236"/>
      <c r="CY152" s="236"/>
      <c r="CZ152" s="236"/>
      <c r="DA152" s="236"/>
      <c r="DB152" s="236"/>
    </row>
    <row r="153" spans="1:106" s="249" customFormat="1" ht="51.75" customHeight="1" thickBot="1" x14ac:dyDescent="0.35">
      <c r="A153" s="241">
        <f t="shared" si="2"/>
        <v>150</v>
      </c>
      <c r="B153" s="242"/>
      <c r="C153" s="235" t="s">
        <v>397</v>
      </c>
      <c r="D153" s="243" t="s">
        <v>2741</v>
      </c>
      <c r="E153" s="236">
        <v>360</v>
      </c>
      <c r="F153" s="236" t="s">
        <v>2659</v>
      </c>
      <c r="G153" s="237" t="s">
        <v>2485</v>
      </c>
      <c r="H153" s="238" t="s">
        <v>2486</v>
      </c>
      <c r="I153" s="237" t="s">
        <v>2485</v>
      </c>
      <c r="J153" s="238" t="s">
        <v>2486</v>
      </c>
      <c r="K153" s="237" t="s">
        <v>2485</v>
      </c>
      <c r="L153" s="238" t="s">
        <v>2486</v>
      </c>
      <c r="M153" s="237" t="s">
        <v>2485</v>
      </c>
      <c r="N153" s="238" t="s">
        <v>2486</v>
      </c>
      <c r="O153" s="237" t="s">
        <v>2485</v>
      </c>
      <c r="P153" s="238" t="s">
        <v>2486</v>
      </c>
      <c r="Q153" s="237" t="s">
        <v>2485</v>
      </c>
      <c r="R153" s="239" t="s">
        <v>4516</v>
      </c>
      <c r="S153" s="237" t="s">
        <v>2485</v>
      </c>
      <c r="T153" s="238" t="s">
        <v>2486</v>
      </c>
      <c r="U153" s="237" t="s">
        <v>2485</v>
      </c>
      <c r="V153" s="238" t="s">
        <v>2486</v>
      </c>
      <c r="W153" s="237" t="s">
        <v>2490</v>
      </c>
      <c r="X153" s="239" t="s">
        <v>4517</v>
      </c>
      <c r="Y153" s="237" t="s">
        <v>2485</v>
      </c>
      <c r="Z153" s="238" t="s">
        <v>2486</v>
      </c>
      <c r="AA153" s="237" t="s">
        <v>2485</v>
      </c>
      <c r="AB153" s="239" t="s">
        <v>2486</v>
      </c>
      <c r="AC153" s="237" t="s">
        <v>2485</v>
      </c>
      <c r="AD153" s="238" t="s">
        <v>2486</v>
      </c>
      <c r="AE153" s="237" t="s">
        <v>2485</v>
      </c>
      <c r="AF153" s="238" t="s">
        <v>4518</v>
      </c>
      <c r="AG153" s="237" t="s">
        <v>2485</v>
      </c>
      <c r="AH153" s="238" t="s">
        <v>2486</v>
      </c>
      <c r="AI153" s="237" t="s">
        <v>2485</v>
      </c>
      <c r="AJ153" s="238" t="s">
        <v>2486</v>
      </c>
      <c r="AK153" s="237" t="s">
        <v>2485</v>
      </c>
      <c r="AL153" s="238" t="s">
        <v>2486</v>
      </c>
      <c r="AM153" s="237" t="s">
        <v>2485</v>
      </c>
      <c r="AN153" s="239" t="s">
        <v>2486</v>
      </c>
      <c r="AO153" s="237" t="s">
        <v>2485</v>
      </c>
      <c r="AP153" s="238" t="s">
        <v>2486</v>
      </c>
      <c r="AQ153" s="237" t="s">
        <v>2485</v>
      </c>
      <c r="AR153" s="239" t="s">
        <v>2486</v>
      </c>
      <c r="AS153" s="237" t="s">
        <v>2485</v>
      </c>
      <c r="AT153" s="238" t="s">
        <v>2486</v>
      </c>
      <c r="AU153" s="237" t="s">
        <v>2485</v>
      </c>
      <c r="AV153" s="239" t="s">
        <v>2486</v>
      </c>
      <c r="AW153" s="237" t="s">
        <v>2485</v>
      </c>
      <c r="AX153" s="238" t="s">
        <v>2486</v>
      </c>
      <c r="AY153" s="237" t="s">
        <v>2485</v>
      </c>
      <c r="AZ153" s="239" t="s">
        <v>2486</v>
      </c>
      <c r="BA153" s="237" t="s">
        <v>2485</v>
      </c>
      <c r="BB153" s="238" t="s">
        <v>2486</v>
      </c>
      <c r="BC153" s="237" t="s">
        <v>2490</v>
      </c>
      <c r="BD153" s="238" t="s">
        <v>4519</v>
      </c>
      <c r="BE153" s="237" t="s">
        <v>2485</v>
      </c>
      <c r="BF153" s="239" t="s">
        <v>2486</v>
      </c>
      <c r="BG153" s="237" t="s">
        <v>2482</v>
      </c>
      <c r="BH153" s="239" t="s">
        <v>4520</v>
      </c>
      <c r="BI153" s="237" t="s">
        <v>2485</v>
      </c>
      <c r="BJ153" s="238" t="s">
        <v>2486</v>
      </c>
      <c r="BK153" s="237" t="s">
        <v>2485</v>
      </c>
      <c r="BL153" s="238" t="s">
        <v>4521</v>
      </c>
      <c r="BM153" s="237" t="s">
        <v>2485</v>
      </c>
      <c r="BN153" s="238" t="s">
        <v>2486</v>
      </c>
      <c r="BO153" s="237" t="s">
        <v>2485</v>
      </c>
      <c r="BP153" s="238" t="s">
        <v>2486</v>
      </c>
      <c r="BQ153" s="237" t="s">
        <v>2482</v>
      </c>
      <c r="BR153" s="238" t="s">
        <v>4522</v>
      </c>
      <c r="BS153" s="237" t="s">
        <v>2482</v>
      </c>
      <c r="BT153" s="239" t="s">
        <v>4523</v>
      </c>
      <c r="BU153" s="237" t="s">
        <v>2482</v>
      </c>
      <c r="BV153" s="238" t="s">
        <v>4524</v>
      </c>
      <c r="BW153" s="237" t="s">
        <v>2482</v>
      </c>
      <c r="BX153" s="239" t="s">
        <v>4525</v>
      </c>
      <c r="BY153" s="237" t="s">
        <v>2482</v>
      </c>
      <c r="BZ153" s="238" t="s">
        <v>4526</v>
      </c>
      <c r="CA153" s="237" t="s">
        <v>2485</v>
      </c>
      <c r="CB153" s="238" t="s">
        <v>2486</v>
      </c>
      <c r="CC153" s="237" t="s">
        <v>2485</v>
      </c>
      <c r="CD153" s="238" t="s">
        <v>2486</v>
      </c>
      <c r="CE153" s="237" t="s">
        <v>2485</v>
      </c>
      <c r="CF153" s="239" t="s">
        <v>4527</v>
      </c>
      <c r="CG153" s="237" t="s">
        <v>2485</v>
      </c>
      <c r="CH153" s="238" t="s">
        <v>2486</v>
      </c>
      <c r="CI153" s="237" t="s">
        <v>2485</v>
      </c>
      <c r="CJ153" s="238" t="s">
        <v>2486</v>
      </c>
      <c r="CK153" s="237" t="s">
        <v>2485</v>
      </c>
      <c r="CL153" s="239" t="s">
        <v>2486</v>
      </c>
      <c r="CM153" s="237" t="s">
        <v>2485</v>
      </c>
      <c r="CN153" s="238" t="s">
        <v>2486</v>
      </c>
      <c r="CO153" s="237" t="s">
        <v>2485</v>
      </c>
      <c r="CP153" s="238" t="s">
        <v>2486</v>
      </c>
      <c r="CQ153" s="237" t="s">
        <v>2485</v>
      </c>
      <c r="CR153" s="238" t="s">
        <v>2486</v>
      </c>
      <c r="CS153" s="237" t="s">
        <v>2485</v>
      </c>
      <c r="CT153" s="238" t="s">
        <v>2486</v>
      </c>
      <c r="CU153" s="237" t="s">
        <v>2485</v>
      </c>
      <c r="CV153" s="238" t="s">
        <v>2486</v>
      </c>
      <c r="CW153" s="240" t="s">
        <v>4528</v>
      </c>
      <c r="CX153" s="236"/>
      <c r="CY153" s="236"/>
      <c r="CZ153" s="236"/>
      <c r="DA153" s="236"/>
      <c r="DB153" s="236"/>
    </row>
    <row r="154" spans="1:106" s="249" customFormat="1" ht="51.75" customHeight="1" thickBot="1" x14ac:dyDescent="0.35">
      <c r="A154" s="241">
        <f t="shared" si="2"/>
        <v>151</v>
      </c>
      <c r="B154" s="242"/>
      <c r="C154" s="235" t="s">
        <v>491</v>
      </c>
      <c r="D154" s="243" t="s">
        <v>2531</v>
      </c>
      <c r="E154" s="236">
        <v>633</v>
      </c>
      <c r="F154" s="236" t="s">
        <v>2659</v>
      </c>
      <c r="G154" s="237" t="s">
        <v>2485</v>
      </c>
      <c r="H154" s="238" t="s">
        <v>2486</v>
      </c>
      <c r="I154" s="237" t="s">
        <v>2485</v>
      </c>
      <c r="J154" s="238" t="s">
        <v>2486</v>
      </c>
      <c r="K154" s="237" t="s">
        <v>2485</v>
      </c>
      <c r="L154" s="238" t="s">
        <v>2486</v>
      </c>
      <c r="M154" s="237" t="s">
        <v>2485</v>
      </c>
      <c r="N154" s="238" t="s">
        <v>2486</v>
      </c>
      <c r="O154" s="237" t="s">
        <v>2485</v>
      </c>
      <c r="P154" s="238" t="s">
        <v>2486</v>
      </c>
      <c r="Q154" s="237" t="s">
        <v>2485</v>
      </c>
      <c r="R154" s="239" t="s">
        <v>2486</v>
      </c>
      <c r="S154" s="237" t="s">
        <v>2485</v>
      </c>
      <c r="T154" s="238" t="s">
        <v>4529</v>
      </c>
      <c r="U154" s="237" t="s">
        <v>2482</v>
      </c>
      <c r="V154" s="238" t="s">
        <v>4530</v>
      </c>
      <c r="W154" s="237" t="s">
        <v>2485</v>
      </c>
      <c r="X154" s="239" t="s">
        <v>4531</v>
      </c>
      <c r="Y154" s="237" t="s">
        <v>2485</v>
      </c>
      <c r="Z154" s="238" t="s">
        <v>2486</v>
      </c>
      <c r="AA154" s="237" t="s">
        <v>2485</v>
      </c>
      <c r="AB154" s="239" t="s">
        <v>2486</v>
      </c>
      <c r="AC154" s="237" t="s">
        <v>2485</v>
      </c>
      <c r="AD154" s="238" t="s">
        <v>2486</v>
      </c>
      <c r="AE154" s="237" t="s">
        <v>2485</v>
      </c>
      <c r="AF154" s="238" t="s">
        <v>2486</v>
      </c>
      <c r="AG154" s="237" t="s">
        <v>2485</v>
      </c>
      <c r="AH154" s="238" t="s">
        <v>2486</v>
      </c>
      <c r="AI154" s="237" t="s">
        <v>2485</v>
      </c>
      <c r="AJ154" s="238" t="s">
        <v>2486</v>
      </c>
      <c r="AK154" s="237" t="s">
        <v>2485</v>
      </c>
      <c r="AL154" s="238" t="s">
        <v>2486</v>
      </c>
      <c r="AM154" s="237" t="s">
        <v>2485</v>
      </c>
      <c r="AN154" s="239" t="s">
        <v>2486</v>
      </c>
      <c r="AO154" s="237" t="s">
        <v>2482</v>
      </c>
      <c r="AP154" s="238" t="s">
        <v>4532</v>
      </c>
      <c r="AQ154" s="237" t="s">
        <v>2482</v>
      </c>
      <c r="AR154" s="239" t="s">
        <v>4532</v>
      </c>
      <c r="AS154" s="237" t="s">
        <v>2490</v>
      </c>
      <c r="AT154" s="238" t="s">
        <v>4533</v>
      </c>
      <c r="AU154" s="237" t="s">
        <v>2490</v>
      </c>
      <c r="AV154" s="239" t="s">
        <v>4534</v>
      </c>
      <c r="AW154" s="237" t="s">
        <v>2485</v>
      </c>
      <c r="AX154" s="238" t="s">
        <v>2486</v>
      </c>
      <c r="AY154" s="237" t="s">
        <v>2485</v>
      </c>
      <c r="AZ154" s="239" t="s">
        <v>2486</v>
      </c>
      <c r="BA154" s="237" t="s">
        <v>2485</v>
      </c>
      <c r="BB154" s="238" t="s">
        <v>4533</v>
      </c>
      <c r="BC154" s="237" t="s">
        <v>2490</v>
      </c>
      <c r="BD154" s="238" t="s">
        <v>4535</v>
      </c>
      <c r="BE154" s="237" t="s">
        <v>2490</v>
      </c>
      <c r="BF154" s="239" t="s">
        <v>4536</v>
      </c>
      <c r="BG154" s="237" t="s">
        <v>2490</v>
      </c>
      <c r="BH154" s="239" t="s">
        <v>4537</v>
      </c>
      <c r="BI154" s="237" t="s">
        <v>2485</v>
      </c>
      <c r="BJ154" s="238" t="s">
        <v>2486</v>
      </c>
      <c r="BK154" s="237" t="s">
        <v>2485</v>
      </c>
      <c r="BL154" s="238" t="s">
        <v>2486</v>
      </c>
      <c r="BM154" s="237" t="s">
        <v>2485</v>
      </c>
      <c r="BN154" s="238" t="s">
        <v>4533</v>
      </c>
      <c r="BO154" s="237" t="s">
        <v>2485</v>
      </c>
      <c r="BP154" s="238" t="s">
        <v>2486</v>
      </c>
      <c r="BQ154" s="237" t="s">
        <v>2543</v>
      </c>
      <c r="BR154" s="238" t="s">
        <v>4538</v>
      </c>
      <c r="BS154" s="237" t="s">
        <v>2543</v>
      </c>
      <c r="BT154" s="239" t="s">
        <v>4539</v>
      </c>
      <c r="BU154" s="237" t="s">
        <v>2543</v>
      </c>
      <c r="BV154" s="238" t="s">
        <v>4540</v>
      </c>
      <c r="BW154" s="237" t="s">
        <v>2543</v>
      </c>
      <c r="BX154" s="239" t="s">
        <v>4541</v>
      </c>
      <c r="BY154" s="237" t="s">
        <v>2543</v>
      </c>
      <c r="BZ154" s="238" t="s">
        <v>4542</v>
      </c>
      <c r="CA154" s="237" t="s">
        <v>2490</v>
      </c>
      <c r="CB154" s="238" t="s">
        <v>4543</v>
      </c>
      <c r="CC154" s="237" t="s">
        <v>2490</v>
      </c>
      <c r="CD154" s="238" t="s">
        <v>3762</v>
      </c>
      <c r="CE154" s="237" t="s">
        <v>2485</v>
      </c>
      <c r="CF154" s="239" t="s">
        <v>2486</v>
      </c>
      <c r="CG154" s="237" t="s">
        <v>2485</v>
      </c>
      <c r="CH154" s="238" t="s">
        <v>2486</v>
      </c>
      <c r="CI154" s="237" t="s">
        <v>2485</v>
      </c>
      <c r="CJ154" s="238" t="s">
        <v>2486</v>
      </c>
      <c r="CK154" s="237" t="s">
        <v>2485</v>
      </c>
      <c r="CL154" s="239" t="s">
        <v>2486</v>
      </c>
      <c r="CM154" s="237" t="s">
        <v>2482</v>
      </c>
      <c r="CN154" s="238" t="s">
        <v>4544</v>
      </c>
      <c r="CO154" s="237" t="s">
        <v>2485</v>
      </c>
      <c r="CP154" s="238" t="s">
        <v>2486</v>
      </c>
      <c r="CQ154" s="237" t="s">
        <v>2485</v>
      </c>
      <c r="CR154" s="238" t="s">
        <v>2486</v>
      </c>
      <c r="CS154" s="237" t="s">
        <v>2485</v>
      </c>
      <c r="CT154" s="238" t="s">
        <v>2486</v>
      </c>
      <c r="CU154" s="237" t="s">
        <v>2485</v>
      </c>
      <c r="CV154" s="238" t="s">
        <v>4545</v>
      </c>
      <c r="CW154" s="240" t="s">
        <v>4546</v>
      </c>
      <c r="CX154" s="236"/>
      <c r="CY154" s="236"/>
      <c r="CZ154" s="236"/>
      <c r="DA154" s="236"/>
      <c r="DB154" s="236"/>
    </row>
    <row r="155" spans="1:106" s="249" customFormat="1" ht="51.75" customHeight="1" thickBot="1" x14ac:dyDescent="0.35">
      <c r="A155" s="241">
        <f t="shared" si="2"/>
        <v>152</v>
      </c>
      <c r="B155" s="242"/>
      <c r="C155" s="235" t="s">
        <v>398</v>
      </c>
      <c r="D155" s="243" t="s">
        <v>2531</v>
      </c>
      <c r="E155" s="236">
        <v>632</v>
      </c>
      <c r="F155" s="236" t="s">
        <v>2532</v>
      </c>
      <c r="G155" s="237" t="s">
        <v>2485</v>
      </c>
      <c r="H155" s="238" t="s">
        <v>2486</v>
      </c>
      <c r="I155" s="237" t="s">
        <v>2485</v>
      </c>
      <c r="J155" s="238" t="s">
        <v>2486</v>
      </c>
      <c r="K155" s="237" t="s">
        <v>2485</v>
      </c>
      <c r="L155" s="238" t="s">
        <v>2486</v>
      </c>
      <c r="M155" s="237" t="s">
        <v>2485</v>
      </c>
      <c r="N155" s="238" t="s">
        <v>2486</v>
      </c>
      <c r="O155" s="237" t="s">
        <v>2485</v>
      </c>
      <c r="P155" s="238" t="s">
        <v>2486</v>
      </c>
      <c r="Q155" s="237" t="s">
        <v>2485</v>
      </c>
      <c r="R155" s="239" t="s">
        <v>2486</v>
      </c>
      <c r="S155" s="237" t="s">
        <v>2485</v>
      </c>
      <c r="T155" s="238" t="s">
        <v>2486</v>
      </c>
      <c r="U155" s="237" t="s">
        <v>2482</v>
      </c>
      <c r="V155" s="238" t="s">
        <v>4547</v>
      </c>
      <c r="W155" s="237" t="s">
        <v>2485</v>
      </c>
      <c r="X155" s="239" t="s">
        <v>2595</v>
      </c>
      <c r="Y155" s="237" t="s">
        <v>2485</v>
      </c>
      <c r="Z155" s="238" t="s">
        <v>2486</v>
      </c>
      <c r="AA155" s="237" t="s">
        <v>2485</v>
      </c>
      <c r="AB155" s="239" t="s">
        <v>2486</v>
      </c>
      <c r="AC155" s="237" t="s">
        <v>2485</v>
      </c>
      <c r="AD155" s="238" t="s">
        <v>2486</v>
      </c>
      <c r="AE155" s="237" t="s">
        <v>2485</v>
      </c>
      <c r="AF155" s="238" t="s">
        <v>2486</v>
      </c>
      <c r="AG155" s="237" t="s">
        <v>2485</v>
      </c>
      <c r="AH155" s="238" t="s">
        <v>2486</v>
      </c>
      <c r="AI155" s="237" t="s">
        <v>2485</v>
      </c>
      <c r="AJ155" s="238" t="s">
        <v>2486</v>
      </c>
      <c r="AK155" s="237" t="s">
        <v>2485</v>
      </c>
      <c r="AL155" s="238" t="s">
        <v>2486</v>
      </c>
      <c r="AM155" s="237" t="s">
        <v>2485</v>
      </c>
      <c r="AN155" s="239" t="s">
        <v>2486</v>
      </c>
      <c r="AO155" s="237" t="s">
        <v>2485</v>
      </c>
      <c r="AP155" s="238" t="s">
        <v>2486</v>
      </c>
      <c r="AQ155" s="237" t="s">
        <v>2482</v>
      </c>
      <c r="AR155" s="239" t="s">
        <v>2597</v>
      </c>
      <c r="AS155" s="237" t="s">
        <v>2490</v>
      </c>
      <c r="AT155" s="238" t="s">
        <v>4548</v>
      </c>
      <c r="AU155" s="237" t="s">
        <v>2490</v>
      </c>
      <c r="AV155" s="239" t="s">
        <v>4548</v>
      </c>
      <c r="AW155" s="237" t="s">
        <v>2485</v>
      </c>
      <c r="AX155" s="238" t="s">
        <v>2486</v>
      </c>
      <c r="AY155" s="237" t="s">
        <v>2485</v>
      </c>
      <c r="AZ155" s="239" t="s">
        <v>2486</v>
      </c>
      <c r="BA155" s="237" t="s">
        <v>2490</v>
      </c>
      <c r="BB155" s="238" t="s">
        <v>4549</v>
      </c>
      <c r="BC155" s="237" t="s">
        <v>2490</v>
      </c>
      <c r="BD155" s="238" t="s">
        <v>4549</v>
      </c>
      <c r="BE155" s="237" t="s">
        <v>2490</v>
      </c>
      <c r="BF155" s="239" t="s">
        <v>4549</v>
      </c>
      <c r="BG155" s="237" t="s">
        <v>2490</v>
      </c>
      <c r="BH155" s="239" t="s">
        <v>4549</v>
      </c>
      <c r="BI155" s="237" t="s">
        <v>2490</v>
      </c>
      <c r="BJ155" s="238" t="s">
        <v>4549</v>
      </c>
      <c r="BK155" s="237" t="s">
        <v>2490</v>
      </c>
      <c r="BL155" s="238" t="s">
        <v>4549</v>
      </c>
      <c r="BM155" s="237" t="s">
        <v>2485</v>
      </c>
      <c r="BN155" s="238" t="s">
        <v>2486</v>
      </c>
      <c r="BO155" s="237" t="s">
        <v>2485</v>
      </c>
      <c r="BP155" s="238" t="s">
        <v>2486</v>
      </c>
      <c r="BQ155" s="237" t="s">
        <v>2482</v>
      </c>
      <c r="BR155" s="238" t="s">
        <v>4550</v>
      </c>
      <c r="BS155" s="237" t="s">
        <v>2482</v>
      </c>
      <c r="BT155" s="239" t="s">
        <v>4551</v>
      </c>
      <c r="BU155" s="237" t="s">
        <v>2490</v>
      </c>
      <c r="BV155" s="238" t="s">
        <v>4552</v>
      </c>
      <c r="BW155" s="237" t="s">
        <v>2483</v>
      </c>
      <c r="BX155" s="239" t="s">
        <v>4553</v>
      </c>
      <c r="BY155" s="237" t="s">
        <v>2482</v>
      </c>
      <c r="BZ155" s="238" t="s">
        <v>4554</v>
      </c>
      <c r="CA155" s="237" t="s">
        <v>2485</v>
      </c>
      <c r="CB155" s="238" t="s">
        <v>2486</v>
      </c>
      <c r="CC155" s="237" t="s">
        <v>2485</v>
      </c>
      <c r="CD155" s="238" t="s">
        <v>2486</v>
      </c>
      <c r="CE155" s="237" t="s">
        <v>2485</v>
      </c>
      <c r="CF155" s="239" t="s">
        <v>2486</v>
      </c>
      <c r="CG155" s="237" t="s">
        <v>2485</v>
      </c>
      <c r="CH155" s="238" t="s">
        <v>2486</v>
      </c>
      <c r="CI155" s="237" t="s">
        <v>2485</v>
      </c>
      <c r="CJ155" s="238" t="s">
        <v>2486</v>
      </c>
      <c r="CK155" s="237" t="s">
        <v>2485</v>
      </c>
      <c r="CL155" s="239" t="s">
        <v>2486</v>
      </c>
      <c r="CM155" s="237" t="s">
        <v>2485</v>
      </c>
      <c r="CN155" s="238" t="s">
        <v>4555</v>
      </c>
      <c r="CO155" s="237" t="s">
        <v>2485</v>
      </c>
      <c r="CP155" s="238" t="s">
        <v>2486</v>
      </c>
      <c r="CQ155" s="237" t="s">
        <v>2482</v>
      </c>
      <c r="CR155" s="238" t="s">
        <v>4556</v>
      </c>
      <c r="CS155" s="237" t="s">
        <v>2485</v>
      </c>
      <c r="CT155" s="238" t="s">
        <v>2486</v>
      </c>
      <c r="CU155" s="237" t="s">
        <v>2490</v>
      </c>
      <c r="CV155" s="238" t="s">
        <v>4557</v>
      </c>
      <c r="CW155" s="240" t="s">
        <v>4558</v>
      </c>
      <c r="CX155" s="236"/>
      <c r="CY155" s="236"/>
      <c r="CZ155" s="236"/>
      <c r="DA155" s="236"/>
      <c r="DB155" s="236"/>
    </row>
    <row r="156" spans="1:106" s="248" customFormat="1" ht="51.75" customHeight="1" thickBot="1" x14ac:dyDescent="0.35">
      <c r="A156" s="241">
        <f t="shared" si="2"/>
        <v>153</v>
      </c>
      <c r="B156" s="242"/>
      <c r="C156" s="235" t="s">
        <v>492</v>
      </c>
      <c r="D156" s="243" t="s">
        <v>2531</v>
      </c>
      <c r="E156" s="236">
        <v>313</v>
      </c>
      <c r="F156" s="236" t="s">
        <v>2659</v>
      </c>
      <c r="G156" s="237" t="s">
        <v>2485</v>
      </c>
      <c r="H156" s="238" t="s">
        <v>2486</v>
      </c>
      <c r="I156" s="237" t="s">
        <v>2485</v>
      </c>
      <c r="J156" s="238" t="s">
        <v>2486</v>
      </c>
      <c r="K156" s="237" t="s">
        <v>2485</v>
      </c>
      <c r="L156" s="238" t="s">
        <v>2486</v>
      </c>
      <c r="M156" s="237" t="s">
        <v>2485</v>
      </c>
      <c r="N156" s="238" t="s">
        <v>2486</v>
      </c>
      <c r="O156" s="237" t="s">
        <v>2485</v>
      </c>
      <c r="P156" s="238" t="s">
        <v>2486</v>
      </c>
      <c r="Q156" s="237" t="s">
        <v>2485</v>
      </c>
      <c r="R156" s="239" t="s">
        <v>2486</v>
      </c>
      <c r="S156" s="237" t="s">
        <v>2482</v>
      </c>
      <c r="T156" s="238" t="s">
        <v>4559</v>
      </c>
      <c r="U156" s="237" t="s">
        <v>2482</v>
      </c>
      <c r="V156" s="238" t="s">
        <v>4159</v>
      </c>
      <c r="W156" s="237" t="s">
        <v>2482</v>
      </c>
      <c r="X156" s="239" t="s">
        <v>4159</v>
      </c>
      <c r="Y156" s="237" t="s">
        <v>2485</v>
      </c>
      <c r="Z156" s="238" t="s">
        <v>2486</v>
      </c>
      <c r="AA156" s="237" t="s">
        <v>2485</v>
      </c>
      <c r="AB156" s="239" t="s">
        <v>2486</v>
      </c>
      <c r="AC156" s="237" t="s">
        <v>2485</v>
      </c>
      <c r="AD156" s="238" t="s">
        <v>4560</v>
      </c>
      <c r="AE156" s="237" t="s">
        <v>2485</v>
      </c>
      <c r="AF156" s="238" t="s">
        <v>4561</v>
      </c>
      <c r="AG156" s="237" t="s">
        <v>2485</v>
      </c>
      <c r="AH156" s="238" t="s">
        <v>4561</v>
      </c>
      <c r="AI156" s="237" t="s">
        <v>2485</v>
      </c>
      <c r="AJ156" s="238" t="s">
        <v>2486</v>
      </c>
      <c r="AK156" s="237" t="s">
        <v>2485</v>
      </c>
      <c r="AL156" s="238" t="s">
        <v>2486</v>
      </c>
      <c r="AM156" s="237" t="s">
        <v>2485</v>
      </c>
      <c r="AN156" s="239" t="s">
        <v>2486</v>
      </c>
      <c r="AO156" s="237" t="s">
        <v>2485</v>
      </c>
      <c r="AP156" s="238" t="s">
        <v>2486</v>
      </c>
      <c r="AQ156" s="237" t="s">
        <v>2482</v>
      </c>
      <c r="AR156" s="239" t="s">
        <v>4562</v>
      </c>
      <c r="AS156" s="237" t="s">
        <v>2483</v>
      </c>
      <c r="AT156" s="238" t="s">
        <v>4563</v>
      </c>
      <c r="AU156" s="237" t="s">
        <v>2490</v>
      </c>
      <c r="AV156" s="239" t="s">
        <v>4161</v>
      </c>
      <c r="AW156" s="237" t="s">
        <v>2485</v>
      </c>
      <c r="AX156" s="238" t="s">
        <v>2486</v>
      </c>
      <c r="AY156" s="237" t="s">
        <v>2485</v>
      </c>
      <c r="AZ156" s="239" t="s">
        <v>2486</v>
      </c>
      <c r="BA156" s="237" t="s">
        <v>2490</v>
      </c>
      <c r="BB156" s="238" t="s">
        <v>4563</v>
      </c>
      <c r="BC156" s="237" t="s">
        <v>2490</v>
      </c>
      <c r="BD156" s="238" t="s">
        <v>4564</v>
      </c>
      <c r="BE156" s="237" t="s">
        <v>2490</v>
      </c>
      <c r="BF156" s="239" t="s">
        <v>4563</v>
      </c>
      <c r="BG156" s="237" t="s">
        <v>2482</v>
      </c>
      <c r="BH156" s="239" t="s">
        <v>4565</v>
      </c>
      <c r="BI156" s="237" t="s">
        <v>2485</v>
      </c>
      <c r="BJ156" s="238" t="s">
        <v>2486</v>
      </c>
      <c r="BK156" s="237" t="s">
        <v>2482</v>
      </c>
      <c r="BL156" s="238" t="s">
        <v>4162</v>
      </c>
      <c r="BM156" s="237" t="s">
        <v>2485</v>
      </c>
      <c r="BN156" s="238" t="s">
        <v>4163</v>
      </c>
      <c r="BO156" s="237" t="s">
        <v>2485</v>
      </c>
      <c r="BP156" s="238" t="s">
        <v>2486</v>
      </c>
      <c r="BQ156" s="237" t="s">
        <v>2543</v>
      </c>
      <c r="BR156" s="238" t="s">
        <v>4164</v>
      </c>
      <c r="BS156" s="237" t="s">
        <v>2543</v>
      </c>
      <c r="BT156" s="239" t="s">
        <v>4165</v>
      </c>
      <c r="BU156" s="237" t="s">
        <v>2543</v>
      </c>
      <c r="BV156" s="238" t="s">
        <v>4166</v>
      </c>
      <c r="BW156" s="237" t="s">
        <v>2646</v>
      </c>
      <c r="BX156" s="239" t="s">
        <v>4167</v>
      </c>
      <c r="BY156" s="237" t="s">
        <v>2543</v>
      </c>
      <c r="BZ156" s="238" t="s">
        <v>4168</v>
      </c>
      <c r="CA156" s="237" t="s">
        <v>2490</v>
      </c>
      <c r="CB156" s="238" t="s">
        <v>4169</v>
      </c>
      <c r="CC156" s="237" t="s">
        <v>2485</v>
      </c>
      <c r="CD156" s="238" t="s">
        <v>2486</v>
      </c>
      <c r="CE156" s="237" t="s">
        <v>2485</v>
      </c>
      <c r="CF156" s="239" t="s">
        <v>2486</v>
      </c>
      <c r="CG156" s="237" t="s">
        <v>2485</v>
      </c>
      <c r="CH156" s="238" t="s">
        <v>2486</v>
      </c>
      <c r="CI156" s="237" t="s">
        <v>2485</v>
      </c>
      <c r="CJ156" s="238" t="s">
        <v>2486</v>
      </c>
      <c r="CK156" s="237" t="s">
        <v>2485</v>
      </c>
      <c r="CL156" s="239" t="s">
        <v>2486</v>
      </c>
      <c r="CM156" s="237" t="s">
        <v>2485</v>
      </c>
      <c r="CN156" s="238" t="s">
        <v>2486</v>
      </c>
      <c r="CO156" s="237" t="s">
        <v>2485</v>
      </c>
      <c r="CP156" s="238" t="s">
        <v>2486</v>
      </c>
      <c r="CQ156" s="237" t="s">
        <v>2485</v>
      </c>
      <c r="CR156" s="238" t="s">
        <v>2486</v>
      </c>
      <c r="CS156" s="237" t="s">
        <v>2485</v>
      </c>
      <c r="CT156" s="238" t="s">
        <v>2486</v>
      </c>
      <c r="CU156" s="237" t="s">
        <v>2485</v>
      </c>
      <c r="CV156" s="238" t="s">
        <v>2486</v>
      </c>
      <c r="CW156" s="240" t="s">
        <v>4566</v>
      </c>
      <c r="CX156" s="236"/>
      <c r="CY156" s="236"/>
      <c r="CZ156" s="236"/>
      <c r="DA156" s="236"/>
      <c r="DB156" s="236"/>
    </row>
    <row r="157" spans="1:106" s="249" customFormat="1" ht="51.75" customHeight="1" thickBot="1" x14ac:dyDescent="0.35">
      <c r="A157" s="241">
        <f t="shared" si="2"/>
        <v>154</v>
      </c>
      <c r="B157" s="242"/>
      <c r="C157" s="235" t="s">
        <v>477</v>
      </c>
      <c r="D157" s="243" t="s">
        <v>2531</v>
      </c>
      <c r="E157" s="236">
        <v>634</v>
      </c>
      <c r="F157" s="236" t="s">
        <v>2532</v>
      </c>
      <c r="G157" s="237" t="s">
        <v>2543</v>
      </c>
      <c r="H157" s="238" t="s">
        <v>4567</v>
      </c>
      <c r="I157" s="237" t="s">
        <v>2543</v>
      </c>
      <c r="J157" s="238" t="s">
        <v>4568</v>
      </c>
      <c r="K157" s="237" t="s">
        <v>2543</v>
      </c>
      <c r="L157" s="238" t="s">
        <v>4567</v>
      </c>
      <c r="M157" s="237" t="s">
        <v>2485</v>
      </c>
      <c r="N157" s="238" t="s">
        <v>2486</v>
      </c>
      <c r="O157" s="237" t="s">
        <v>2485</v>
      </c>
      <c r="P157" s="238" t="s">
        <v>2486</v>
      </c>
      <c r="Q157" s="237" t="s">
        <v>2485</v>
      </c>
      <c r="R157" s="239" t="s">
        <v>2486</v>
      </c>
      <c r="S157" s="237" t="s">
        <v>2543</v>
      </c>
      <c r="T157" s="238" t="s">
        <v>4569</v>
      </c>
      <c r="U157" s="237" t="s">
        <v>2485</v>
      </c>
      <c r="V157" s="238" t="s">
        <v>2486</v>
      </c>
      <c r="W157" s="237" t="s">
        <v>2485</v>
      </c>
      <c r="X157" s="239" t="s">
        <v>2486</v>
      </c>
      <c r="Y157" s="237" t="s">
        <v>2485</v>
      </c>
      <c r="Z157" s="238" t="s">
        <v>2486</v>
      </c>
      <c r="AA157" s="237" t="s">
        <v>2485</v>
      </c>
      <c r="AB157" s="239" t="s">
        <v>2486</v>
      </c>
      <c r="AC157" s="237" t="s">
        <v>2485</v>
      </c>
      <c r="AD157" s="238" t="s">
        <v>4570</v>
      </c>
      <c r="AE157" s="237" t="s">
        <v>2485</v>
      </c>
      <c r="AF157" s="238" t="s">
        <v>4570</v>
      </c>
      <c r="AG157" s="237" t="s">
        <v>2485</v>
      </c>
      <c r="AH157" s="238" t="s">
        <v>4570</v>
      </c>
      <c r="AI157" s="237" t="s">
        <v>2485</v>
      </c>
      <c r="AJ157" s="238" t="s">
        <v>2486</v>
      </c>
      <c r="AK157" s="237" t="s">
        <v>2485</v>
      </c>
      <c r="AL157" s="238" t="s">
        <v>2486</v>
      </c>
      <c r="AM157" s="237" t="s">
        <v>2485</v>
      </c>
      <c r="AN157" s="239" t="s">
        <v>2486</v>
      </c>
      <c r="AO157" s="237" t="s">
        <v>2482</v>
      </c>
      <c r="AP157" s="238" t="s">
        <v>4571</v>
      </c>
      <c r="AQ157" s="237" t="s">
        <v>2485</v>
      </c>
      <c r="AR157" s="239" t="s">
        <v>4571</v>
      </c>
      <c r="AS157" s="237" t="s">
        <v>2490</v>
      </c>
      <c r="AT157" s="238" t="s">
        <v>4572</v>
      </c>
      <c r="AU157" s="237" t="s">
        <v>2490</v>
      </c>
      <c r="AV157" s="239" t="s">
        <v>4573</v>
      </c>
      <c r="AW157" s="237" t="s">
        <v>2485</v>
      </c>
      <c r="AX157" s="238" t="s">
        <v>2486</v>
      </c>
      <c r="AY157" s="237" t="s">
        <v>2485</v>
      </c>
      <c r="AZ157" s="239" t="s">
        <v>2486</v>
      </c>
      <c r="BA157" s="237" t="s">
        <v>2490</v>
      </c>
      <c r="BB157" s="238" t="s">
        <v>4574</v>
      </c>
      <c r="BC157" s="237" t="s">
        <v>2490</v>
      </c>
      <c r="BD157" s="238" t="s">
        <v>4575</v>
      </c>
      <c r="BE157" s="237" t="s">
        <v>2490</v>
      </c>
      <c r="BF157" s="239" t="s">
        <v>4576</v>
      </c>
      <c r="BG157" s="237" t="s">
        <v>2490</v>
      </c>
      <c r="BH157" s="239" t="s">
        <v>4577</v>
      </c>
      <c r="BI157" s="237" t="s">
        <v>2485</v>
      </c>
      <c r="BJ157" s="238" t="s">
        <v>4578</v>
      </c>
      <c r="BK157" s="237" t="s">
        <v>2485</v>
      </c>
      <c r="BL157" s="238" t="s">
        <v>4577</v>
      </c>
      <c r="BM157" s="237" t="s">
        <v>2485</v>
      </c>
      <c r="BN157" s="238" t="s">
        <v>2486</v>
      </c>
      <c r="BO157" s="237" t="s">
        <v>2485</v>
      </c>
      <c r="BP157" s="238" t="s">
        <v>2486</v>
      </c>
      <c r="BQ157" s="237" t="s">
        <v>2543</v>
      </c>
      <c r="BR157" s="238" t="s">
        <v>4579</v>
      </c>
      <c r="BS157" s="237" t="s">
        <v>2485</v>
      </c>
      <c r="BT157" s="239" t="s">
        <v>2486</v>
      </c>
      <c r="BU157" s="237" t="s">
        <v>2543</v>
      </c>
      <c r="BV157" s="238" t="s">
        <v>4580</v>
      </c>
      <c r="BW157" s="237" t="s">
        <v>2543</v>
      </c>
      <c r="BX157" s="239" t="s">
        <v>4581</v>
      </c>
      <c r="BY157" s="237" t="s">
        <v>2543</v>
      </c>
      <c r="BZ157" s="238" t="s">
        <v>4582</v>
      </c>
      <c r="CA157" s="237" t="s">
        <v>2485</v>
      </c>
      <c r="CB157" s="238" t="s">
        <v>2486</v>
      </c>
      <c r="CC157" s="237" t="s">
        <v>2485</v>
      </c>
      <c r="CD157" s="238" t="s">
        <v>2486</v>
      </c>
      <c r="CE157" s="237" t="s">
        <v>2543</v>
      </c>
      <c r="CF157" s="239" t="s">
        <v>4583</v>
      </c>
      <c r="CG157" s="237" t="s">
        <v>2485</v>
      </c>
      <c r="CH157" s="238" t="s">
        <v>2486</v>
      </c>
      <c r="CI157" s="237" t="s">
        <v>2485</v>
      </c>
      <c r="CJ157" s="238" t="s">
        <v>2486</v>
      </c>
      <c r="CK157" s="237" t="s">
        <v>2485</v>
      </c>
      <c r="CL157" s="239" t="s">
        <v>2486</v>
      </c>
      <c r="CM157" s="237" t="s">
        <v>2485</v>
      </c>
      <c r="CN157" s="238" t="s">
        <v>2486</v>
      </c>
      <c r="CO157" s="237" t="s">
        <v>2485</v>
      </c>
      <c r="CP157" s="238" t="s">
        <v>2486</v>
      </c>
      <c r="CQ157" s="237" t="s">
        <v>2485</v>
      </c>
      <c r="CR157" s="238" t="s">
        <v>2486</v>
      </c>
      <c r="CS157" s="237" t="s">
        <v>2485</v>
      </c>
      <c r="CT157" s="238" t="s">
        <v>2486</v>
      </c>
      <c r="CU157" s="237" t="s">
        <v>2485</v>
      </c>
      <c r="CV157" s="238" t="s">
        <v>2486</v>
      </c>
      <c r="CW157" s="240"/>
      <c r="CX157" s="236"/>
      <c r="CY157" s="236"/>
      <c r="CZ157" s="236"/>
      <c r="DA157" s="236"/>
      <c r="DB157" s="236"/>
    </row>
    <row r="158" spans="1:106" s="249" customFormat="1" ht="51.75" customHeight="1" thickBot="1" x14ac:dyDescent="0.35">
      <c r="A158" s="241">
        <f t="shared" si="2"/>
        <v>155</v>
      </c>
      <c r="B158" s="242"/>
      <c r="C158" s="235" t="s">
        <v>399</v>
      </c>
      <c r="D158" s="243" t="s">
        <v>2531</v>
      </c>
      <c r="E158" s="236">
        <v>629</v>
      </c>
      <c r="F158" s="236" t="s">
        <v>2532</v>
      </c>
      <c r="G158" s="237" t="s">
        <v>2485</v>
      </c>
      <c r="H158" s="238" t="s">
        <v>4584</v>
      </c>
      <c r="I158" s="237" t="s">
        <v>2485</v>
      </c>
      <c r="J158" s="238" t="s">
        <v>4584</v>
      </c>
      <c r="K158" s="237" t="s">
        <v>2485</v>
      </c>
      <c r="L158" s="238" t="s">
        <v>4584</v>
      </c>
      <c r="M158" s="237" t="s">
        <v>2485</v>
      </c>
      <c r="N158" s="238" t="s">
        <v>2486</v>
      </c>
      <c r="O158" s="237" t="s">
        <v>2485</v>
      </c>
      <c r="P158" s="238" t="s">
        <v>2486</v>
      </c>
      <c r="Q158" s="237" t="s">
        <v>2485</v>
      </c>
      <c r="R158" s="239" t="s">
        <v>2486</v>
      </c>
      <c r="S158" s="237" t="s">
        <v>2482</v>
      </c>
      <c r="T158" s="238" t="s">
        <v>4585</v>
      </c>
      <c r="U158" s="237" t="s">
        <v>2482</v>
      </c>
      <c r="V158" s="238" t="s">
        <v>4547</v>
      </c>
      <c r="W158" s="237" t="s">
        <v>2485</v>
      </c>
      <c r="X158" s="239" t="s">
        <v>2595</v>
      </c>
      <c r="Y158" s="237" t="s">
        <v>2485</v>
      </c>
      <c r="Z158" s="238" t="s">
        <v>2486</v>
      </c>
      <c r="AA158" s="237" t="s">
        <v>2485</v>
      </c>
      <c r="AB158" s="239" t="s">
        <v>2486</v>
      </c>
      <c r="AC158" s="237" t="s">
        <v>2485</v>
      </c>
      <c r="AD158" s="238" t="s">
        <v>2486</v>
      </c>
      <c r="AE158" s="237" t="s">
        <v>2485</v>
      </c>
      <c r="AF158" s="238" t="s">
        <v>4586</v>
      </c>
      <c r="AG158" s="237" t="s">
        <v>2485</v>
      </c>
      <c r="AH158" s="238" t="s">
        <v>2486</v>
      </c>
      <c r="AI158" s="237" t="s">
        <v>2485</v>
      </c>
      <c r="AJ158" s="238" t="s">
        <v>2486</v>
      </c>
      <c r="AK158" s="237" t="s">
        <v>2485</v>
      </c>
      <c r="AL158" s="238" t="s">
        <v>2486</v>
      </c>
      <c r="AM158" s="237" t="s">
        <v>2485</v>
      </c>
      <c r="AN158" s="239" t="s">
        <v>2486</v>
      </c>
      <c r="AO158" s="237" t="s">
        <v>2485</v>
      </c>
      <c r="AP158" s="238" t="s">
        <v>2486</v>
      </c>
      <c r="AQ158" s="237" t="s">
        <v>2482</v>
      </c>
      <c r="AR158" s="239" t="s">
        <v>2597</v>
      </c>
      <c r="AS158" s="237" t="s">
        <v>2490</v>
      </c>
      <c r="AT158" s="238" t="s">
        <v>4587</v>
      </c>
      <c r="AU158" s="237" t="s">
        <v>2490</v>
      </c>
      <c r="AV158" s="239" t="s">
        <v>4587</v>
      </c>
      <c r="AW158" s="237" t="s">
        <v>2485</v>
      </c>
      <c r="AX158" s="238" t="s">
        <v>2486</v>
      </c>
      <c r="AY158" s="237" t="s">
        <v>2485</v>
      </c>
      <c r="AZ158" s="239" t="s">
        <v>2486</v>
      </c>
      <c r="BA158" s="237" t="s">
        <v>2490</v>
      </c>
      <c r="BB158" s="238" t="s">
        <v>4588</v>
      </c>
      <c r="BC158" s="237" t="s">
        <v>2490</v>
      </c>
      <c r="BD158" s="238" t="s">
        <v>4589</v>
      </c>
      <c r="BE158" s="237" t="s">
        <v>2490</v>
      </c>
      <c r="BF158" s="239" t="s">
        <v>4588</v>
      </c>
      <c r="BG158" s="237" t="s">
        <v>2490</v>
      </c>
      <c r="BH158" s="239" t="s">
        <v>4589</v>
      </c>
      <c r="BI158" s="237" t="s">
        <v>2490</v>
      </c>
      <c r="BJ158" s="238" t="s">
        <v>4588</v>
      </c>
      <c r="BK158" s="237" t="s">
        <v>2490</v>
      </c>
      <c r="BL158" s="238" t="s">
        <v>4589</v>
      </c>
      <c r="BM158" s="237" t="s">
        <v>2485</v>
      </c>
      <c r="BN158" s="238" t="s">
        <v>2486</v>
      </c>
      <c r="BO158" s="237" t="s">
        <v>2485</v>
      </c>
      <c r="BP158" s="238" t="s">
        <v>2486</v>
      </c>
      <c r="BQ158" s="237" t="s">
        <v>2482</v>
      </c>
      <c r="BR158" s="238" t="s">
        <v>4590</v>
      </c>
      <c r="BS158" s="237" t="s">
        <v>2482</v>
      </c>
      <c r="BT158" s="239" t="s">
        <v>4591</v>
      </c>
      <c r="BU158" s="237" t="s">
        <v>2482</v>
      </c>
      <c r="BV158" s="238" t="s">
        <v>4592</v>
      </c>
      <c r="BW158" s="237" t="s">
        <v>2483</v>
      </c>
      <c r="BX158" s="239" t="s">
        <v>4593</v>
      </c>
      <c r="BY158" s="237" t="s">
        <v>2482</v>
      </c>
      <c r="BZ158" s="238" t="s">
        <v>4594</v>
      </c>
      <c r="CA158" s="237" t="s">
        <v>2490</v>
      </c>
      <c r="CB158" s="238" t="s">
        <v>4595</v>
      </c>
      <c r="CC158" s="237" t="s">
        <v>2485</v>
      </c>
      <c r="CD158" s="238" t="s">
        <v>2486</v>
      </c>
      <c r="CE158" s="237" t="s">
        <v>2485</v>
      </c>
      <c r="CF158" s="239" t="s">
        <v>2486</v>
      </c>
      <c r="CG158" s="237" t="s">
        <v>2485</v>
      </c>
      <c r="CH158" s="238" t="s">
        <v>2486</v>
      </c>
      <c r="CI158" s="237" t="s">
        <v>2485</v>
      </c>
      <c r="CJ158" s="238" t="s">
        <v>2486</v>
      </c>
      <c r="CK158" s="237" t="s">
        <v>2485</v>
      </c>
      <c r="CL158" s="239" t="s">
        <v>2486</v>
      </c>
      <c r="CM158" s="237" t="s">
        <v>2485</v>
      </c>
      <c r="CN158" s="238" t="s">
        <v>4596</v>
      </c>
      <c r="CO158" s="237" t="s">
        <v>2485</v>
      </c>
      <c r="CP158" s="238" t="s">
        <v>2486</v>
      </c>
      <c r="CQ158" s="237" t="s">
        <v>2482</v>
      </c>
      <c r="CR158" s="238" t="s">
        <v>4597</v>
      </c>
      <c r="CS158" s="237" t="s">
        <v>2485</v>
      </c>
      <c r="CT158" s="238" t="s">
        <v>2486</v>
      </c>
      <c r="CU158" s="237" t="s">
        <v>2482</v>
      </c>
      <c r="CV158" s="238" t="s">
        <v>4598</v>
      </c>
      <c r="CW158" s="240"/>
      <c r="CX158" s="236"/>
      <c r="CY158" s="236"/>
      <c r="CZ158" s="236"/>
      <c r="DA158" s="236"/>
      <c r="DB158" s="236"/>
    </row>
    <row r="159" spans="1:106" s="249" customFormat="1" ht="51.75" customHeight="1" thickBot="1" x14ac:dyDescent="0.35">
      <c r="A159" s="241">
        <f t="shared" si="2"/>
        <v>156</v>
      </c>
      <c r="B159" s="242"/>
      <c r="C159" s="235" t="s">
        <v>493</v>
      </c>
      <c r="D159" s="243" t="s">
        <v>2531</v>
      </c>
      <c r="E159" s="236">
        <v>359</v>
      </c>
      <c r="F159" s="236" t="s">
        <v>2659</v>
      </c>
      <c r="G159" s="237" t="s">
        <v>2485</v>
      </c>
      <c r="H159" s="238" t="s">
        <v>2486</v>
      </c>
      <c r="I159" s="237" t="s">
        <v>2485</v>
      </c>
      <c r="J159" s="238" t="s">
        <v>2486</v>
      </c>
      <c r="K159" s="237" t="s">
        <v>2485</v>
      </c>
      <c r="L159" s="238" t="s">
        <v>2486</v>
      </c>
      <c r="M159" s="237" t="s">
        <v>2485</v>
      </c>
      <c r="N159" s="238" t="s">
        <v>2486</v>
      </c>
      <c r="O159" s="237" t="s">
        <v>2485</v>
      </c>
      <c r="P159" s="238" t="s">
        <v>2486</v>
      </c>
      <c r="Q159" s="237" t="s">
        <v>2485</v>
      </c>
      <c r="R159" s="239" t="s">
        <v>2486</v>
      </c>
      <c r="S159" s="237" t="s">
        <v>2482</v>
      </c>
      <c r="T159" s="238" t="s">
        <v>4559</v>
      </c>
      <c r="U159" s="237" t="s">
        <v>2482</v>
      </c>
      <c r="V159" s="238" t="s">
        <v>4159</v>
      </c>
      <c r="W159" s="237" t="s">
        <v>2485</v>
      </c>
      <c r="X159" s="239" t="s">
        <v>2486</v>
      </c>
      <c r="Y159" s="237" t="s">
        <v>2485</v>
      </c>
      <c r="Z159" s="238" t="s">
        <v>2486</v>
      </c>
      <c r="AA159" s="237" t="s">
        <v>2485</v>
      </c>
      <c r="AB159" s="239" t="s">
        <v>2486</v>
      </c>
      <c r="AC159" s="237" t="s">
        <v>2485</v>
      </c>
      <c r="AD159" s="238" t="s">
        <v>4599</v>
      </c>
      <c r="AE159" s="237" t="s">
        <v>2485</v>
      </c>
      <c r="AF159" s="238" t="s">
        <v>4561</v>
      </c>
      <c r="AG159" s="237" t="s">
        <v>2485</v>
      </c>
      <c r="AH159" s="238" t="s">
        <v>4561</v>
      </c>
      <c r="AI159" s="237" t="s">
        <v>2485</v>
      </c>
      <c r="AJ159" s="238" t="s">
        <v>2486</v>
      </c>
      <c r="AK159" s="237" t="s">
        <v>2485</v>
      </c>
      <c r="AL159" s="238" t="s">
        <v>2486</v>
      </c>
      <c r="AM159" s="237" t="s">
        <v>2485</v>
      </c>
      <c r="AN159" s="239" t="s">
        <v>2486</v>
      </c>
      <c r="AO159" s="237" t="s">
        <v>2485</v>
      </c>
      <c r="AP159" s="238" t="s">
        <v>2486</v>
      </c>
      <c r="AQ159" s="237" t="s">
        <v>2482</v>
      </c>
      <c r="AR159" s="239" t="s">
        <v>4600</v>
      </c>
      <c r="AS159" s="237" t="s">
        <v>2483</v>
      </c>
      <c r="AT159" s="238" t="s">
        <v>4563</v>
      </c>
      <c r="AU159" s="237" t="s">
        <v>2490</v>
      </c>
      <c r="AV159" s="239" t="s">
        <v>4161</v>
      </c>
      <c r="AW159" s="237" t="s">
        <v>2485</v>
      </c>
      <c r="AX159" s="238" t="s">
        <v>2486</v>
      </c>
      <c r="AY159" s="237" t="s">
        <v>2485</v>
      </c>
      <c r="AZ159" s="239" t="s">
        <v>2486</v>
      </c>
      <c r="BA159" s="237" t="s">
        <v>2483</v>
      </c>
      <c r="BB159" s="238" t="s">
        <v>4563</v>
      </c>
      <c r="BC159" s="237" t="s">
        <v>2490</v>
      </c>
      <c r="BD159" s="238" t="s">
        <v>4601</v>
      </c>
      <c r="BE159" s="237" t="s">
        <v>2490</v>
      </c>
      <c r="BF159" s="239" t="s">
        <v>4563</v>
      </c>
      <c r="BG159" s="237" t="s">
        <v>2482</v>
      </c>
      <c r="BH159" s="239" t="s">
        <v>4565</v>
      </c>
      <c r="BI159" s="237" t="s">
        <v>2485</v>
      </c>
      <c r="BJ159" s="238" t="s">
        <v>2486</v>
      </c>
      <c r="BK159" s="237" t="s">
        <v>2482</v>
      </c>
      <c r="BL159" s="238" t="s">
        <v>4162</v>
      </c>
      <c r="BM159" s="237" t="s">
        <v>2485</v>
      </c>
      <c r="BN159" s="238" t="s">
        <v>4163</v>
      </c>
      <c r="BO159" s="237" t="s">
        <v>2485</v>
      </c>
      <c r="BP159" s="238" t="s">
        <v>2486</v>
      </c>
      <c r="BQ159" s="237" t="s">
        <v>2543</v>
      </c>
      <c r="BR159" s="238" t="s">
        <v>4602</v>
      </c>
      <c r="BS159" s="237" t="s">
        <v>3247</v>
      </c>
      <c r="BT159" s="239" t="s">
        <v>4603</v>
      </c>
      <c r="BU159" s="237" t="s">
        <v>2482</v>
      </c>
      <c r="BV159" s="238" t="s">
        <v>4604</v>
      </c>
      <c r="BW159" s="237" t="s">
        <v>2543</v>
      </c>
      <c r="BX159" s="239" t="s">
        <v>4605</v>
      </c>
      <c r="BY159" s="237" t="s">
        <v>2543</v>
      </c>
      <c r="BZ159" s="238" t="s">
        <v>4602</v>
      </c>
      <c r="CA159" s="237" t="s">
        <v>2490</v>
      </c>
      <c r="CB159" s="238" t="s">
        <v>4169</v>
      </c>
      <c r="CC159" s="237" t="s">
        <v>2485</v>
      </c>
      <c r="CD159" s="238" t="s">
        <v>2486</v>
      </c>
      <c r="CE159" s="237" t="s">
        <v>2485</v>
      </c>
      <c r="CF159" s="239" t="s">
        <v>2486</v>
      </c>
      <c r="CG159" s="237" t="s">
        <v>2485</v>
      </c>
      <c r="CH159" s="238" t="s">
        <v>2486</v>
      </c>
      <c r="CI159" s="237" t="s">
        <v>2485</v>
      </c>
      <c r="CJ159" s="238" t="s">
        <v>2486</v>
      </c>
      <c r="CK159" s="237" t="s">
        <v>2485</v>
      </c>
      <c r="CL159" s="239" t="s">
        <v>2486</v>
      </c>
      <c r="CM159" s="237" t="s">
        <v>2485</v>
      </c>
      <c r="CN159" s="238" t="s">
        <v>2486</v>
      </c>
      <c r="CO159" s="237" t="s">
        <v>2485</v>
      </c>
      <c r="CP159" s="238" t="s">
        <v>2486</v>
      </c>
      <c r="CQ159" s="237" t="s">
        <v>2485</v>
      </c>
      <c r="CR159" s="238" t="s">
        <v>2486</v>
      </c>
      <c r="CS159" s="237" t="s">
        <v>2485</v>
      </c>
      <c r="CT159" s="238" t="s">
        <v>2486</v>
      </c>
      <c r="CU159" s="237" t="s">
        <v>2485</v>
      </c>
      <c r="CV159" s="238" t="s">
        <v>2486</v>
      </c>
      <c r="CW159" s="240"/>
      <c r="CX159" s="236"/>
      <c r="CY159" s="236"/>
      <c r="CZ159" s="236"/>
      <c r="DA159" s="236"/>
      <c r="DB159" s="236"/>
    </row>
    <row r="160" spans="1:106" s="249" customFormat="1" ht="51.75" customHeight="1" thickBot="1" x14ac:dyDescent="0.35">
      <c r="A160" s="241">
        <f t="shared" si="2"/>
        <v>157</v>
      </c>
      <c r="B160" s="242"/>
      <c r="C160" s="235" t="s">
        <v>478</v>
      </c>
      <c r="D160" s="243" t="s">
        <v>2515</v>
      </c>
      <c r="E160" s="236">
        <v>638</v>
      </c>
      <c r="F160" s="236" t="s">
        <v>2659</v>
      </c>
      <c r="G160" s="237" t="s">
        <v>2485</v>
      </c>
      <c r="H160" s="238" t="s">
        <v>2486</v>
      </c>
      <c r="I160" s="237" t="s">
        <v>2485</v>
      </c>
      <c r="J160" s="238" t="s">
        <v>2486</v>
      </c>
      <c r="K160" s="237" t="s">
        <v>2490</v>
      </c>
      <c r="L160" s="238" t="s">
        <v>4606</v>
      </c>
      <c r="M160" s="237" t="s">
        <v>2490</v>
      </c>
      <c r="N160" s="238" t="s">
        <v>4607</v>
      </c>
      <c r="O160" s="237" t="s">
        <v>2485</v>
      </c>
      <c r="P160" s="238" t="s">
        <v>2486</v>
      </c>
      <c r="Q160" s="237" t="s">
        <v>2485</v>
      </c>
      <c r="R160" s="239" t="s">
        <v>2486</v>
      </c>
      <c r="S160" s="237" t="s">
        <v>2485</v>
      </c>
      <c r="T160" s="238" t="s">
        <v>2486</v>
      </c>
      <c r="U160" s="237" t="s">
        <v>2485</v>
      </c>
      <c r="V160" s="238" t="s">
        <v>2486</v>
      </c>
      <c r="W160" s="237" t="s">
        <v>2485</v>
      </c>
      <c r="X160" s="239" t="s">
        <v>2486</v>
      </c>
      <c r="Y160" s="237" t="s">
        <v>2485</v>
      </c>
      <c r="Z160" s="238" t="s">
        <v>2486</v>
      </c>
      <c r="AA160" s="237" t="s">
        <v>2485</v>
      </c>
      <c r="AB160" s="239" t="s">
        <v>2486</v>
      </c>
      <c r="AC160" s="237" t="s">
        <v>2490</v>
      </c>
      <c r="AD160" s="238" t="s">
        <v>4608</v>
      </c>
      <c r="AE160" s="237" t="s">
        <v>2646</v>
      </c>
      <c r="AF160" s="238" t="s">
        <v>4609</v>
      </c>
      <c r="AG160" s="237" t="s">
        <v>2646</v>
      </c>
      <c r="AH160" s="238" t="s">
        <v>4610</v>
      </c>
      <c r="AI160" s="237" t="s">
        <v>2485</v>
      </c>
      <c r="AJ160" s="238" t="s">
        <v>2486</v>
      </c>
      <c r="AK160" s="237" t="s">
        <v>2485</v>
      </c>
      <c r="AL160" s="238" t="s">
        <v>2486</v>
      </c>
      <c r="AM160" s="237" t="s">
        <v>2482</v>
      </c>
      <c r="AN160" s="239" t="s">
        <v>4611</v>
      </c>
      <c r="AO160" s="237" t="s">
        <v>2485</v>
      </c>
      <c r="AP160" s="238" t="s">
        <v>2486</v>
      </c>
      <c r="AQ160" s="237" t="s">
        <v>2485</v>
      </c>
      <c r="AR160" s="239" t="s">
        <v>2486</v>
      </c>
      <c r="AS160" s="237" t="s">
        <v>2485</v>
      </c>
      <c r="AT160" s="238" t="s">
        <v>4612</v>
      </c>
      <c r="AU160" s="237" t="s">
        <v>2543</v>
      </c>
      <c r="AV160" s="239" t="s">
        <v>4613</v>
      </c>
      <c r="AW160" s="237" t="s">
        <v>2485</v>
      </c>
      <c r="AX160" s="238" t="s">
        <v>4612</v>
      </c>
      <c r="AY160" s="237" t="s">
        <v>2543</v>
      </c>
      <c r="AZ160" s="239" t="s">
        <v>4614</v>
      </c>
      <c r="BA160" s="237" t="s">
        <v>2485</v>
      </c>
      <c r="BB160" s="238" t="s">
        <v>4612</v>
      </c>
      <c r="BC160" s="237" t="s">
        <v>2543</v>
      </c>
      <c r="BD160" s="238" t="s">
        <v>4615</v>
      </c>
      <c r="BE160" s="237" t="s">
        <v>2485</v>
      </c>
      <c r="BF160" s="239" t="s">
        <v>4612</v>
      </c>
      <c r="BG160" s="237" t="s">
        <v>2543</v>
      </c>
      <c r="BH160" s="239" t="s">
        <v>4616</v>
      </c>
      <c r="BI160" s="237" t="s">
        <v>2485</v>
      </c>
      <c r="BJ160" s="238" t="s">
        <v>4612</v>
      </c>
      <c r="BK160" s="237" t="s">
        <v>2543</v>
      </c>
      <c r="BL160" s="238" t="s">
        <v>4617</v>
      </c>
      <c r="BM160" s="237" t="s">
        <v>2483</v>
      </c>
      <c r="BN160" s="238" t="s">
        <v>4618</v>
      </c>
      <c r="BO160" s="237" t="s">
        <v>2646</v>
      </c>
      <c r="BP160" s="238" t="s">
        <v>4619</v>
      </c>
      <c r="BQ160" s="237" t="s">
        <v>2485</v>
      </c>
      <c r="BR160" s="238" t="s">
        <v>2486</v>
      </c>
      <c r="BS160" s="237" t="s">
        <v>2485</v>
      </c>
      <c r="BT160" s="239" t="s">
        <v>2486</v>
      </c>
      <c r="BU160" s="237" t="s">
        <v>2485</v>
      </c>
      <c r="BV160" s="238" t="s">
        <v>2486</v>
      </c>
      <c r="BW160" s="237" t="s">
        <v>2485</v>
      </c>
      <c r="BX160" s="239" t="s">
        <v>2486</v>
      </c>
      <c r="BY160" s="237" t="s">
        <v>2485</v>
      </c>
      <c r="BZ160" s="238" t="s">
        <v>2486</v>
      </c>
      <c r="CA160" s="237" t="s">
        <v>2490</v>
      </c>
      <c r="CB160" s="238" t="s">
        <v>4620</v>
      </c>
      <c r="CC160" s="237" t="s">
        <v>2485</v>
      </c>
      <c r="CD160" s="238" t="s">
        <v>2486</v>
      </c>
      <c r="CE160" s="237" t="s">
        <v>2485</v>
      </c>
      <c r="CF160" s="239" t="s">
        <v>2486</v>
      </c>
      <c r="CG160" s="237" t="s">
        <v>2485</v>
      </c>
      <c r="CH160" s="238" t="s">
        <v>2486</v>
      </c>
      <c r="CI160" s="237" t="s">
        <v>2490</v>
      </c>
      <c r="CJ160" s="238" t="s">
        <v>4621</v>
      </c>
      <c r="CK160" s="237" t="s">
        <v>2485</v>
      </c>
      <c r="CL160" s="239" t="s">
        <v>2486</v>
      </c>
      <c r="CM160" s="237" t="s">
        <v>2485</v>
      </c>
      <c r="CN160" s="238" t="s">
        <v>2486</v>
      </c>
      <c r="CO160" s="237" t="s">
        <v>2485</v>
      </c>
      <c r="CP160" s="238" t="s">
        <v>2486</v>
      </c>
      <c r="CQ160" s="237" t="s">
        <v>2485</v>
      </c>
      <c r="CR160" s="238" t="s">
        <v>2486</v>
      </c>
      <c r="CS160" s="237" t="s">
        <v>2485</v>
      </c>
      <c r="CT160" s="238" t="s">
        <v>2486</v>
      </c>
      <c r="CU160" s="237" t="s">
        <v>2482</v>
      </c>
      <c r="CV160" s="238" t="s">
        <v>4622</v>
      </c>
      <c r="CW160" s="240"/>
      <c r="CX160" s="236"/>
      <c r="CY160" s="236"/>
      <c r="CZ160" s="236"/>
      <c r="DA160" s="236"/>
      <c r="DB160" s="236"/>
    </row>
    <row r="161" spans="1:106" s="249" customFormat="1" ht="51.75" customHeight="1" thickBot="1" x14ac:dyDescent="0.35">
      <c r="A161" s="241">
        <f t="shared" si="2"/>
        <v>158</v>
      </c>
      <c r="B161" s="242"/>
      <c r="C161" s="235" t="s">
        <v>479</v>
      </c>
      <c r="D161" s="243" t="s">
        <v>2630</v>
      </c>
      <c r="E161" s="236">
        <v>636</v>
      </c>
      <c r="F161" s="236" t="s">
        <v>2659</v>
      </c>
      <c r="G161" s="237" t="s">
        <v>2485</v>
      </c>
      <c r="H161" s="238" t="s">
        <v>2486</v>
      </c>
      <c r="I161" s="237" t="s">
        <v>2485</v>
      </c>
      <c r="J161" s="238" t="s">
        <v>2486</v>
      </c>
      <c r="K161" s="237" t="s">
        <v>2485</v>
      </c>
      <c r="L161" s="238" t="s">
        <v>2486</v>
      </c>
      <c r="M161" s="237" t="s">
        <v>2485</v>
      </c>
      <c r="N161" s="238" t="s">
        <v>2486</v>
      </c>
      <c r="O161" s="237" t="s">
        <v>2485</v>
      </c>
      <c r="P161" s="238" t="s">
        <v>2486</v>
      </c>
      <c r="Q161" s="237" t="s">
        <v>2485</v>
      </c>
      <c r="R161" s="239" t="s">
        <v>2486</v>
      </c>
      <c r="S161" s="237" t="s">
        <v>2485</v>
      </c>
      <c r="T161" s="238" t="s">
        <v>2486</v>
      </c>
      <c r="U161" s="237" t="s">
        <v>2485</v>
      </c>
      <c r="V161" s="238" t="s">
        <v>2486</v>
      </c>
      <c r="W161" s="237" t="s">
        <v>2485</v>
      </c>
      <c r="X161" s="239" t="s">
        <v>2486</v>
      </c>
      <c r="Y161" s="237" t="s">
        <v>2485</v>
      </c>
      <c r="Z161" s="238" t="s">
        <v>2486</v>
      </c>
      <c r="AA161" s="237" t="s">
        <v>2485</v>
      </c>
      <c r="AB161" s="239" t="s">
        <v>2486</v>
      </c>
      <c r="AC161" s="237" t="s">
        <v>2485</v>
      </c>
      <c r="AD161" s="238" t="s">
        <v>2486</v>
      </c>
      <c r="AE161" s="237" t="s">
        <v>2485</v>
      </c>
      <c r="AF161" s="238" t="s">
        <v>2486</v>
      </c>
      <c r="AG161" s="237" t="s">
        <v>2482</v>
      </c>
      <c r="AH161" s="238" t="s">
        <v>4623</v>
      </c>
      <c r="AI161" s="237" t="s">
        <v>2485</v>
      </c>
      <c r="AJ161" s="238" t="s">
        <v>2486</v>
      </c>
      <c r="AK161" s="237" t="s">
        <v>2485</v>
      </c>
      <c r="AL161" s="238" t="s">
        <v>2486</v>
      </c>
      <c r="AM161" s="237" t="s">
        <v>2485</v>
      </c>
      <c r="AN161" s="239" t="s">
        <v>2486</v>
      </c>
      <c r="AO161" s="237" t="s">
        <v>2485</v>
      </c>
      <c r="AP161" s="238" t="s">
        <v>2486</v>
      </c>
      <c r="AQ161" s="237" t="s">
        <v>2485</v>
      </c>
      <c r="AR161" s="239" t="s">
        <v>2486</v>
      </c>
      <c r="AS161" s="237" t="s">
        <v>2485</v>
      </c>
      <c r="AT161" s="238" t="s">
        <v>2486</v>
      </c>
      <c r="AU161" s="237" t="s">
        <v>2485</v>
      </c>
      <c r="AV161" s="239" t="s">
        <v>2486</v>
      </c>
      <c r="AW161" s="237" t="s">
        <v>2485</v>
      </c>
      <c r="AX161" s="238" t="s">
        <v>2486</v>
      </c>
      <c r="AY161" s="237" t="s">
        <v>2485</v>
      </c>
      <c r="AZ161" s="239" t="s">
        <v>2486</v>
      </c>
      <c r="BA161" s="237" t="s">
        <v>2485</v>
      </c>
      <c r="BB161" s="238" t="s">
        <v>2486</v>
      </c>
      <c r="BC161" s="237" t="s">
        <v>2485</v>
      </c>
      <c r="BD161" s="238" t="s">
        <v>2486</v>
      </c>
      <c r="BE161" s="237" t="s">
        <v>2485</v>
      </c>
      <c r="BF161" s="239" t="s">
        <v>2486</v>
      </c>
      <c r="BG161" s="237" t="s">
        <v>2485</v>
      </c>
      <c r="BH161" s="239" t="s">
        <v>4624</v>
      </c>
      <c r="BI161" s="237" t="s">
        <v>2485</v>
      </c>
      <c r="BJ161" s="238" t="s">
        <v>2486</v>
      </c>
      <c r="BK161" s="237" t="s">
        <v>2485</v>
      </c>
      <c r="BL161" s="238" t="s">
        <v>2486</v>
      </c>
      <c r="BM161" s="237" t="s">
        <v>2485</v>
      </c>
      <c r="BN161" s="238" t="s">
        <v>2486</v>
      </c>
      <c r="BO161" s="237" t="s">
        <v>2485</v>
      </c>
      <c r="BP161" s="238" t="s">
        <v>4625</v>
      </c>
      <c r="BQ161" s="237" t="s">
        <v>2485</v>
      </c>
      <c r="BR161" s="238" t="s">
        <v>2486</v>
      </c>
      <c r="BS161" s="237" t="s">
        <v>2485</v>
      </c>
      <c r="BT161" s="239" t="s">
        <v>2486</v>
      </c>
      <c r="BU161" s="237" t="s">
        <v>2485</v>
      </c>
      <c r="BV161" s="238" t="s">
        <v>2486</v>
      </c>
      <c r="BW161" s="237" t="s">
        <v>2485</v>
      </c>
      <c r="BX161" s="239" t="s">
        <v>2486</v>
      </c>
      <c r="BY161" s="237" t="s">
        <v>2485</v>
      </c>
      <c r="BZ161" s="238" t="s">
        <v>2486</v>
      </c>
      <c r="CA161" s="237" t="s">
        <v>2485</v>
      </c>
      <c r="CB161" s="238" t="s">
        <v>2486</v>
      </c>
      <c r="CC161" s="237" t="s">
        <v>2485</v>
      </c>
      <c r="CD161" s="238" t="s">
        <v>2486</v>
      </c>
      <c r="CE161" s="237" t="s">
        <v>2485</v>
      </c>
      <c r="CF161" s="239" t="s">
        <v>2486</v>
      </c>
      <c r="CG161" s="237" t="s">
        <v>2485</v>
      </c>
      <c r="CH161" s="238" t="s">
        <v>2486</v>
      </c>
      <c r="CI161" s="237" t="s">
        <v>2485</v>
      </c>
      <c r="CJ161" s="238" t="s">
        <v>2486</v>
      </c>
      <c r="CK161" s="237" t="s">
        <v>2485</v>
      </c>
      <c r="CL161" s="239" t="s">
        <v>2486</v>
      </c>
      <c r="CM161" s="237" t="s">
        <v>2485</v>
      </c>
      <c r="CN161" s="238" t="s">
        <v>2486</v>
      </c>
      <c r="CO161" s="237" t="s">
        <v>2485</v>
      </c>
      <c r="CP161" s="238" t="s">
        <v>2486</v>
      </c>
      <c r="CQ161" s="237" t="s">
        <v>2484</v>
      </c>
      <c r="CR161" s="238" t="s">
        <v>4626</v>
      </c>
      <c r="CS161" s="237" t="s">
        <v>2485</v>
      </c>
      <c r="CT161" s="238" t="s">
        <v>2486</v>
      </c>
      <c r="CU161" s="237" t="s">
        <v>2485</v>
      </c>
      <c r="CV161" s="238" t="s">
        <v>2486</v>
      </c>
      <c r="CW161" s="240"/>
      <c r="CX161" s="236"/>
      <c r="CY161" s="236"/>
      <c r="CZ161" s="236"/>
      <c r="DA161" s="236"/>
      <c r="DB161" s="236"/>
    </row>
    <row r="162" spans="1:106" s="249" customFormat="1" ht="51.75" customHeight="1" thickBot="1" x14ac:dyDescent="0.35">
      <c r="A162" s="241">
        <f t="shared" si="2"/>
        <v>159</v>
      </c>
      <c r="B162" s="242"/>
      <c r="C162" s="235" t="s">
        <v>480</v>
      </c>
      <c r="D162" s="243" t="s">
        <v>4627</v>
      </c>
      <c r="E162" s="236">
        <v>614</v>
      </c>
      <c r="F162" s="236" t="s">
        <v>2659</v>
      </c>
      <c r="G162" s="237" t="s">
        <v>2490</v>
      </c>
      <c r="H162" s="238" t="s">
        <v>4628</v>
      </c>
      <c r="I162" s="237" t="s">
        <v>2490</v>
      </c>
      <c r="J162" s="238" t="s">
        <v>4628</v>
      </c>
      <c r="K162" s="237" t="s">
        <v>2490</v>
      </c>
      <c r="L162" s="238" t="s">
        <v>4628</v>
      </c>
      <c r="M162" s="237" t="s">
        <v>2482</v>
      </c>
      <c r="N162" s="238" t="s">
        <v>4629</v>
      </c>
      <c r="O162" s="237" t="s">
        <v>2483</v>
      </c>
      <c r="P162" s="238" t="s">
        <v>4630</v>
      </c>
      <c r="Q162" s="237" t="s">
        <v>2485</v>
      </c>
      <c r="R162" s="239" t="s">
        <v>2486</v>
      </c>
      <c r="S162" s="237" t="s">
        <v>2485</v>
      </c>
      <c r="T162" s="238" t="s">
        <v>4631</v>
      </c>
      <c r="U162" s="237" t="s">
        <v>2485</v>
      </c>
      <c r="V162" s="238" t="s">
        <v>2486</v>
      </c>
      <c r="W162" s="237" t="s">
        <v>2485</v>
      </c>
      <c r="X162" s="239" t="s">
        <v>2486</v>
      </c>
      <c r="Y162" s="237" t="s">
        <v>2485</v>
      </c>
      <c r="Z162" s="238" t="s">
        <v>2486</v>
      </c>
      <c r="AA162" s="237" t="s">
        <v>2485</v>
      </c>
      <c r="AB162" s="239" t="s">
        <v>2486</v>
      </c>
      <c r="AC162" s="237" t="s">
        <v>2485</v>
      </c>
      <c r="AD162" s="238" t="s">
        <v>4632</v>
      </c>
      <c r="AE162" s="237" t="s">
        <v>2485</v>
      </c>
      <c r="AF162" s="238" t="s">
        <v>4633</v>
      </c>
      <c r="AG162" s="237" t="s">
        <v>2485</v>
      </c>
      <c r="AH162" s="238" t="s">
        <v>4633</v>
      </c>
      <c r="AI162" s="237" t="s">
        <v>2485</v>
      </c>
      <c r="AJ162" s="238" t="s">
        <v>2486</v>
      </c>
      <c r="AK162" s="237" t="s">
        <v>2485</v>
      </c>
      <c r="AL162" s="238" t="s">
        <v>2486</v>
      </c>
      <c r="AM162" s="237" t="s">
        <v>2485</v>
      </c>
      <c r="AN162" s="239" t="s">
        <v>2486</v>
      </c>
      <c r="AO162" s="237" t="s">
        <v>2485</v>
      </c>
      <c r="AP162" s="238" t="s">
        <v>2486</v>
      </c>
      <c r="AQ162" s="237" t="s">
        <v>2485</v>
      </c>
      <c r="AR162" s="239" t="s">
        <v>2486</v>
      </c>
      <c r="AS162" s="237" t="s">
        <v>2483</v>
      </c>
      <c r="AT162" s="238" t="s">
        <v>4634</v>
      </c>
      <c r="AU162" s="237" t="s">
        <v>2485</v>
      </c>
      <c r="AV162" s="239" t="s">
        <v>2486</v>
      </c>
      <c r="AW162" s="237" t="s">
        <v>2485</v>
      </c>
      <c r="AX162" s="238" t="s">
        <v>2486</v>
      </c>
      <c r="AY162" s="237" t="s">
        <v>2485</v>
      </c>
      <c r="AZ162" s="239" t="s">
        <v>2486</v>
      </c>
      <c r="BA162" s="237" t="s">
        <v>2490</v>
      </c>
      <c r="BB162" s="238" t="s">
        <v>4635</v>
      </c>
      <c r="BC162" s="237" t="s">
        <v>2482</v>
      </c>
      <c r="BD162" s="238" t="s">
        <v>4636</v>
      </c>
      <c r="BE162" s="237" t="s">
        <v>2482</v>
      </c>
      <c r="BF162" s="239" t="s">
        <v>4637</v>
      </c>
      <c r="BG162" s="237" t="s">
        <v>2485</v>
      </c>
      <c r="BH162" s="239" t="s">
        <v>2486</v>
      </c>
      <c r="BI162" s="237" t="s">
        <v>2482</v>
      </c>
      <c r="BJ162" s="238" t="s">
        <v>4638</v>
      </c>
      <c r="BK162" s="237" t="s">
        <v>2485</v>
      </c>
      <c r="BL162" s="238" t="s">
        <v>2486</v>
      </c>
      <c r="BM162" s="237" t="s">
        <v>2490</v>
      </c>
      <c r="BN162" s="238" t="s">
        <v>4222</v>
      </c>
      <c r="BO162" s="237" t="s">
        <v>2482</v>
      </c>
      <c r="BP162" s="238" t="s">
        <v>4639</v>
      </c>
      <c r="BQ162" s="237" t="s">
        <v>2485</v>
      </c>
      <c r="BR162" s="238" t="s">
        <v>2486</v>
      </c>
      <c r="BS162" s="237" t="s">
        <v>2485</v>
      </c>
      <c r="BT162" s="239" t="s">
        <v>2486</v>
      </c>
      <c r="BU162" s="237" t="s">
        <v>2485</v>
      </c>
      <c r="BV162" s="238" t="s">
        <v>2486</v>
      </c>
      <c r="BW162" s="237" t="s">
        <v>2485</v>
      </c>
      <c r="BX162" s="239" t="s">
        <v>2486</v>
      </c>
      <c r="BY162" s="237" t="s">
        <v>2485</v>
      </c>
      <c r="BZ162" s="238" t="s">
        <v>2486</v>
      </c>
      <c r="CA162" s="237" t="s">
        <v>2490</v>
      </c>
      <c r="CB162" s="238" t="s">
        <v>3648</v>
      </c>
      <c r="CC162" s="237" t="s">
        <v>2485</v>
      </c>
      <c r="CD162" s="238" t="s">
        <v>2486</v>
      </c>
      <c r="CE162" s="237" t="s">
        <v>2485</v>
      </c>
      <c r="CF162" s="239" t="s">
        <v>2486</v>
      </c>
      <c r="CG162" s="237" t="s">
        <v>2485</v>
      </c>
      <c r="CH162" s="238" t="s">
        <v>2486</v>
      </c>
      <c r="CI162" s="237" t="s">
        <v>2490</v>
      </c>
      <c r="CJ162" s="238" t="s">
        <v>4640</v>
      </c>
      <c r="CK162" s="237" t="s">
        <v>2485</v>
      </c>
      <c r="CL162" s="239" t="s">
        <v>2486</v>
      </c>
      <c r="CM162" s="237" t="s">
        <v>2490</v>
      </c>
      <c r="CN162" s="238" t="s">
        <v>4225</v>
      </c>
      <c r="CO162" s="237" t="s">
        <v>2485</v>
      </c>
      <c r="CP162" s="238" t="s">
        <v>2486</v>
      </c>
      <c r="CQ162" s="237" t="s">
        <v>2484</v>
      </c>
      <c r="CR162" s="238" t="s">
        <v>4641</v>
      </c>
      <c r="CS162" s="237" t="s">
        <v>2485</v>
      </c>
      <c r="CT162" s="238" t="s">
        <v>2486</v>
      </c>
      <c r="CU162" s="237" t="s">
        <v>2485</v>
      </c>
      <c r="CV162" s="238" t="s">
        <v>2486</v>
      </c>
      <c r="CW162" s="240"/>
      <c r="CX162" s="236"/>
      <c r="CY162" s="236"/>
      <c r="CZ162" s="236"/>
      <c r="DA162" s="236"/>
      <c r="DB162" s="236"/>
    </row>
    <row r="163" spans="1:106" s="249" customFormat="1" ht="51.75" customHeight="1" thickBot="1" x14ac:dyDescent="0.35">
      <c r="A163" s="241">
        <f t="shared" si="2"/>
        <v>160</v>
      </c>
      <c r="B163" s="242"/>
      <c r="C163" s="235" t="s">
        <v>481</v>
      </c>
      <c r="D163" s="243" t="s">
        <v>2718</v>
      </c>
      <c r="E163" s="236">
        <v>642</v>
      </c>
      <c r="F163" s="236" t="s">
        <v>2532</v>
      </c>
      <c r="G163" s="237" t="s">
        <v>2490</v>
      </c>
      <c r="H163" s="238" t="s">
        <v>4628</v>
      </c>
      <c r="I163" s="237" t="s">
        <v>2490</v>
      </c>
      <c r="J163" s="238" t="s">
        <v>4628</v>
      </c>
      <c r="K163" s="237" t="s">
        <v>2490</v>
      </c>
      <c r="L163" s="238" t="s">
        <v>4628</v>
      </c>
      <c r="M163" s="237" t="s">
        <v>2485</v>
      </c>
      <c r="N163" s="238" t="s">
        <v>2486</v>
      </c>
      <c r="O163" s="237" t="s">
        <v>2485</v>
      </c>
      <c r="P163" s="238" t="s">
        <v>2486</v>
      </c>
      <c r="Q163" s="237" t="s">
        <v>2485</v>
      </c>
      <c r="R163" s="239" t="s">
        <v>4642</v>
      </c>
      <c r="S163" s="237" t="s">
        <v>2485</v>
      </c>
      <c r="T163" s="238" t="s">
        <v>2486</v>
      </c>
      <c r="U163" s="237" t="s">
        <v>2485</v>
      </c>
      <c r="V163" s="238" t="s">
        <v>2486</v>
      </c>
      <c r="W163" s="237" t="s">
        <v>2482</v>
      </c>
      <c r="X163" s="239" t="s">
        <v>4643</v>
      </c>
      <c r="Y163" s="237" t="s">
        <v>2485</v>
      </c>
      <c r="Z163" s="238" t="s">
        <v>2486</v>
      </c>
      <c r="AA163" s="237" t="s">
        <v>2485</v>
      </c>
      <c r="AB163" s="239" t="s">
        <v>2486</v>
      </c>
      <c r="AC163" s="237" t="s">
        <v>2485</v>
      </c>
      <c r="AD163" s="238" t="s">
        <v>2486</v>
      </c>
      <c r="AE163" s="237" t="s">
        <v>2490</v>
      </c>
      <c r="AF163" s="238" t="s">
        <v>4644</v>
      </c>
      <c r="AG163" s="237" t="s">
        <v>2485</v>
      </c>
      <c r="AH163" s="238" t="s">
        <v>2486</v>
      </c>
      <c r="AI163" s="237" t="s">
        <v>2485</v>
      </c>
      <c r="AJ163" s="238" t="s">
        <v>2486</v>
      </c>
      <c r="AK163" s="237" t="s">
        <v>2485</v>
      </c>
      <c r="AL163" s="238" t="s">
        <v>2486</v>
      </c>
      <c r="AM163" s="237" t="s">
        <v>2646</v>
      </c>
      <c r="AN163" s="239" t="s">
        <v>4645</v>
      </c>
      <c r="AO163" s="237" t="s">
        <v>2485</v>
      </c>
      <c r="AP163" s="238" t="s">
        <v>2486</v>
      </c>
      <c r="AQ163" s="237" t="s">
        <v>2490</v>
      </c>
      <c r="AR163" s="239" t="s">
        <v>4646</v>
      </c>
      <c r="AS163" s="237" t="s">
        <v>2485</v>
      </c>
      <c r="AT163" s="238" t="s">
        <v>2486</v>
      </c>
      <c r="AU163" s="237" t="s">
        <v>2485</v>
      </c>
      <c r="AV163" s="239" t="s">
        <v>2486</v>
      </c>
      <c r="AW163" s="237" t="s">
        <v>2485</v>
      </c>
      <c r="AX163" s="238" t="s">
        <v>2486</v>
      </c>
      <c r="AY163" s="237" t="s">
        <v>2485</v>
      </c>
      <c r="AZ163" s="239" t="s">
        <v>2486</v>
      </c>
      <c r="BA163" s="237" t="s">
        <v>2543</v>
      </c>
      <c r="BB163" s="238" t="s">
        <v>4647</v>
      </c>
      <c r="BC163" s="237" t="s">
        <v>2485</v>
      </c>
      <c r="BD163" s="238" t="s">
        <v>2486</v>
      </c>
      <c r="BE163" s="237" t="s">
        <v>2485</v>
      </c>
      <c r="BF163" s="239" t="s">
        <v>2486</v>
      </c>
      <c r="BG163" s="237" t="s">
        <v>2485</v>
      </c>
      <c r="BH163" s="239" t="s">
        <v>4648</v>
      </c>
      <c r="BI163" s="237" t="s">
        <v>2485</v>
      </c>
      <c r="BJ163" s="238" t="s">
        <v>2486</v>
      </c>
      <c r="BK163" s="237" t="s">
        <v>2485</v>
      </c>
      <c r="BL163" s="238" t="s">
        <v>2486</v>
      </c>
      <c r="BM163" s="237" t="s">
        <v>2485</v>
      </c>
      <c r="BN163" s="238" t="s">
        <v>2486</v>
      </c>
      <c r="BO163" s="237" t="s">
        <v>2485</v>
      </c>
      <c r="BP163" s="238" t="s">
        <v>2486</v>
      </c>
      <c r="BQ163" s="237" t="s">
        <v>2485</v>
      </c>
      <c r="BR163" s="238" t="s">
        <v>2486</v>
      </c>
      <c r="BS163" s="237" t="s">
        <v>2485</v>
      </c>
      <c r="BT163" s="239" t="s">
        <v>2486</v>
      </c>
      <c r="BU163" s="237" t="s">
        <v>2485</v>
      </c>
      <c r="BV163" s="238" t="s">
        <v>2486</v>
      </c>
      <c r="BW163" s="237" t="s">
        <v>2485</v>
      </c>
      <c r="BX163" s="239" t="s">
        <v>2486</v>
      </c>
      <c r="BY163" s="237" t="s">
        <v>2485</v>
      </c>
      <c r="BZ163" s="238" t="s">
        <v>2486</v>
      </c>
      <c r="CA163" s="237" t="s">
        <v>2482</v>
      </c>
      <c r="CB163" s="238" t="s">
        <v>4649</v>
      </c>
      <c r="CC163" s="237" t="s">
        <v>2485</v>
      </c>
      <c r="CD163" s="238" t="s">
        <v>2486</v>
      </c>
      <c r="CE163" s="237" t="s">
        <v>2485</v>
      </c>
      <c r="CF163" s="239" t="s">
        <v>2486</v>
      </c>
      <c r="CG163" s="237" t="s">
        <v>2485</v>
      </c>
      <c r="CH163" s="238" t="s">
        <v>2486</v>
      </c>
      <c r="CI163" s="237" t="s">
        <v>2485</v>
      </c>
      <c r="CJ163" s="238" t="s">
        <v>2486</v>
      </c>
      <c r="CK163" s="237" t="s">
        <v>2485</v>
      </c>
      <c r="CL163" s="239" t="s">
        <v>2486</v>
      </c>
      <c r="CM163" s="237" t="s">
        <v>2490</v>
      </c>
      <c r="CN163" s="238" t="s">
        <v>4225</v>
      </c>
      <c r="CO163" s="237" t="s">
        <v>2485</v>
      </c>
      <c r="CP163" s="238" t="s">
        <v>2486</v>
      </c>
      <c r="CQ163" s="237" t="s">
        <v>2484</v>
      </c>
      <c r="CR163" s="238" t="s">
        <v>4650</v>
      </c>
      <c r="CS163" s="237" t="s">
        <v>2543</v>
      </c>
      <c r="CT163" s="238" t="s">
        <v>4651</v>
      </c>
      <c r="CU163" s="237" t="s">
        <v>2485</v>
      </c>
      <c r="CV163" s="238" t="s">
        <v>2486</v>
      </c>
      <c r="CW163" s="240"/>
      <c r="CX163" s="236"/>
      <c r="CY163" s="236"/>
      <c r="CZ163" s="236"/>
      <c r="DA163" s="236"/>
      <c r="DB163" s="236"/>
    </row>
    <row r="164" spans="1:106" s="249" customFormat="1" ht="51.75" customHeight="1" thickBot="1" x14ac:dyDescent="0.35">
      <c r="A164" s="241">
        <f t="shared" si="2"/>
        <v>161</v>
      </c>
      <c r="B164" s="242"/>
      <c r="C164" s="235" t="s">
        <v>482</v>
      </c>
      <c r="D164" s="243" t="s">
        <v>2630</v>
      </c>
      <c r="E164" s="236">
        <v>640</v>
      </c>
      <c r="F164" s="236" t="s">
        <v>2693</v>
      </c>
      <c r="G164" s="237" t="s">
        <v>2485</v>
      </c>
      <c r="H164" s="238" t="s">
        <v>2486</v>
      </c>
      <c r="I164" s="237" t="s">
        <v>2485</v>
      </c>
      <c r="J164" s="238" t="s">
        <v>2486</v>
      </c>
      <c r="K164" s="237" t="s">
        <v>2485</v>
      </c>
      <c r="L164" s="238" t="s">
        <v>2486</v>
      </c>
      <c r="M164" s="237" t="s">
        <v>2543</v>
      </c>
      <c r="N164" s="238" t="s">
        <v>4652</v>
      </c>
      <c r="O164" s="237" t="s">
        <v>2485</v>
      </c>
      <c r="P164" s="238" t="s">
        <v>2486</v>
      </c>
      <c r="Q164" s="237" t="s">
        <v>2485</v>
      </c>
      <c r="R164" s="239" t="s">
        <v>2486</v>
      </c>
      <c r="S164" s="237" t="s">
        <v>2485</v>
      </c>
      <c r="T164" s="238" t="s">
        <v>2486</v>
      </c>
      <c r="U164" s="237" t="s">
        <v>2482</v>
      </c>
      <c r="V164" s="238" t="s">
        <v>4653</v>
      </c>
      <c r="W164" s="237" t="s">
        <v>2482</v>
      </c>
      <c r="X164" s="239" t="s">
        <v>4654</v>
      </c>
      <c r="Y164" s="237" t="s">
        <v>2485</v>
      </c>
      <c r="Z164" s="238" t="s">
        <v>2486</v>
      </c>
      <c r="AA164" s="237" t="s">
        <v>2485</v>
      </c>
      <c r="AB164" s="239" t="s">
        <v>2486</v>
      </c>
      <c r="AC164" s="237" t="s">
        <v>2482</v>
      </c>
      <c r="AD164" s="238" t="s">
        <v>4655</v>
      </c>
      <c r="AE164" s="237" t="s">
        <v>2543</v>
      </c>
      <c r="AF164" s="238" t="s">
        <v>4655</v>
      </c>
      <c r="AG164" s="237" t="s">
        <v>2485</v>
      </c>
      <c r="AH164" s="238" t="s">
        <v>2486</v>
      </c>
      <c r="AI164" s="237" t="s">
        <v>2485</v>
      </c>
      <c r="AJ164" s="238" t="s">
        <v>2486</v>
      </c>
      <c r="AK164" s="237" t="s">
        <v>2485</v>
      </c>
      <c r="AL164" s="238" t="s">
        <v>2486</v>
      </c>
      <c r="AM164" s="237" t="s">
        <v>2485</v>
      </c>
      <c r="AN164" s="239" t="s">
        <v>2486</v>
      </c>
      <c r="AO164" s="237" t="s">
        <v>2490</v>
      </c>
      <c r="AP164" s="238" t="s">
        <v>4656</v>
      </c>
      <c r="AQ164" s="237" t="s">
        <v>2482</v>
      </c>
      <c r="AR164" s="239" t="s">
        <v>4657</v>
      </c>
      <c r="AS164" s="237" t="s">
        <v>2490</v>
      </c>
      <c r="AT164" s="238" t="s">
        <v>4658</v>
      </c>
      <c r="AU164" s="237" t="s">
        <v>2543</v>
      </c>
      <c r="AV164" s="239" t="s">
        <v>4659</v>
      </c>
      <c r="AW164" s="237" t="s">
        <v>2482</v>
      </c>
      <c r="AX164" s="238" t="s">
        <v>4660</v>
      </c>
      <c r="AY164" s="237" t="s">
        <v>2543</v>
      </c>
      <c r="AZ164" s="239" t="s">
        <v>4661</v>
      </c>
      <c r="BA164" s="237" t="s">
        <v>2485</v>
      </c>
      <c r="BB164" s="238" t="s">
        <v>2486</v>
      </c>
      <c r="BC164" s="237" t="s">
        <v>2543</v>
      </c>
      <c r="BD164" s="238" t="s">
        <v>4662</v>
      </c>
      <c r="BE164" s="237" t="s">
        <v>2482</v>
      </c>
      <c r="BF164" s="239" t="s">
        <v>4663</v>
      </c>
      <c r="BG164" s="237" t="s">
        <v>2543</v>
      </c>
      <c r="BH164" s="239" t="s">
        <v>4664</v>
      </c>
      <c r="BI164" s="237" t="s">
        <v>2482</v>
      </c>
      <c r="BJ164" s="238" t="s">
        <v>4665</v>
      </c>
      <c r="BK164" s="237" t="s">
        <v>2543</v>
      </c>
      <c r="BL164" s="238" t="s">
        <v>4662</v>
      </c>
      <c r="BM164" s="237" t="s">
        <v>2485</v>
      </c>
      <c r="BN164" s="238" t="s">
        <v>2486</v>
      </c>
      <c r="BO164" s="237" t="s">
        <v>2485</v>
      </c>
      <c r="BP164" s="238" t="s">
        <v>4666</v>
      </c>
      <c r="BQ164" s="237" t="s">
        <v>2485</v>
      </c>
      <c r="BR164" s="238" t="s">
        <v>2486</v>
      </c>
      <c r="BS164" s="237" t="s">
        <v>2485</v>
      </c>
      <c r="BT164" s="239" t="s">
        <v>2486</v>
      </c>
      <c r="BU164" s="237" t="s">
        <v>2485</v>
      </c>
      <c r="BV164" s="238" t="s">
        <v>2486</v>
      </c>
      <c r="BW164" s="237" t="s">
        <v>2485</v>
      </c>
      <c r="BX164" s="239" t="s">
        <v>2486</v>
      </c>
      <c r="BY164" s="237" t="s">
        <v>2485</v>
      </c>
      <c r="BZ164" s="238" t="s">
        <v>2486</v>
      </c>
      <c r="CA164" s="237" t="s">
        <v>2490</v>
      </c>
      <c r="CB164" s="238" t="s">
        <v>3446</v>
      </c>
      <c r="CC164" s="237" t="s">
        <v>2485</v>
      </c>
      <c r="CD164" s="238" t="s">
        <v>2486</v>
      </c>
      <c r="CE164" s="237" t="s">
        <v>2482</v>
      </c>
      <c r="CF164" s="239" t="s">
        <v>4667</v>
      </c>
      <c r="CG164" s="237" t="s">
        <v>2485</v>
      </c>
      <c r="CH164" s="238" t="s">
        <v>2486</v>
      </c>
      <c r="CI164" s="237" t="s">
        <v>2485</v>
      </c>
      <c r="CJ164" s="238" t="s">
        <v>2486</v>
      </c>
      <c r="CK164" s="237" t="s">
        <v>2485</v>
      </c>
      <c r="CL164" s="239" t="s">
        <v>2486</v>
      </c>
      <c r="CM164" s="237" t="s">
        <v>2483</v>
      </c>
      <c r="CN164" s="238" t="s">
        <v>3489</v>
      </c>
      <c r="CO164" s="237" t="s">
        <v>2485</v>
      </c>
      <c r="CP164" s="238" t="s">
        <v>2486</v>
      </c>
      <c r="CQ164" s="237" t="s">
        <v>2485</v>
      </c>
      <c r="CR164" s="238" t="s">
        <v>2486</v>
      </c>
      <c r="CS164" s="237" t="s">
        <v>2485</v>
      </c>
      <c r="CT164" s="238" t="s">
        <v>2486</v>
      </c>
      <c r="CU164" s="237" t="s">
        <v>2485</v>
      </c>
      <c r="CV164" s="238" t="s">
        <v>2486</v>
      </c>
      <c r="CW164" s="240"/>
      <c r="CX164" s="236"/>
      <c r="CY164" s="236"/>
      <c r="CZ164" s="236"/>
      <c r="DA164" s="236"/>
      <c r="DB164" s="236"/>
    </row>
    <row r="165" spans="1:106" s="249" customFormat="1" ht="51.75" customHeight="1" thickBot="1" x14ac:dyDescent="0.35">
      <c r="A165" s="241">
        <f t="shared" si="2"/>
        <v>162</v>
      </c>
      <c r="B165" s="242"/>
      <c r="C165" s="235" t="s">
        <v>483</v>
      </c>
      <c r="D165" s="243" t="s">
        <v>2718</v>
      </c>
      <c r="E165" s="236">
        <v>351</v>
      </c>
      <c r="F165" s="236" t="s">
        <v>2659</v>
      </c>
      <c r="G165" s="237" t="s">
        <v>2485</v>
      </c>
      <c r="H165" s="238" t="s">
        <v>2486</v>
      </c>
      <c r="I165" s="237" t="s">
        <v>2485</v>
      </c>
      <c r="J165" s="238" t="s">
        <v>2486</v>
      </c>
      <c r="K165" s="237" t="s">
        <v>2485</v>
      </c>
      <c r="L165" s="238" t="s">
        <v>2486</v>
      </c>
      <c r="M165" s="237" t="s">
        <v>2485</v>
      </c>
      <c r="N165" s="238" t="s">
        <v>2486</v>
      </c>
      <c r="O165" s="237" t="s">
        <v>2485</v>
      </c>
      <c r="P165" s="238" t="s">
        <v>2486</v>
      </c>
      <c r="Q165" s="237" t="s">
        <v>2485</v>
      </c>
      <c r="R165" s="239" t="s">
        <v>2486</v>
      </c>
      <c r="S165" s="237" t="s">
        <v>2485</v>
      </c>
      <c r="T165" s="238" t="s">
        <v>2486</v>
      </c>
      <c r="U165" s="237" t="s">
        <v>2485</v>
      </c>
      <c r="V165" s="238" t="s">
        <v>2486</v>
      </c>
      <c r="W165" s="237" t="s">
        <v>2485</v>
      </c>
      <c r="X165" s="239" t="s">
        <v>2486</v>
      </c>
      <c r="Y165" s="237" t="s">
        <v>2485</v>
      </c>
      <c r="Z165" s="238" t="s">
        <v>2486</v>
      </c>
      <c r="AA165" s="237" t="s">
        <v>2485</v>
      </c>
      <c r="AB165" s="239" t="s">
        <v>2486</v>
      </c>
      <c r="AC165" s="237" t="s">
        <v>2485</v>
      </c>
      <c r="AD165" s="238" t="s">
        <v>2486</v>
      </c>
      <c r="AE165" s="237" t="s">
        <v>2485</v>
      </c>
      <c r="AF165" s="238" t="s">
        <v>2486</v>
      </c>
      <c r="AG165" s="237" t="s">
        <v>2485</v>
      </c>
      <c r="AH165" s="238" t="s">
        <v>2486</v>
      </c>
      <c r="AI165" s="237" t="s">
        <v>2485</v>
      </c>
      <c r="AJ165" s="238" t="s">
        <v>2486</v>
      </c>
      <c r="AK165" s="237" t="s">
        <v>2485</v>
      </c>
      <c r="AL165" s="238" t="s">
        <v>2486</v>
      </c>
      <c r="AM165" s="237" t="s">
        <v>2485</v>
      </c>
      <c r="AN165" s="239" t="s">
        <v>2486</v>
      </c>
      <c r="AO165" s="237" t="s">
        <v>2485</v>
      </c>
      <c r="AP165" s="238" t="s">
        <v>2486</v>
      </c>
      <c r="AQ165" s="237" t="s">
        <v>2485</v>
      </c>
      <c r="AR165" s="239" t="s">
        <v>2486</v>
      </c>
      <c r="AS165" s="237" t="s">
        <v>2485</v>
      </c>
      <c r="AT165" s="238" t="s">
        <v>2486</v>
      </c>
      <c r="AU165" s="237" t="s">
        <v>2490</v>
      </c>
      <c r="AV165" s="239" t="s">
        <v>4668</v>
      </c>
      <c r="AW165" s="237" t="s">
        <v>2485</v>
      </c>
      <c r="AX165" s="238" t="s">
        <v>2486</v>
      </c>
      <c r="AY165" s="237" t="s">
        <v>2490</v>
      </c>
      <c r="AZ165" s="239" t="s">
        <v>4668</v>
      </c>
      <c r="BA165" s="237" t="s">
        <v>2485</v>
      </c>
      <c r="BB165" s="238" t="s">
        <v>2486</v>
      </c>
      <c r="BC165" s="237" t="s">
        <v>2490</v>
      </c>
      <c r="BD165" s="238" t="s">
        <v>4668</v>
      </c>
      <c r="BE165" s="237" t="s">
        <v>2485</v>
      </c>
      <c r="BF165" s="239" t="s">
        <v>2486</v>
      </c>
      <c r="BG165" s="237" t="s">
        <v>2490</v>
      </c>
      <c r="BH165" s="239" t="s">
        <v>4669</v>
      </c>
      <c r="BI165" s="237" t="s">
        <v>2485</v>
      </c>
      <c r="BJ165" s="238" t="s">
        <v>2486</v>
      </c>
      <c r="BK165" s="237" t="s">
        <v>2490</v>
      </c>
      <c r="BL165" s="238" t="s">
        <v>4668</v>
      </c>
      <c r="BM165" s="237" t="s">
        <v>2485</v>
      </c>
      <c r="BN165" s="238" t="s">
        <v>2486</v>
      </c>
      <c r="BO165" s="237" t="s">
        <v>2485</v>
      </c>
      <c r="BP165" s="238" t="s">
        <v>2486</v>
      </c>
      <c r="BQ165" s="237" t="s">
        <v>2485</v>
      </c>
      <c r="BR165" s="238" t="s">
        <v>2486</v>
      </c>
      <c r="BS165" s="237" t="s">
        <v>2485</v>
      </c>
      <c r="BT165" s="239" t="s">
        <v>2486</v>
      </c>
      <c r="BU165" s="237" t="s">
        <v>2485</v>
      </c>
      <c r="BV165" s="238" t="s">
        <v>2486</v>
      </c>
      <c r="BW165" s="237" t="s">
        <v>2485</v>
      </c>
      <c r="BX165" s="239" t="s">
        <v>2486</v>
      </c>
      <c r="BY165" s="237" t="s">
        <v>2485</v>
      </c>
      <c r="BZ165" s="238" t="s">
        <v>2486</v>
      </c>
      <c r="CA165" s="237" t="s">
        <v>2485</v>
      </c>
      <c r="CB165" s="238" t="s">
        <v>2486</v>
      </c>
      <c r="CC165" s="237" t="s">
        <v>2485</v>
      </c>
      <c r="CD165" s="238" t="s">
        <v>2486</v>
      </c>
      <c r="CE165" s="237" t="s">
        <v>2485</v>
      </c>
      <c r="CF165" s="239" t="s">
        <v>2486</v>
      </c>
      <c r="CG165" s="237" t="s">
        <v>2485</v>
      </c>
      <c r="CH165" s="238" t="s">
        <v>2486</v>
      </c>
      <c r="CI165" s="237" t="s">
        <v>2485</v>
      </c>
      <c r="CJ165" s="238" t="s">
        <v>2486</v>
      </c>
      <c r="CK165" s="237" t="s">
        <v>2485</v>
      </c>
      <c r="CL165" s="239" t="s">
        <v>2486</v>
      </c>
      <c r="CM165" s="237" t="s">
        <v>2485</v>
      </c>
      <c r="CN165" s="238" t="s">
        <v>2486</v>
      </c>
      <c r="CO165" s="237" t="s">
        <v>2485</v>
      </c>
      <c r="CP165" s="238" t="s">
        <v>2486</v>
      </c>
      <c r="CQ165" s="237" t="s">
        <v>2485</v>
      </c>
      <c r="CR165" s="238" t="s">
        <v>2486</v>
      </c>
      <c r="CS165" s="237" t="s">
        <v>2485</v>
      </c>
      <c r="CT165" s="238" t="s">
        <v>2486</v>
      </c>
      <c r="CU165" s="237" t="s">
        <v>2485</v>
      </c>
      <c r="CV165" s="238" t="s">
        <v>2486</v>
      </c>
      <c r="CW165" s="240"/>
      <c r="CX165" s="236"/>
      <c r="CY165" s="236"/>
      <c r="CZ165" s="236"/>
      <c r="DA165" s="236"/>
      <c r="DB165" s="236"/>
    </row>
    <row r="166" spans="1:106" s="249" customFormat="1" ht="51.75" customHeight="1" thickBot="1" x14ac:dyDescent="0.35">
      <c r="A166" s="241">
        <f t="shared" si="2"/>
        <v>163</v>
      </c>
      <c r="B166" s="242"/>
      <c r="C166" s="235" t="s">
        <v>400</v>
      </c>
      <c r="D166" s="243" t="s">
        <v>4670</v>
      </c>
      <c r="E166" s="236">
        <v>658</v>
      </c>
      <c r="F166" s="236" t="s">
        <v>2693</v>
      </c>
      <c r="G166" s="237" t="s">
        <v>2485</v>
      </c>
      <c r="H166" s="238" t="s">
        <v>2486</v>
      </c>
      <c r="I166" s="237" t="s">
        <v>2485</v>
      </c>
      <c r="J166" s="238" t="s">
        <v>2486</v>
      </c>
      <c r="K166" s="237" t="s">
        <v>2485</v>
      </c>
      <c r="L166" s="238" t="s">
        <v>2486</v>
      </c>
      <c r="M166" s="237" t="s">
        <v>2485</v>
      </c>
      <c r="N166" s="238" t="s">
        <v>2486</v>
      </c>
      <c r="O166" s="237" t="s">
        <v>2485</v>
      </c>
      <c r="P166" s="238" t="s">
        <v>2486</v>
      </c>
      <c r="Q166" s="237" t="s">
        <v>2485</v>
      </c>
      <c r="R166" s="239" t="s">
        <v>2486</v>
      </c>
      <c r="S166" s="237" t="s">
        <v>2485</v>
      </c>
      <c r="T166" s="238" t="s">
        <v>2486</v>
      </c>
      <c r="U166" s="237" t="s">
        <v>2490</v>
      </c>
      <c r="V166" s="238" t="s">
        <v>4671</v>
      </c>
      <c r="W166" s="237" t="s">
        <v>2485</v>
      </c>
      <c r="X166" s="239" t="s">
        <v>2486</v>
      </c>
      <c r="Y166" s="237" t="s">
        <v>2485</v>
      </c>
      <c r="Z166" s="238" t="s">
        <v>2486</v>
      </c>
      <c r="AA166" s="237" t="s">
        <v>2485</v>
      </c>
      <c r="AB166" s="239" t="s">
        <v>2486</v>
      </c>
      <c r="AC166" s="237" t="s">
        <v>2490</v>
      </c>
      <c r="AD166" s="238" t="s">
        <v>4672</v>
      </c>
      <c r="AE166" s="237" t="s">
        <v>2543</v>
      </c>
      <c r="AF166" s="238" t="s">
        <v>4673</v>
      </c>
      <c r="AG166" s="237" t="s">
        <v>2485</v>
      </c>
      <c r="AH166" s="238" t="s">
        <v>2486</v>
      </c>
      <c r="AI166" s="237" t="s">
        <v>2485</v>
      </c>
      <c r="AJ166" s="238" t="s">
        <v>2486</v>
      </c>
      <c r="AK166" s="237" t="s">
        <v>2490</v>
      </c>
      <c r="AL166" s="238" t="s">
        <v>2486</v>
      </c>
      <c r="AM166" s="237" t="s">
        <v>2485</v>
      </c>
      <c r="AN166" s="239" t="s">
        <v>2486</v>
      </c>
      <c r="AO166" s="237" t="s">
        <v>2485</v>
      </c>
      <c r="AP166" s="238" t="s">
        <v>2486</v>
      </c>
      <c r="AQ166" s="237" t="s">
        <v>2485</v>
      </c>
      <c r="AR166" s="239" t="s">
        <v>2486</v>
      </c>
      <c r="AS166" s="237" t="s">
        <v>2480</v>
      </c>
      <c r="AT166" s="238" t="s">
        <v>4674</v>
      </c>
      <c r="AU166" s="237" t="s">
        <v>2482</v>
      </c>
      <c r="AV166" s="239" t="s">
        <v>2809</v>
      </c>
      <c r="AW166" s="237" t="s">
        <v>2482</v>
      </c>
      <c r="AX166" s="238" t="s">
        <v>2810</v>
      </c>
      <c r="AY166" s="237" t="s">
        <v>2482</v>
      </c>
      <c r="AZ166" s="239" t="s">
        <v>2810</v>
      </c>
      <c r="BA166" s="237" t="s">
        <v>2482</v>
      </c>
      <c r="BB166" s="238" t="s">
        <v>2811</v>
      </c>
      <c r="BC166" s="237" t="s">
        <v>2485</v>
      </c>
      <c r="BD166" s="238" t="s">
        <v>2486</v>
      </c>
      <c r="BE166" s="237" t="s">
        <v>2482</v>
      </c>
      <c r="BF166" s="239" t="s">
        <v>2813</v>
      </c>
      <c r="BG166" s="237" t="s">
        <v>2485</v>
      </c>
      <c r="BH166" s="239" t="s">
        <v>2486</v>
      </c>
      <c r="BI166" s="237" t="s">
        <v>2490</v>
      </c>
      <c r="BJ166" s="238" t="s">
        <v>2815</v>
      </c>
      <c r="BK166" s="237" t="s">
        <v>2485</v>
      </c>
      <c r="BL166" s="238" t="s">
        <v>2486</v>
      </c>
      <c r="BM166" s="237" t="s">
        <v>2490</v>
      </c>
      <c r="BN166" s="238" t="s">
        <v>4675</v>
      </c>
      <c r="BO166" s="237" t="s">
        <v>2485</v>
      </c>
      <c r="BP166" s="238" t="s">
        <v>4676</v>
      </c>
      <c r="BQ166" s="237" t="s">
        <v>2485</v>
      </c>
      <c r="BR166" s="238" t="s">
        <v>2486</v>
      </c>
      <c r="BS166" s="237" t="s">
        <v>2482</v>
      </c>
      <c r="BT166" s="239" t="s">
        <v>2819</v>
      </c>
      <c r="BU166" s="237" t="s">
        <v>2485</v>
      </c>
      <c r="BV166" s="238" t="s">
        <v>2486</v>
      </c>
      <c r="BW166" s="237" t="s">
        <v>2543</v>
      </c>
      <c r="BX166" s="239" t="s">
        <v>2820</v>
      </c>
      <c r="BY166" s="237" t="s">
        <v>2485</v>
      </c>
      <c r="BZ166" s="238" t="s">
        <v>2486</v>
      </c>
      <c r="CA166" s="237" t="s">
        <v>2483</v>
      </c>
      <c r="CB166" s="238" t="s">
        <v>4153</v>
      </c>
      <c r="CC166" s="237" t="s">
        <v>2483</v>
      </c>
      <c r="CD166" s="238" t="s">
        <v>2779</v>
      </c>
      <c r="CE166" s="237" t="s">
        <v>2483</v>
      </c>
      <c r="CF166" s="239" t="s">
        <v>2576</v>
      </c>
      <c r="CG166" s="237" t="s">
        <v>2485</v>
      </c>
      <c r="CH166" s="238" t="s">
        <v>2486</v>
      </c>
      <c r="CI166" s="237" t="s">
        <v>2490</v>
      </c>
      <c r="CJ166" s="238" t="s">
        <v>2486</v>
      </c>
      <c r="CK166" s="237" t="s">
        <v>2485</v>
      </c>
      <c r="CL166" s="239" t="s">
        <v>2486</v>
      </c>
      <c r="CM166" s="237" t="s">
        <v>2490</v>
      </c>
      <c r="CN166" s="238" t="s">
        <v>3999</v>
      </c>
      <c r="CO166" s="237" t="s">
        <v>2485</v>
      </c>
      <c r="CP166" s="238" t="s">
        <v>2486</v>
      </c>
      <c r="CQ166" s="237" t="s">
        <v>2485</v>
      </c>
      <c r="CR166" s="238" t="s">
        <v>2486</v>
      </c>
      <c r="CS166" s="237" t="s">
        <v>2485</v>
      </c>
      <c r="CT166" s="238" t="s">
        <v>2486</v>
      </c>
      <c r="CU166" s="237" t="s">
        <v>2485</v>
      </c>
      <c r="CV166" s="238" t="s">
        <v>2486</v>
      </c>
      <c r="CW166" s="240"/>
      <c r="CX166" s="236"/>
      <c r="CY166" s="236"/>
      <c r="CZ166" s="236"/>
      <c r="DA166" s="236"/>
      <c r="DB166" s="236"/>
    </row>
    <row r="167" spans="1:106" s="249" customFormat="1" ht="51.75" customHeight="1" thickBot="1" x14ac:dyDescent="0.35">
      <c r="A167" s="241">
        <f t="shared" si="2"/>
        <v>164</v>
      </c>
      <c r="B167" s="242"/>
      <c r="C167" s="235" t="s">
        <v>401</v>
      </c>
      <c r="D167" s="243" t="s">
        <v>4670</v>
      </c>
      <c r="E167" s="236">
        <v>659</v>
      </c>
      <c r="F167" s="236" t="s">
        <v>2693</v>
      </c>
      <c r="G167" s="237" t="s">
        <v>2485</v>
      </c>
      <c r="H167" s="238" t="s">
        <v>2486</v>
      </c>
      <c r="I167" s="237" t="s">
        <v>2485</v>
      </c>
      <c r="J167" s="238" t="s">
        <v>2486</v>
      </c>
      <c r="K167" s="237" t="s">
        <v>2485</v>
      </c>
      <c r="L167" s="238" t="s">
        <v>2486</v>
      </c>
      <c r="M167" s="237" t="s">
        <v>2485</v>
      </c>
      <c r="N167" s="238" t="s">
        <v>2486</v>
      </c>
      <c r="O167" s="237" t="s">
        <v>2485</v>
      </c>
      <c r="P167" s="238" t="s">
        <v>2486</v>
      </c>
      <c r="Q167" s="237" t="s">
        <v>2485</v>
      </c>
      <c r="R167" s="239" t="s">
        <v>2486</v>
      </c>
      <c r="S167" s="237" t="s">
        <v>2485</v>
      </c>
      <c r="T167" s="238" t="s">
        <v>2486</v>
      </c>
      <c r="U167" s="237" t="s">
        <v>2482</v>
      </c>
      <c r="V167" s="238" t="s">
        <v>4671</v>
      </c>
      <c r="W167" s="237" t="s">
        <v>2485</v>
      </c>
      <c r="X167" s="239" t="s">
        <v>2486</v>
      </c>
      <c r="Y167" s="237" t="s">
        <v>2485</v>
      </c>
      <c r="Z167" s="238" t="s">
        <v>2486</v>
      </c>
      <c r="AA167" s="237" t="s">
        <v>2485</v>
      </c>
      <c r="AB167" s="239" t="s">
        <v>2486</v>
      </c>
      <c r="AC167" s="237" t="s">
        <v>2490</v>
      </c>
      <c r="AD167" s="238" t="s">
        <v>4672</v>
      </c>
      <c r="AE167" s="237" t="s">
        <v>2485</v>
      </c>
      <c r="AF167" s="238" t="s">
        <v>2486</v>
      </c>
      <c r="AG167" s="237" t="s">
        <v>2485</v>
      </c>
      <c r="AH167" s="238" t="s">
        <v>2486</v>
      </c>
      <c r="AI167" s="237" t="s">
        <v>2485</v>
      </c>
      <c r="AJ167" s="238" t="s">
        <v>2486</v>
      </c>
      <c r="AK167" s="237" t="s">
        <v>2482</v>
      </c>
      <c r="AL167" s="238" t="s">
        <v>2486</v>
      </c>
      <c r="AM167" s="237" t="s">
        <v>2485</v>
      </c>
      <c r="AN167" s="239" t="s">
        <v>2486</v>
      </c>
      <c r="AO167" s="237" t="s">
        <v>2485</v>
      </c>
      <c r="AP167" s="238" t="s">
        <v>2486</v>
      </c>
      <c r="AQ167" s="237" t="s">
        <v>2485</v>
      </c>
      <c r="AR167" s="239" t="s">
        <v>2486</v>
      </c>
      <c r="AS167" s="237" t="s">
        <v>2480</v>
      </c>
      <c r="AT167" s="238" t="s">
        <v>4674</v>
      </c>
      <c r="AU167" s="237" t="s">
        <v>2482</v>
      </c>
      <c r="AV167" s="239" t="s">
        <v>2809</v>
      </c>
      <c r="AW167" s="237" t="s">
        <v>2482</v>
      </c>
      <c r="AX167" s="238" t="s">
        <v>2810</v>
      </c>
      <c r="AY167" s="237" t="s">
        <v>2482</v>
      </c>
      <c r="AZ167" s="239" t="s">
        <v>2810</v>
      </c>
      <c r="BA167" s="237" t="s">
        <v>2482</v>
      </c>
      <c r="BB167" s="238" t="s">
        <v>2811</v>
      </c>
      <c r="BC167" s="237" t="s">
        <v>2485</v>
      </c>
      <c r="BD167" s="238" t="s">
        <v>2486</v>
      </c>
      <c r="BE167" s="237" t="s">
        <v>2482</v>
      </c>
      <c r="BF167" s="239" t="s">
        <v>2813</v>
      </c>
      <c r="BG167" s="237" t="s">
        <v>2485</v>
      </c>
      <c r="BH167" s="239" t="s">
        <v>2486</v>
      </c>
      <c r="BI167" s="237" t="s">
        <v>2490</v>
      </c>
      <c r="BJ167" s="238" t="s">
        <v>2815</v>
      </c>
      <c r="BK167" s="237" t="s">
        <v>2485</v>
      </c>
      <c r="BL167" s="238" t="s">
        <v>2486</v>
      </c>
      <c r="BM167" s="237" t="s">
        <v>2490</v>
      </c>
      <c r="BN167" s="238" t="s">
        <v>4675</v>
      </c>
      <c r="BO167" s="237" t="s">
        <v>2485</v>
      </c>
      <c r="BP167" s="238" t="s">
        <v>4676</v>
      </c>
      <c r="BQ167" s="237" t="s">
        <v>2485</v>
      </c>
      <c r="BR167" s="238" t="s">
        <v>2486</v>
      </c>
      <c r="BS167" s="237" t="s">
        <v>2482</v>
      </c>
      <c r="BT167" s="239" t="s">
        <v>2819</v>
      </c>
      <c r="BU167" s="237" t="s">
        <v>2485</v>
      </c>
      <c r="BV167" s="238" t="s">
        <v>2486</v>
      </c>
      <c r="BW167" s="237" t="s">
        <v>2543</v>
      </c>
      <c r="BX167" s="239" t="s">
        <v>2820</v>
      </c>
      <c r="BY167" s="237" t="s">
        <v>2485</v>
      </c>
      <c r="BZ167" s="238" t="s">
        <v>2486</v>
      </c>
      <c r="CA167" s="237" t="s">
        <v>2483</v>
      </c>
      <c r="CB167" s="238" t="s">
        <v>4153</v>
      </c>
      <c r="CC167" s="237" t="s">
        <v>2483</v>
      </c>
      <c r="CD167" s="238" t="s">
        <v>2779</v>
      </c>
      <c r="CE167" s="237" t="s">
        <v>2483</v>
      </c>
      <c r="CF167" s="239" t="s">
        <v>2576</v>
      </c>
      <c r="CG167" s="237" t="s">
        <v>2485</v>
      </c>
      <c r="CH167" s="238" t="s">
        <v>2486</v>
      </c>
      <c r="CI167" s="237" t="s">
        <v>2490</v>
      </c>
      <c r="CJ167" s="238" t="s">
        <v>2486</v>
      </c>
      <c r="CK167" s="237" t="s">
        <v>2485</v>
      </c>
      <c r="CL167" s="239" t="s">
        <v>2486</v>
      </c>
      <c r="CM167" s="237" t="s">
        <v>2490</v>
      </c>
      <c r="CN167" s="238" t="s">
        <v>3999</v>
      </c>
      <c r="CO167" s="237" t="s">
        <v>2485</v>
      </c>
      <c r="CP167" s="238" t="s">
        <v>2486</v>
      </c>
      <c r="CQ167" s="237" t="s">
        <v>2485</v>
      </c>
      <c r="CR167" s="238" t="s">
        <v>2486</v>
      </c>
      <c r="CS167" s="237" t="s">
        <v>2485</v>
      </c>
      <c r="CT167" s="238" t="s">
        <v>2486</v>
      </c>
      <c r="CU167" s="237" t="s">
        <v>2485</v>
      </c>
      <c r="CV167" s="238" t="s">
        <v>2486</v>
      </c>
      <c r="CW167" s="240"/>
      <c r="CX167" s="236"/>
      <c r="CY167" s="236"/>
      <c r="CZ167" s="236"/>
      <c r="DA167" s="236"/>
      <c r="DB167" s="236"/>
    </row>
    <row r="168" spans="1:106" s="251" customFormat="1" ht="51.75" customHeight="1" thickBot="1" x14ac:dyDescent="0.35">
      <c r="A168" s="241">
        <f t="shared" si="2"/>
        <v>165</v>
      </c>
      <c r="B168" s="242"/>
      <c r="C168" s="235" t="s">
        <v>402</v>
      </c>
      <c r="D168" s="243" t="s">
        <v>4670</v>
      </c>
      <c r="E168" s="236">
        <v>657</v>
      </c>
      <c r="F168" s="236" t="s">
        <v>2693</v>
      </c>
      <c r="G168" s="237" t="s">
        <v>2485</v>
      </c>
      <c r="H168" s="238" t="s">
        <v>2486</v>
      </c>
      <c r="I168" s="237" t="s">
        <v>2485</v>
      </c>
      <c r="J168" s="238" t="s">
        <v>2486</v>
      </c>
      <c r="K168" s="237" t="s">
        <v>2485</v>
      </c>
      <c r="L168" s="238" t="s">
        <v>2486</v>
      </c>
      <c r="M168" s="237" t="s">
        <v>2485</v>
      </c>
      <c r="N168" s="238" t="s">
        <v>2486</v>
      </c>
      <c r="O168" s="237" t="s">
        <v>2485</v>
      </c>
      <c r="P168" s="238" t="s">
        <v>2486</v>
      </c>
      <c r="Q168" s="237" t="s">
        <v>2485</v>
      </c>
      <c r="R168" s="239" t="s">
        <v>2486</v>
      </c>
      <c r="S168" s="237" t="s">
        <v>2485</v>
      </c>
      <c r="T168" s="238" t="s">
        <v>2486</v>
      </c>
      <c r="U168" s="237" t="s">
        <v>2482</v>
      </c>
      <c r="V168" s="238" t="s">
        <v>4671</v>
      </c>
      <c r="W168" s="237" t="s">
        <v>2485</v>
      </c>
      <c r="X168" s="239" t="s">
        <v>2486</v>
      </c>
      <c r="Y168" s="237" t="s">
        <v>2485</v>
      </c>
      <c r="Z168" s="238" t="s">
        <v>2486</v>
      </c>
      <c r="AA168" s="237" t="s">
        <v>2485</v>
      </c>
      <c r="AB168" s="239" t="s">
        <v>2486</v>
      </c>
      <c r="AC168" s="237" t="s">
        <v>2490</v>
      </c>
      <c r="AD168" s="238" t="s">
        <v>4672</v>
      </c>
      <c r="AE168" s="237" t="s">
        <v>2485</v>
      </c>
      <c r="AF168" s="238" t="s">
        <v>2486</v>
      </c>
      <c r="AG168" s="237" t="s">
        <v>2485</v>
      </c>
      <c r="AH168" s="238" t="s">
        <v>2486</v>
      </c>
      <c r="AI168" s="237" t="s">
        <v>2485</v>
      </c>
      <c r="AJ168" s="238" t="s">
        <v>2486</v>
      </c>
      <c r="AK168" s="237" t="s">
        <v>2482</v>
      </c>
      <c r="AL168" s="238" t="s">
        <v>2486</v>
      </c>
      <c r="AM168" s="237" t="s">
        <v>2485</v>
      </c>
      <c r="AN168" s="239" t="s">
        <v>2486</v>
      </c>
      <c r="AO168" s="237" t="s">
        <v>2485</v>
      </c>
      <c r="AP168" s="238" t="s">
        <v>2486</v>
      </c>
      <c r="AQ168" s="237" t="s">
        <v>2485</v>
      </c>
      <c r="AR168" s="239" t="s">
        <v>2486</v>
      </c>
      <c r="AS168" s="237" t="s">
        <v>2480</v>
      </c>
      <c r="AT168" s="238" t="s">
        <v>4674</v>
      </c>
      <c r="AU168" s="237" t="s">
        <v>2482</v>
      </c>
      <c r="AV168" s="239" t="s">
        <v>2809</v>
      </c>
      <c r="AW168" s="237" t="s">
        <v>2482</v>
      </c>
      <c r="AX168" s="238" t="s">
        <v>2810</v>
      </c>
      <c r="AY168" s="237" t="s">
        <v>2482</v>
      </c>
      <c r="AZ168" s="239" t="s">
        <v>2810</v>
      </c>
      <c r="BA168" s="237" t="s">
        <v>2482</v>
      </c>
      <c r="BB168" s="238" t="s">
        <v>2811</v>
      </c>
      <c r="BC168" s="237" t="s">
        <v>2485</v>
      </c>
      <c r="BD168" s="238" t="s">
        <v>2486</v>
      </c>
      <c r="BE168" s="237" t="s">
        <v>2482</v>
      </c>
      <c r="BF168" s="239" t="s">
        <v>2813</v>
      </c>
      <c r="BG168" s="237" t="s">
        <v>2485</v>
      </c>
      <c r="BH168" s="239" t="s">
        <v>2486</v>
      </c>
      <c r="BI168" s="237" t="s">
        <v>2490</v>
      </c>
      <c r="BJ168" s="238" t="s">
        <v>2815</v>
      </c>
      <c r="BK168" s="237" t="s">
        <v>2485</v>
      </c>
      <c r="BL168" s="238" t="s">
        <v>2486</v>
      </c>
      <c r="BM168" s="237" t="s">
        <v>2490</v>
      </c>
      <c r="BN168" s="238" t="s">
        <v>4675</v>
      </c>
      <c r="BO168" s="237" t="s">
        <v>2485</v>
      </c>
      <c r="BP168" s="238" t="s">
        <v>4676</v>
      </c>
      <c r="BQ168" s="237" t="s">
        <v>2485</v>
      </c>
      <c r="BR168" s="238" t="s">
        <v>2486</v>
      </c>
      <c r="BS168" s="237" t="s">
        <v>2482</v>
      </c>
      <c r="BT168" s="239" t="s">
        <v>2819</v>
      </c>
      <c r="BU168" s="237" t="s">
        <v>2485</v>
      </c>
      <c r="BV168" s="238" t="s">
        <v>2486</v>
      </c>
      <c r="BW168" s="237" t="s">
        <v>2543</v>
      </c>
      <c r="BX168" s="239" t="s">
        <v>2820</v>
      </c>
      <c r="BY168" s="237" t="s">
        <v>2485</v>
      </c>
      <c r="BZ168" s="238" t="s">
        <v>2486</v>
      </c>
      <c r="CA168" s="237" t="s">
        <v>2483</v>
      </c>
      <c r="CB168" s="238" t="s">
        <v>4153</v>
      </c>
      <c r="CC168" s="237" t="s">
        <v>2483</v>
      </c>
      <c r="CD168" s="238" t="s">
        <v>2779</v>
      </c>
      <c r="CE168" s="237" t="s">
        <v>2483</v>
      </c>
      <c r="CF168" s="239" t="s">
        <v>2576</v>
      </c>
      <c r="CG168" s="237" t="s">
        <v>2485</v>
      </c>
      <c r="CH168" s="238" t="s">
        <v>2486</v>
      </c>
      <c r="CI168" s="237" t="s">
        <v>2490</v>
      </c>
      <c r="CJ168" s="238" t="s">
        <v>2486</v>
      </c>
      <c r="CK168" s="237" t="s">
        <v>2485</v>
      </c>
      <c r="CL168" s="239" t="s">
        <v>2486</v>
      </c>
      <c r="CM168" s="237" t="s">
        <v>2490</v>
      </c>
      <c r="CN168" s="238" t="s">
        <v>3999</v>
      </c>
      <c r="CO168" s="237" t="s">
        <v>2485</v>
      </c>
      <c r="CP168" s="238" t="s">
        <v>2486</v>
      </c>
      <c r="CQ168" s="237" t="s">
        <v>2485</v>
      </c>
      <c r="CR168" s="238" t="s">
        <v>2486</v>
      </c>
      <c r="CS168" s="237" t="s">
        <v>2485</v>
      </c>
      <c r="CT168" s="238" t="s">
        <v>2486</v>
      </c>
      <c r="CU168" s="237" t="s">
        <v>2485</v>
      </c>
      <c r="CV168" s="238" t="s">
        <v>2486</v>
      </c>
      <c r="CW168" s="240"/>
      <c r="CX168" s="236"/>
      <c r="CY168" s="236"/>
      <c r="CZ168" s="236"/>
      <c r="DA168" s="236"/>
      <c r="DB168" s="236"/>
    </row>
    <row r="169" spans="1:106" s="251" customFormat="1" ht="51.75" customHeight="1" thickBot="1" x14ac:dyDescent="0.35">
      <c r="A169" s="241">
        <f t="shared" si="2"/>
        <v>166</v>
      </c>
      <c r="B169" s="242"/>
      <c r="C169" s="235" t="s">
        <v>403</v>
      </c>
      <c r="D169" s="243" t="s">
        <v>3040</v>
      </c>
      <c r="E169" s="236">
        <v>644</v>
      </c>
      <c r="F169" s="236" t="s">
        <v>2693</v>
      </c>
      <c r="G169" s="237" t="s">
        <v>2485</v>
      </c>
      <c r="H169" s="238" t="s">
        <v>2486</v>
      </c>
      <c r="I169" s="237" t="s">
        <v>2485</v>
      </c>
      <c r="J169" s="238" t="s">
        <v>2486</v>
      </c>
      <c r="K169" s="237" t="s">
        <v>2485</v>
      </c>
      <c r="L169" s="238" t="s">
        <v>2486</v>
      </c>
      <c r="M169" s="237" t="s">
        <v>2485</v>
      </c>
      <c r="N169" s="238" t="s">
        <v>2486</v>
      </c>
      <c r="O169" s="237" t="s">
        <v>2485</v>
      </c>
      <c r="P169" s="238" t="s">
        <v>2486</v>
      </c>
      <c r="Q169" s="237" t="s">
        <v>2485</v>
      </c>
      <c r="R169" s="239" t="s">
        <v>2486</v>
      </c>
      <c r="S169" s="237" t="s">
        <v>2485</v>
      </c>
      <c r="T169" s="238" t="s">
        <v>2486</v>
      </c>
      <c r="U169" s="237" t="s">
        <v>2485</v>
      </c>
      <c r="V169" s="238" t="s">
        <v>2486</v>
      </c>
      <c r="W169" s="237" t="s">
        <v>2485</v>
      </c>
      <c r="X169" s="239" t="s">
        <v>2486</v>
      </c>
      <c r="Y169" s="237" t="s">
        <v>2485</v>
      </c>
      <c r="Z169" s="238" t="s">
        <v>2486</v>
      </c>
      <c r="AA169" s="237" t="s">
        <v>2485</v>
      </c>
      <c r="AB169" s="239" t="s">
        <v>2486</v>
      </c>
      <c r="AC169" s="237" t="s">
        <v>2490</v>
      </c>
      <c r="AD169" s="238" t="s">
        <v>4672</v>
      </c>
      <c r="AE169" s="237" t="s">
        <v>2485</v>
      </c>
      <c r="AF169" s="238" t="s">
        <v>2486</v>
      </c>
      <c r="AG169" s="237" t="s">
        <v>2485</v>
      </c>
      <c r="AH169" s="238" t="s">
        <v>2486</v>
      </c>
      <c r="AI169" s="237" t="s">
        <v>2485</v>
      </c>
      <c r="AJ169" s="238" t="s">
        <v>2486</v>
      </c>
      <c r="AK169" s="237" t="s">
        <v>2485</v>
      </c>
      <c r="AL169" s="238" t="s">
        <v>2486</v>
      </c>
      <c r="AM169" s="237" t="s">
        <v>2485</v>
      </c>
      <c r="AN169" s="239" t="s">
        <v>2486</v>
      </c>
      <c r="AO169" s="237" t="s">
        <v>2485</v>
      </c>
      <c r="AP169" s="238" t="s">
        <v>2486</v>
      </c>
      <c r="AQ169" s="237" t="s">
        <v>2485</v>
      </c>
      <c r="AR169" s="239" t="s">
        <v>2486</v>
      </c>
      <c r="AS169" s="237" t="s">
        <v>2485</v>
      </c>
      <c r="AT169" s="238" t="s">
        <v>2486</v>
      </c>
      <c r="AU169" s="237" t="s">
        <v>2485</v>
      </c>
      <c r="AV169" s="239" t="s">
        <v>2486</v>
      </c>
      <c r="AW169" s="237" t="s">
        <v>2485</v>
      </c>
      <c r="AX169" s="238" t="s">
        <v>2486</v>
      </c>
      <c r="AY169" s="237" t="s">
        <v>2485</v>
      </c>
      <c r="AZ169" s="239" t="s">
        <v>2486</v>
      </c>
      <c r="BA169" s="237" t="s">
        <v>2482</v>
      </c>
      <c r="BB169" s="238" t="s">
        <v>2811</v>
      </c>
      <c r="BC169" s="237" t="s">
        <v>2485</v>
      </c>
      <c r="BD169" s="238" t="s">
        <v>2486</v>
      </c>
      <c r="BE169" s="237" t="s">
        <v>2485</v>
      </c>
      <c r="BF169" s="239" t="s">
        <v>2486</v>
      </c>
      <c r="BG169" s="237" t="s">
        <v>2485</v>
      </c>
      <c r="BH169" s="239" t="s">
        <v>2486</v>
      </c>
      <c r="BI169" s="237" t="s">
        <v>2485</v>
      </c>
      <c r="BJ169" s="238" t="s">
        <v>2486</v>
      </c>
      <c r="BK169" s="237" t="s">
        <v>2485</v>
      </c>
      <c r="BL169" s="238" t="s">
        <v>2486</v>
      </c>
      <c r="BM169" s="237" t="s">
        <v>2480</v>
      </c>
      <c r="BN169" s="238" t="s">
        <v>3162</v>
      </c>
      <c r="BO169" s="237" t="s">
        <v>2485</v>
      </c>
      <c r="BP169" s="238" t="s">
        <v>2936</v>
      </c>
      <c r="BQ169" s="237" t="s">
        <v>2485</v>
      </c>
      <c r="BR169" s="238" t="s">
        <v>2486</v>
      </c>
      <c r="BS169" s="237" t="s">
        <v>2482</v>
      </c>
      <c r="BT169" s="239" t="s">
        <v>2819</v>
      </c>
      <c r="BU169" s="237" t="s">
        <v>2485</v>
      </c>
      <c r="BV169" s="238" t="s">
        <v>2486</v>
      </c>
      <c r="BW169" s="237" t="s">
        <v>2543</v>
      </c>
      <c r="BX169" s="239" t="s">
        <v>2820</v>
      </c>
      <c r="BY169" s="237" t="s">
        <v>2485</v>
      </c>
      <c r="BZ169" s="238" t="s">
        <v>2486</v>
      </c>
      <c r="CA169" s="237" t="s">
        <v>2483</v>
      </c>
      <c r="CB169" s="238" t="s">
        <v>4153</v>
      </c>
      <c r="CC169" s="237" t="s">
        <v>2483</v>
      </c>
      <c r="CD169" s="238" t="s">
        <v>2779</v>
      </c>
      <c r="CE169" s="237" t="s">
        <v>2483</v>
      </c>
      <c r="CF169" s="239" t="s">
        <v>2576</v>
      </c>
      <c r="CG169" s="237" t="s">
        <v>2485</v>
      </c>
      <c r="CH169" s="238" t="s">
        <v>2486</v>
      </c>
      <c r="CI169" s="237" t="s">
        <v>2484</v>
      </c>
      <c r="CJ169" s="238" t="s">
        <v>2486</v>
      </c>
      <c r="CK169" s="237" t="s">
        <v>2485</v>
      </c>
      <c r="CL169" s="239" t="s">
        <v>2486</v>
      </c>
      <c r="CM169" s="237" t="s">
        <v>2490</v>
      </c>
      <c r="CN169" s="238" t="s">
        <v>3999</v>
      </c>
      <c r="CO169" s="237" t="s">
        <v>2485</v>
      </c>
      <c r="CP169" s="238" t="s">
        <v>2486</v>
      </c>
      <c r="CQ169" s="237" t="s">
        <v>2485</v>
      </c>
      <c r="CR169" s="238" t="s">
        <v>2486</v>
      </c>
      <c r="CS169" s="237" t="s">
        <v>2485</v>
      </c>
      <c r="CT169" s="238" t="s">
        <v>2486</v>
      </c>
      <c r="CU169" s="237" t="s">
        <v>2485</v>
      </c>
      <c r="CV169" s="238" t="s">
        <v>2486</v>
      </c>
      <c r="CW169" s="240"/>
      <c r="CX169" s="236"/>
      <c r="CY169" s="236"/>
      <c r="CZ169" s="236"/>
      <c r="DA169" s="236"/>
      <c r="DB169" s="236"/>
    </row>
    <row r="170" spans="1:106" s="251" customFormat="1" ht="51.75" customHeight="1" thickBot="1" x14ac:dyDescent="0.35">
      <c r="A170" s="241">
        <f t="shared" si="2"/>
        <v>167</v>
      </c>
      <c r="B170" s="242"/>
      <c r="C170" s="235" t="s">
        <v>242</v>
      </c>
      <c r="D170" s="243" t="s">
        <v>3040</v>
      </c>
      <c r="E170" s="236">
        <v>420</v>
      </c>
      <c r="F170" s="236" t="s">
        <v>2693</v>
      </c>
      <c r="G170" s="237" t="s">
        <v>2490</v>
      </c>
      <c r="H170" s="238" t="s">
        <v>4677</v>
      </c>
      <c r="I170" s="237" t="s">
        <v>2485</v>
      </c>
      <c r="J170" s="238" t="s">
        <v>2486</v>
      </c>
      <c r="K170" s="237" t="s">
        <v>2485</v>
      </c>
      <c r="L170" s="238" t="s">
        <v>2486</v>
      </c>
      <c r="M170" s="237" t="s">
        <v>2485</v>
      </c>
      <c r="N170" s="238" t="s">
        <v>2486</v>
      </c>
      <c r="O170" s="237" t="s">
        <v>2485</v>
      </c>
      <c r="P170" s="238" t="s">
        <v>2486</v>
      </c>
      <c r="Q170" s="237" t="s">
        <v>2485</v>
      </c>
      <c r="R170" s="239" t="s">
        <v>2486</v>
      </c>
      <c r="S170" s="237" t="s">
        <v>2485</v>
      </c>
      <c r="T170" s="238" t="s">
        <v>2486</v>
      </c>
      <c r="U170" s="237" t="s">
        <v>2485</v>
      </c>
      <c r="V170" s="238" t="s">
        <v>2486</v>
      </c>
      <c r="W170" s="237" t="s">
        <v>2485</v>
      </c>
      <c r="X170" s="239" t="s">
        <v>2486</v>
      </c>
      <c r="Y170" s="237" t="s">
        <v>2482</v>
      </c>
      <c r="Z170" s="238" t="s">
        <v>4678</v>
      </c>
      <c r="AA170" s="237" t="s">
        <v>2482</v>
      </c>
      <c r="AB170" s="239" t="s">
        <v>3721</v>
      </c>
      <c r="AC170" s="237" t="s">
        <v>2485</v>
      </c>
      <c r="AD170" s="238" t="s">
        <v>2486</v>
      </c>
      <c r="AE170" s="237" t="s">
        <v>2485</v>
      </c>
      <c r="AF170" s="238" t="s">
        <v>2486</v>
      </c>
      <c r="AG170" s="237" t="s">
        <v>2485</v>
      </c>
      <c r="AH170" s="238" t="s">
        <v>2486</v>
      </c>
      <c r="AI170" s="237" t="s">
        <v>2485</v>
      </c>
      <c r="AJ170" s="238" t="s">
        <v>2486</v>
      </c>
      <c r="AK170" s="237" t="s">
        <v>2485</v>
      </c>
      <c r="AL170" s="238" t="s">
        <v>2486</v>
      </c>
      <c r="AM170" s="237" t="s">
        <v>2485</v>
      </c>
      <c r="AN170" s="239" t="s">
        <v>2486</v>
      </c>
      <c r="AO170" s="237" t="s">
        <v>2485</v>
      </c>
      <c r="AP170" s="238" t="s">
        <v>2486</v>
      </c>
      <c r="AQ170" s="237" t="s">
        <v>2485</v>
      </c>
      <c r="AR170" s="239" t="s">
        <v>2486</v>
      </c>
      <c r="AS170" s="237" t="s">
        <v>2482</v>
      </c>
      <c r="AT170" s="238" t="s">
        <v>4679</v>
      </c>
      <c r="AU170" s="237" t="s">
        <v>2482</v>
      </c>
      <c r="AV170" s="239" t="s">
        <v>4679</v>
      </c>
      <c r="AW170" s="237" t="s">
        <v>2485</v>
      </c>
      <c r="AX170" s="238" t="s">
        <v>2486</v>
      </c>
      <c r="AY170" s="237" t="s">
        <v>2485</v>
      </c>
      <c r="AZ170" s="239" t="s">
        <v>2486</v>
      </c>
      <c r="BA170" s="237" t="s">
        <v>2482</v>
      </c>
      <c r="BB170" s="238" t="s">
        <v>2486</v>
      </c>
      <c r="BC170" s="237" t="s">
        <v>2485</v>
      </c>
      <c r="BD170" s="238" t="s">
        <v>2486</v>
      </c>
      <c r="BE170" s="237" t="s">
        <v>2485</v>
      </c>
      <c r="BF170" s="239" t="s">
        <v>2486</v>
      </c>
      <c r="BG170" s="237" t="s">
        <v>2485</v>
      </c>
      <c r="BH170" s="239" t="s">
        <v>2486</v>
      </c>
      <c r="BI170" s="237" t="s">
        <v>2485</v>
      </c>
      <c r="BJ170" s="238" t="s">
        <v>2486</v>
      </c>
      <c r="BK170" s="237" t="s">
        <v>2485</v>
      </c>
      <c r="BL170" s="238" t="s">
        <v>2486</v>
      </c>
      <c r="BM170" s="237" t="s">
        <v>2482</v>
      </c>
      <c r="BN170" s="238" t="s">
        <v>3162</v>
      </c>
      <c r="BO170" s="237" t="s">
        <v>2483</v>
      </c>
      <c r="BP170" s="238" t="s">
        <v>4680</v>
      </c>
      <c r="BQ170" s="237" t="s">
        <v>2485</v>
      </c>
      <c r="BR170" s="238" t="s">
        <v>2486</v>
      </c>
      <c r="BS170" s="237" t="s">
        <v>2485</v>
      </c>
      <c r="BT170" s="239" t="s">
        <v>2486</v>
      </c>
      <c r="BU170" s="237" t="s">
        <v>2485</v>
      </c>
      <c r="BV170" s="238" t="s">
        <v>2486</v>
      </c>
      <c r="BW170" s="237" t="s">
        <v>2485</v>
      </c>
      <c r="BX170" s="239" t="s">
        <v>2486</v>
      </c>
      <c r="BY170" s="237" t="s">
        <v>2485</v>
      </c>
      <c r="BZ170" s="238" t="s">
        <v>2486</v>
      </c>
      <c r="CA170" s="237" t="s">
        <v>2482</v>
      </c>
      <c r="CB170" s="238" t="s">
        <v>2574</v>
      </c>
      <c r="CC170" s="237" t="s">
        <v>2490</v>
      </c>
      <c r="CD170" s="238" t="s">
        <v>3997</v>
      </c>
      <c r="CE170" s="237" t="s">
        <v>2485</v>
      </c>
      <c r="CF170" s="239" t="s">
        <v>2486</v>
      </c>
      <c r="CG170" s="237" t="s">
        <v>2485</v>
      </c>
      <c r="CH170" s="238" t="s">
        <v>2486</v>
      </c>
      <c r="CI170" s="237" t="s">
        <v>2484</v>
      </c>
      <c r="CJ170" s="238" t="s">
        <v>4020</v>
      </c>
      <c r="CK170" s="237" t="s">
        <v>2490</v>
      </c>
      <c r="CL170" s="239" t="s">
        <v>4681</v>
      </c>
      <c r="CM170" s="237" t="s">
        <v>2485</v>
      </c>
      <c r="CN170" s="238" t="s">
        <v>2486</v>
      </c>
      <c r="CO170" s="237" t="s">
        <v>2485</v>
      </c>
      <c r="CP170" s="238" t="s">
        <v>2486</v>
      </c>
      <c r="CQ170" s="237" t="s">
        <v>2485</v>
      </c>
      <c r="CR170" s="238" t="s">
        <v>2486</v>
      </c>
      <c r="CS170" s="237" t="s">
        <v>2485</v>
      </c>
      <c r="CT170" s="238" t="s">
        <v>2486</v>
      </c>
      <c r="CU170" s="237" t="s">
        <v>2485</v>
      </c>
      <c r="CV170" s="238" t="s">
        <v>2486</v>
      </c>
      <c r="CW170" s="240"/>
      <c r="CX170" s="236"/>
      <c r="CY170" s="236"/>
      <c r="CZ170" s="236"/>
      <c r="DA170" s="236"/>
      <c r="DB170" s="236"/>
    </row>
    <row r="171" spans="1:106" s="251" customFormat="1" ht="51.75" customHeight="1" thickBot="1" x14ac:dyDescent="0.35">
      <c r="A171" s="241">
        <f t="shared" si="2"/>
        <v>168</v>
      </c>
      <c r="B171" s="244"/>
      <c r="C171" s="235" t="s">
        <v>208</v>
      </c>
      <c r="D171" s="243" t="s">
        <v>2478</v>
      </c>
      <c r="E171" s="236">
        <v>380</v>
      </c>
      <c r="F171" s="236" t="s">
        <v>2516</v>
      </c>
      <c r="G171" s="237" t="s">
        <v>2482</v>
      </c>
      <c r="H171" s="238" t="s">
        <v>4682</v>
      </c>
      <c r="I171" s="237" t="s">
        <v>2484</v>
      </c>
      <c r="J171" s="238" t="s">
        <v>2547</v>
      </c>
      <c r="K171" s="237" t="s">
        <v>2490</v>
      </c>
      <c r="L171" s="238" t="s">
        <v>4683</v>
      </c>
      <c r="M171" s="237" t="s">
        <v>2485</v>
      </c>
      <c r="N171" s="238" t="s">
        <v>2486</v>
      </c>
      <c r="O171" s="237" t="s">
        <v>2485</v>
      </c>
      <c r="P171" s="238" t="s">
        <v>2486</v>
      </c>
      <c r="Q171" s="237" t="s">
        <v>2485</v>
      </c>
      <c r="R171" s="239" t="s">
        <v>2486</v>
      </c>
      <c r="S171" s="237" t="s">
        <v>2490</v>
      </c>
      <c r="T171" s="238" t="s">
        <v>2550</v>
      </c>
      <c r="U171" s="237" t="s">
        <v>2483</v>
      </c>
      <c r="V171" s="238" t="s">
        <v>4007</v>
      </c>
      <c r="W171" s="237" t="s">
        <v>2482</v>
      </c>
      <c r="X171" s="239" t="s">
        <v>4684</v>
      </c>
      <c r="Y171" s="237" t="s">
        <v>2484</v>
      </c>
      <c r="Z171" s="238" t="s">
        <v>4685</v>
      </c>
      <c r="AA171" s="237" t="s">
        <v>2483</v>
      </c>
      <c r="AB171" s="239" t="s">
        <v>4686</v>
      </c>
      <c r="AC171" s="237" t="s">
        <v>2485</v>
      </c>
      <c r="AD171" s="238" t="s">
        <v>4008</v>
      </c>
      <c r="AE171" s="237" t="s">
        <v>2490</v>
      </c>
      <c r="AF171" s="238" t="s">
        <v>2556</v>
      </c>
      <c r="AG171" s="237" t="s">
        <v>2490</v>
      </c>
      <c r="AH171" s="238" t="s">
        <v>2556</v>
      </c>
      <c r="AI171" s="237" t="s">
        <v>2484</v>
      </c>
      <c r="AJ171" s="238" t="s">
        <v>4687</v>
      </c>
      <c r="AK171" s="237" t="s">
        <v>2480</v>
      </c>
      <c r="AL171" s="238" t="s">
        <v>4688</v>
      </c>
      <c r="AM171" s="237" t="s">
        <v>2485</v>
      </c>
      <c r="AN171" s="239" t="s">
        <v>2486</v>
      </c>
      <c r="AO171" s="237" t="s">
        <v>2480</v>
      </c>
      <c r="AP171" s="238" t="s">
        <v>4689</v>
      </c>
      <c r="AQ171" s="237" t="s">
        <v>2482</v>
      </c>
      <c r="AR171" s="239" t="s">
        <v>2560</v>
      </c>
      <c r="AS171" s="237" t="s">
        <v>2482</v>
      </c>
      <c r="AT171" s="238" t="s">
        <v>4690</v>
      </c>
      <c r="AU171" s="237" t="s">
        <v>2482</v>
      </c>
      <c r="AV171" s="239" t="s">
        <v>2768</v>
      </c>
      <c r="AW171" s="237" t="s">
        <v>2480</v>
      </c>
      <c r="AX171" s="238" t="s">
        <v>4691</v>
      </c>
      <c r="AY171" s="237" t="s">
        <v>2485</v>
      </c>
      <c r="AZ171" s="239" t="s">
        <v>2486</v>
      </c>
      <c r="BA171" s="237" t="s">
        <v>2485</v>
      </c>
      <c r="BB171" s="238" t="s">
        <v>2486</v>
      </c>
      <c r="BC171" s="237" t="s">
        <v>2485</v>
      </c>
      <c r="BD171" s="238" t="s">
        <v>2486</v>
      </c>
      <c r="BE171" s="237" t="s">
        <v>2485</v>
      </c>
      <c r="BF171" s="239" t="s">
        <v>2486</v>
      </c>
      <c r="BG171" s="237" t="s">
        <v>2485</v>
      </c>
      <c r="BH171" s="239" t="s">
        <v>4692</v>
      </c>
      <c r="BI171" s="237" t="s">
        <v>2482</v>
      </c>
      <c r="BJ171" s="238" t="s">
        <v>4693</v>
      </c>
      <c r="BK171" s="237" t="s">
        <v>2485</v>
      </c>
      <c r="BL171" s="238" t="s">
        <v>2486</v>
      </c>
      <c r="BM171" s="237" t="s">
        <v>2482</v>
      </c>
      <c r="BN171" s="238" t="s">
        <v>4694</v>
      </c>
      <c r="BO171" s="237" t="s">
        <v>2485</v>
      </c>
      <c r="BP171" s="238" t="s">
        <v>2486</v>
      </c>
      <c r="BQ171" s="237" t="s">
        <v>2483</v>
      </c>
      <c r="BR171" s="238" t="s">
        <v>4695</v>
      </c>
      <c r="BS171" s="237" t="s">
        <v>2483</v>
      </c>
      <c r="BT171" s="239" t="s">
        <v>531</v>
      </c>
      <c r="BU171" s="237" t="s">
        <v>2485</v>
      </c>
      <c r="BV171" s="238" t="s">
        <v>2486</v>
      </c>
      <c r="BW171" s="237" t="s">
        <v>2480</v>
      </c>
      <c r="BX171" s="239" t="s">
        <v>4696</v>
      </c>
      <c r="BY171" s="237" t="s">
        <v>2480</v>
      </c>
      <c r="BZ171" s="238" t="s">
        <v>4697</v>
      </c>
      <c r="CA171" s="237" t="s">
        <v>2484</v>
      </c>
      <c r="CB171" s="238" t="s">
        <v>2574</v>
      </c>
      <c r="CC171" s="237" t="s">
        <v>2482</v>
      </c>
      <c r="CD171" s="238" t="s">
        <v>2779</v>
      </c>
      <c r="CE171" s="237" t="s">
        <v>2482</v>
      </c>
      <c r="CF171" s="239" t="s">
        <v>2576</v>
      </c>
      <c r="CG171" s="237" t="s">
        <v>2485</v>
      </c>
      <c r="CH171" s="238" t="s">
        <v>2486</v>
      </c>
      <c r="CI171" s="237" t="s">
        <v>2480</v>
      </c>
      <c r="CJ171" s="238" t="s">
        <v>4020</v>
      </c>
      <c r="CK171" s="237" t="s">
        <v>2483</v>
      </c>
      <c r="CL171" s="239" t="s">
        <v>4698</v>
      </c>
      <c r="CM171" s="237" t="s">
        <v>2482</v>
      </c>
      <c r="CN171" s="238" t="s">
        <v>2579</v>
      </c>
      <c r="CO171" s="237" t="s">
        <v>2484</v>
      </c>
      <c r="CP171" s="238" t="s">
        <v>4408</v>
      </c>
      <c r="CQ171" s="237" t="s">
        <v>2485</v>
      </c>
      <c r="CR171" s="238" t="s">
        <v>2486</v>
      </c>
      <c r="CS171" s="237" t="s">
        <v>2480</v>
      </c>
      <c r="CT171" s="238" t="s">
        <v>4699</v>
      </c>
      <c r="CU171" s="237" t="s">
        <v>2480</v>
      </c>
      <c r="CV171" s="238" t="s">
        <v>4700</v>
      </c>
      <c r="CW171" s="240" t="s">
        <v>4701</v>
      </c>
      <c r="CX171" s="236"/>
      <c r="CY171" s="236"/>
      <c r="CZ171" s="236"/>
      <c r="DA171" s="236"/>
      <c r="DB171" s="236"/>
    </row>
    <row r="172" spans="1:106" s="251" customFormat="1" ht="51.75" customHeight="1" thickBot="1" x14ac:dyDescent="0.35">
      <c r="A172" s="241">
        <f t="shared" si="2"/>
        <v>169</v>
      </c>
      <c r="B172" s="244"/>
      <c r="C172" s="235" t="s">
        <v>235</v>
      </c>
      <c r="D172" s="243" t="s">
        <v>2478</v>
      </c>
      <c r="E172" s="236">
        <v>650</v>
      </c>
      <c r="F172" s="236" t="s">
        <v>2516</v>
      </c>
      <c r="G172" s="237" t="s">
        <v>2482</v>
      </c>
      <c r="H172" s="238" t="s">
        <v>4702</v>
      </c>
      <c r="I172" s="237" t="s">
        <v>2484</v>
      </c>
      <c r="J172" s="238" t="s">
        <v>4703</v>
      </c>
      <c r="K172" s="237" t="s">
        <v>2490</v>
      </c>
      <c r="L172" s="238" t="s">
        <v>4704</v>
      </c>
      <c r="M172" s="237" t="s">
        <v>2485</v>
      </c>
      <c r="N172" s="238" t="s">
        <v>2486</v>
      </c>
      <c r="O172" s="237" t="s">
        <v>2485</v>
      </c>
      <c r="P172" s="238" t="s">
        <v>2486</v>
      </c>
      <c r="Q172" s="237" t="s">
        <v>2485</v>
      </c>
      <c r="R172" s="239" t="s">
        <v>2486</v>
      </c>
      <c r="S172" s="237" t="s">
        <v>2490</v>
      </c>
      <c r="T172" s="238" t="s">
        <v>4705</v>
      </c>
      <c r="U172" s="237" t="s">
        <v>2483</v>
      </c>
      <c r="V172" s="238" t="s">
        <v>4706</v>
      </c>
      <c r="W172" s="237" t="s">
        <v>2482</v>
      </c>
      <c r="X172" s="239" t="s">
        <v>4684</v>
      </c>
      <c r="Y172" s="237" t="s">
        <v>2484</v>
      </c>
      <c r="Z172" s="238" t="s">
        <v>4685</v>
      </c>
      <c r="AA172" s="237" t="s">
        <v>2483</v>
      </c>
      <c r="AB172" s="239" t="s">
        <v>4686</v>
      </c>
      <c r="AC172" s="237" t="s">
        <v>2485</v>
      </c>
      <c r="AD172" s="238" t="s">
        <v>4008</v>
      </c>
      <c r="AE172" s="237" t="s">
        <v>2490</v>
      </c>
      <c r="AF172" s="238" t="s">
        <v>4707</v>
      </c>
      <c r="AG172" s="237" t="s">
        <v>2490</v>
      </c>
      <c r="AH172" s="238" t="s">
        <v>4707</v>
      </c>
      <c r="AI172" s="237" t="s">
        <v>2484</v>
      </c>
      <c r="AJ172" s="238" t="s">
        <v>4708</v>
      </c>
      <c r="AK172" s="237" t="s">
        <v>2480</v>
      </c>
      <c r="AL172" s="238" t="s">
        <v>4688</v>
      </c>
      <c r="AM172" s="237" t="s">
        <v>2485</v>
      </c>
      <c r="AN172" s="239" t="s">
        <v>2486</v>
      </c>
      <c r="AO172" s="237" t="s">
        <v>2480</v>
      </c>
      <c r="AP172" s="238" t="s">
        <v>4689</v>
      </c>
      <c r="AQ172" s="237" t="s">
        <v>2482</v>
      </c>
      <c r="AR172" s="239" t="s">
        <v>4709</v>
      </c>
      <c r="AS172" s="237" t="s">
        <v>2482</v>
      </c>
      <c r="AT172" s="238" t="s">
        <v>4710</v>
      </c>
      <c r="AU172" s="237" t="s">
        <v>2482</v>
      </c>
      <c r="AV172" s="239" t="s">
        <v>4711</v>
      </c>
      <c r="AW172" s="237" t="s">
        <v>2480</v>
      </c>
      <c r="AX172" s="238" t="s">
        <v>4691</v>
      </c>
      <c r="AY172" s="237" t="s">
        <v>2485</v>
      </c>
      <c r="AZ172" s="239" t="s">
        <v>2486</v>
      </c>
      <c r="BA172" s="237" t="s">
        <v>2485</v>
      </c>
      <c r="BB172" s="238" t="s">
        <v>2486</v>
      </c>
      <c r="BC172" s="237" t="s">
        <v>2485</v>
      </c>
      <c r="BD172" s="238" t="s">
        <v>2486</v>
      </c>
      <c r="BE172" s="237" t="s">
        <v>2485</v>
      </c>
      <c r="BF172" s="239" t="s">
        <v>2486</v>
      </c>
      <c r="BG172" s="237" t="s">
        <v>2485</v>
      </c>
      <c r="BH172" s="239" t="s">
        <v>4692</v>
      </c>
      <c r="BI172" s="237" t="s">
        <v>2482</v>
      </c>
      <c r="BJ172" s="238" t="s">
        <v>4693</v>
      </c>
      <c r="BK172" s="237" t="s">
        <v>2485</v>
      </c>
      <c r="BL172" s="238" t="s">
        <v>2486</v>
      </c>
      <c r="BM172" s="237" t="s">
        <v>2482</v>
      </c>
      <c r="BN172" s="238" t="s">
        <v>4712</v>
      </c>
      <c r="BO172" s="237" t="s">
        <v>2485</v>
      </c>
      <c r="BP172" s="238" t="s">
        <v>2486</v>
      </c>
      <c r="BQ172" s="237" t="s">
        <v>2490</v>
      </c>
      <c r="BR172" s="238" t="s">
        <v>4695</v>
      </c>
      <c r="BS172" s="237" t="s">
        <v>2482</v>
      </c>
      <c r="BT172" s="239" t="s">
        <v>4713</v>
      </c>
      <c r="BU172" s="237" t="s">
        <v>2485</v>
      </c>
      <c r="BV172" s="238" t="s">
        <v>2486</v>
      </c>
      <c r="BW172" s="237" t="s">
        <v>2490</v>
      </c>
      <c r="BX172" s="239" t="s">
        <v>4696</v>
      </c>
      <c r="BY172" s="237" t="s">
        <v>2490</v>
      </c>
      <c r="BZ172" s="238" t="s">
        <v>4697</v>
      </c>
      <c r="CA172" s="237" t="s">
        <v>2484</v>
      </c>
      <c r="CB172" s="238" t="s">
        <v>4714</v>
      </c>
      <c r="CC172" s="237" t="s">
        <v>2482</v>
      </c>
      <c r="CD172" s="238" t="s">
        <v>4715</v>
      </c>
      <c r="CE172" s="237" t="s">
        <v>2482</v>
      </c>
      <c r="CF172" s="239" t="s">
        <v>2576</v>
      </c>
      <c r="CG172" s="237" t="s">
        <v>2485</v>
      </c>
      <c r="CH172" s="238" t="s">
        <v>2486</v>
      </c>
      <c r="CI172" s="237" t="s">
        <v>2480</v>
      </c>
      <c r="CJ172" s="238" t="s">
        <v>4020</v>
      </c>
      <c r="CK172" s="237" t="s">
        <v>2483</v>
      </c>
      <c r="CL172" s="239" t="s">
        <v>4698</v>
      </c>
      <c r="CM172" s="237" t="s">
        <v>2482</v>
      </c>
      <c r="CN172" s="238" t="s">
        <v>2579</v>
      </c>
      <c r="CO172" s="237" t="s">
        <v>2484</v>
      </c>
      <c r="CP172" s="238" t="s">
        <v>4716</v>
      </c>
      <c r="CQ172" s="237" t="s">
        <v>2485</v>
      </c>
      <c r="CR172" s="238" t="s">
        <v>2486</v>
      </c>
      <c r="CS172" s="237" t="s">
        <v>2480</v>
      </c>
      <c r="CT172" s="238" t="s">
        <v>4699</v>
      </c>
      <c r="CU172" s="237" t="s">
        <v>2480</v>
      </c>
      <c r="CV172" s="238" t="s">
        <v>4717</v>
      </c>
      <c r="CW172" s="240" t="s">
        <v>4718</v>
      </c>
      <c r="CX172" s="236"/>
      <c r="CY172" s="236"/>
      <c r="CZ172" s="236"/>
      <c r="DA172" s="236"/>
      <c r="DB172" s="236"/>
    </row>
    <row r="173" spans="1:106" s="251" customFormat="1" ht="51.75" customHeight="1" thickBot="1" x14ac:dyDescent="0.35">
      <c r="A173" s="241">
        <f t="shared" si="2"/>
        <v>170</v>
      </c>
      <c r="B173" s="244"/>
      <c r="C173" s="235" t="s">
        <v>365</v>
      </c>
      <c r="D173" s="243" t="s">
        <v>2478</v>
      </c>
      <c r="E173" s="236">
        <v>384</v>
      </c>
      <c r="F173" s="236" t="s">
        <v>2479</v>
      </c>
      <c r="G173" s="237" t="s">
        <v>2482</v>
      </c>
      <c r="H173" s="238" t="s">
        <v>4719</v>
      </c>
      <c r="I173" s="237" t="s">
        <v>2482</v>
      </c>
      <c r="J173" s="238" t="s">
        <v>4719</v>
      </c>
      <c r="K173" s="237" t="s">
        <v>2482</v>
      </c>
      <c r="L173" s="238" t="s">
        <v>4719</v>
      </c>
      <c r="M173" s="237" t="s">
        <v>2482</v>
      </c>
      <c r="N173" s="238" t="s">
        <v>4720</v>
      </c>
      <c r="O173" s="237" t="s">
        <v>2485</v>
      </c>
      <c r="P173" s="238" t="s">
        <v>2486</v>
      </c>
      <c r="Q173" s="237" t="s">
        <v>2485</v>
      </c>
      <c r="R173" s="239" t="s">
        <v>2486</v>
      </c>
      <c r="S173" s="237" t="s">
        <v>2646</v>
      </c>
      <c r="T173" s="238" t="s">
        <v>4414</v>
      </c>
      <c r="U173" s="237" t="s">
        <v>2543</v>
      </c>
      <c r="V173" s="238" t="s">
        <v>4721</v>
      </c>
      <c r="W173" s="237" t="s">
        <v>2485</v>
      </c>
      <c r="X173" s="239" t="s">
        <v>2486</v>
      </c>
      <c r="Y173" s="237" t="s">
        <v>2482</v>
      </c>
      <c r="Z173" s="238" t="s">
        <v>4722</v>
      </c>
      <c r="AA173" s="237" t="s">
        <v>2482</v>
      </c>
      <c r="AB173" s="239" t="s">
        <v>4723</v>
      </c>
      <c r="AC173" s="237" t="s">
        <v>2485</v>
      </c>
      <c r="AD173" s="238" t="s">
        <v>2486</v>
      </c>
      <c r="AE173" s="237" t="s">
        <v>2485</v>
      </c>
      <c r="AF173" s="238" t="s">
        <v>2486</v>
      </c>
      <c r="AG173" s="237" t="s">
        <v>2485</v>
      </c>
      <c r="AH173" s="238" t="s">
        <v>2486</v>
      </c>
      <c r="AI173" s="237" t="s">
        <v>2485</v>
      </c>
      <c r="AJ173" s="238" t="s">
        <v>2486</v>
      </c>
      <c r="AK173" s="237" t="s">
        <v>2482</v>
      </c>
      <c r="AL173" s="238" t="s">
        <v>4724</v>
      </c>
      <c r="AM173" s="237" t="s">
        <v>2485</v>
      </c>
      <c r="AN173" s="239" t="s">
        <v>2486</v>
      </c>
      <c r="AO173" s="237" t="s">
        <v>2482</v>
      </c>
      <c r="AP173" s="238" t="s">
        <v>4725</v>
      </c>
      <c r="AQ173" s="237" t="s">
        <v>2485</v>
      </c>
      <c r="AR173" s="239" t="s">
        <v>2486</v>
      </c>
      <c r="AS173" s="237" t="s">
        <v>2485</v>
      </c>
      <c r="AT173" s="238" t="s">
        <v>2486</v>
      </c>
      <c r="AU173" s="237" t="s">
        <v>2485</v>
      </c>
      <c r="AV173" s="239" t="s">
        <v>2486</v>
      </c>
      <c r="AW173" s="237" t="s">
        <v>2485</v>
      </c>
      <c r="AX173" s="238" t="s">
        <v>2486</v>
      </c>
      <c r="AY173" s="237" t="s">
        <v>2485</v>
      </c>
      <c r="AZ173" s="239" t="s">
        <v>2486</v>
      </c>
      <c r="BA173" s="237" t="s">
        <v>2485</v>
      </c>
      <c r="BB173" s="238" t="s">
        <v>2486</v>
      </c>
      <c r="BC173" s="237" t="s">
        <v>2485</v>
      </c>
      <c r="BD173" s="238" t="s">
        <v>2486</v>
      </c>
      <c r="BE173" s="237" t="s">
        <v>2485</v>
      </c>
      <c r="BF173" s="239" t="s">
        <v>2486</v>
      </c>
      <c r="BG173" s="237" t="s">
        <v>2485</v>
      </c>
      <c r="BH173" s="239" t="s">
        <v>2486</v>
      </c>
      <c r="BI173" s="237" t="s">
        <v>2485</v>
      </c>
      <c r="BJ173" s="238" t="s">
        <v>2486</v>
      </c>
      <c r="BK173" s="237" t="s">
        <v>2485</v>
      </c>
      <c r="BL173" s="238" t="s">
        <v>2486</v>
      </c>
      <c r="BM173" s="237" t="s">
        <v>2482</v>
      </c>
      <c r="BN173" s="238" t="s">
        <v>4726</v>
      </c>
      <c r="BO173" s="237" t="s">
        <v>2485</v>
      </c>
      <c r="BP173" s="238" t="s">
        <v>2486</v>
      </c>
      <c r="BQ173" s="237" t="s">
        <v>2482</v>
      </c>
      <c r="BR173" s="238" t="s">
        <v>4727</v>
      </c>
      <c r="BS173" s="237" t="s">
        <v>2490</v>
      </c>
      <c r="BT173" s="239" t="s">
        <v>4728</v>
      </c>
      <c r="BU173" s="237" t="s">
        <v>2482</v>
      </c>
      <c r="BV173" s="238" t="s">
        <v>3129</v>
      </c>
      <c r="BW173" s="237" t="s">
        <v>2485</v>
      </c>
      <c r="BX173" s="239" t="s">
        <v>2486</v>
      </c>
      <c r="BY173" s="237" t="s">
        <v>2482</v>
      </c>
      <c r="BZ173" s="238" t="s">
        <v>4729</v>
      </c>
      <c r="CA173" s="237" t="s">
        <v>2484</v>
      </c>
      <c r="CB173" s="238" t="s">
        <v>4430</v>
      </c>
      <c r="CC173" s="237" t="s">
        <v>2482</v>
      </c>
      <c r="CD173" s="238" t="s">
        <v>4730</v>
      </c>
      <c r="CE173" s="237" t="s">
        <v>2480</v>
      </c>
      <c r="CF173" s="239" t="s">
        <v>4432</v>
      </c>
      <c r="CG173" s="237" t="s">
        <v>2480</v>
      </c>
      <c r="CH173" s="238" t="s">
        <v>3573</v>
      </c>
      <c r="CI173" s="237" t="s">
        <v>2485</v>
      </c>
      <c r="CJ173" s="238" t="s">
        <v>4731</v>
      </c>
      <c r="CK173" s="237" t="s">
        <v>2485</v>
      </c>
      <c r="CL173" s="239" t="s">
        <v>4732</v>
      </c>
      <c r="CM173" s="237" t="s">
        <v>2480</v>
      </c>
      <c r="CN173" s="238" t="s">
        <v>4733</v>
      </c>
      <c r="CO173" s="237" t="s">
        <v>2482</v>
      </c>
      <c r="CP173" s="238" t="s">
        <v>4734</v>
      </c>
      <c r="CQ173" s="237" t="s">
        <v>2485</v>
      </c>
      <c r="CR173" s="238" t="s">
        <v>2486</v>
      </c>
      <c r="CS173" s="237" t="s">
        <v>2485</v>
      </c>
      <c r="CT173" s="238" t="s">
        <v>2486</v>
      </c>
      <c r="CU173" s="237" t="s">
        <v>2485</v>
      </c>
      <c r="CV173" s="238" t="s">
        <v>2486</v>
      </c>
      <c r="CW173" s="240" t="s">
        <v>4735</v>
      </c>
      <c r="CX173" s="236"/>
      <c r="CY173" s="236"/>
      <c r="CZ173" s="236"/>
      <c r="DA173" s="236"/>
      <c r="DB173" s="236"/>
    </row>
    <row r="174" spans="1:106" s="251" customFormat="1" ht="135" customHeight="1" thickBot="1" x14ac:dyDescent="0.35">
      <c r="A174" s="241"/>
      <c r="B174" s="252"/>
      <c r="C174" s="243"/>
      <c r="D174" s="243"/>
      <c r="E174" s="236"/>
      <c r="F174" s="236"/>
      <c r="G174" s="237"/>
      <c r="H174" s="238"/>
      <c r="I174" s="237"/>
      <c r="J174" s="238"/>
      <c r="K174" s="237"/>
      <c r="L174" s="238"/>
      <c r="M174" s="237"/>
      <c r="N174" s="238"/>
      <c r="O174" s="237"/>
      <c r="P174" s="238"/>
      <c r="Q174" s="237"/>
      <c r="R174" s="239"/>
      <c r="S174" s="237"/>
      <c r="T174" s="238"/>
      <c r="U174" s="237"/>
      <c r="V174" s="238"/>
      <c r="W174" s="237"/>
      <c r="X174" s="238"/>
      <c r="Y174" s="237"/>
      <c r="Z174" s="238"/>
      <c r="AA174" s="237"/>
      <c r="AB174" s="238"/>
      <c r="AC174" s="237"/>
      <c r="AD174" s="238"/>
      <c r="AE174" s="237"/>
      <c r="AF174" s="238"/>
      <c r="AG174" s="237"/>
      <c r="AH174" s="238"/>
      <c r="AI174" s="237"/>
      <c r="AJ174" s="238"/>
      <c r="AK174" s="237"/>
      <c r="AL174" s="238"/>
      <c r="AM174" s="237"/>
      <c r="AN174" s="238"/>
      <c r="AO174" s="237"/>
      <c r="AP174" s="238"/>
      <c r="AQ174" s="237"/>
      <c r="AR174" s="239"/>
      <c r="AS174" s="237"/>
      <c r="AT174" s="238"/>
      <c r="AU174" s="237"/>
      <c r="AV174" s="238"/>
      <c r="AW174" s="237"/>
      <c r="AX174" s="238"/>
      <c r="AY174" s="237"/>
      <c r="AZ174" s="239"/>
      <c r="BA174" s="237"/>
      <c r="BB174" s="238"/>
      <c r="BC174" s="237"/>
      <c r="BD174" s="238"/>
      <c r="BE174" s="237"/>
      <c r="BF174" s="239"/>
      <c r="BG174" s="237"/>
      <c r="BH174" s="239"/>
      <c r="BI174" s="237"/>
      <c r="BJ174" s="238"/>
      <c r="BK174" s="237"/>
      <c r="BL174" s="238"/>
      <c r="BM174" s="237"/>
      <c r="BN174" s="238"/>
      <c r="BO174" s="237"/>
      <c r="BP174" s="238"/>
      <c r="BQ174" s="237"/>
      <c r="BR174" s="238"/>
      <c r="BS174" s="237"/>
      <c r="BT174" s="238"/>
      <c r="BU174" s="237"/>
      <c r="BV174" s="238"/>
      <c r="BW174" s="237"/>
      <c r="BX174" s="239"/>
      <c r="BY174" s="237"/>
      <c r="BZ174" s="238"/>
      <c r="CA174" s="237"/>
      <c r="CB174" s="238"/>
      <c r="CC174" s="237"/>
      <c r="CD174" s="238"/>
      <c r="CE174" s="237"/>
      <c r="CF174" s="238"/>
      <c r="CG174" s="237"/>
      <c r="CH174" s="238"/>
      <c r="CI174" s="237"/>
      <c r="CJ174" s="238"/>
      <c r="CK174" s="237"/>
      <c r="CL174" s="238"/>
      <c r="CM174" s="237"/>
      <c r="CN174" s="238"/>
      <c r="CO174" s="237"/>
      <c r="CP174" s="239"/>
      <c r="CQ174" s="237"/>
      <c r="CR174" s="238"/>
      <c r="CS174" s="237"/>
      <c r="CT174" s="238"/>
      <c r="CU174" s="237"/>
      <c r="CV174" s="238"/>
      <c r="CW174" s="253"/>
      <c r="CX174" s="236"/>
      <c r="CY174" s="236"/>
      <c r="CZ174" s="236"/>
      <c r="DA174" s="236"/>
      <c r="DB174" s="236"/>
    </row>
    <row r="175" spans="1:106" s="251" customFormat="1" ht="135" customHeight="1" thickBot="1" x14ac:dyDescent="0.35">
      <c r="A175" s="241"/>
      <c r="B175" s="252"/>
      <c r="C175" s="243"/>
      <c r="D175" s="243"/>
      <c r="E175" s="236"/>
      <c r="F175" s="236"/>
      <c r="G175" s="237"/>
      <c r="H175" s="238"/>
      <c r="I175" s="237"/>
      <c r="J175" s="238"/>
      <c r="K175" s="237"/>
      <c r="L175" s="238"/>
      <c r="M175" s="237"/>
      <c r="N175" s="238"/>
      <c r="O175" s="237"/>
      <c r="P175" s="238"/>
      <c r="Q175" s="237"/>
      <c r="R175" s="239"/>
      <c r="S175" s="237"/>
      <c r="T175" s="238"/>
      <c r="U175" s="237"/>
      <c r="V175" s="238"/>
      <c r="W175" s="237"/>
      <c r="X175" s="238"/>
      <c r="Y175" s="237"/>
      <c r="Z175" s="238"/>
      <c r="AA175" s="237"/>
      <c r="AB175" s="238"/>
      <c r="AC175" s="237"/>
      <c r="AD175" s="238"/>
      <c r="AE175" s="237"/>
      <c r="AF175" s="238"/>
      <c r="AG175" s="237"/>
      <c r="AH175" s="238"/>
      <c r="AI175" s="237"/>
      <c r="AJ175" s="238"/>
      <c r="AK175" s="237"/>
      <c r="AL175" s="238"/>
      <c r="AM175" s="237"/>
      <c r="AN175" s="238"/>
      <c r="AO175" s="237"/>
      <c r="AP175" s="238"/>
      <c r="AQ175" s="237"/>
      <c r="AR175" s="239"/>
      <c r="AS175" s="237"/>
      <c r="AT175" s="238"/>
      <c r="AU175" s="237"/>
      <c r="AV175" s="238"/>
      <c r="AW175" s="237"/>
      <c r="AX175" s="238"/>
      <c r="AY175" s="237"/>
      <c r="AZ175" s="239"/>
      <c r="BA175" s="237"/>
      <c r="BB175" s="238"/>
      <c r="BC175" s="237"/>
      <c r="BD175" s="238"/>
      <c r="BE175" s="237"/>
      <c r="BF175" s="239"/>
      <c r="BG175" s="237"/>
      <c r="BH175" s="239"/>
      <c r="BI175" s="237"/>
      <c r="BJ175" s="238"/>
      <c r="BK175" s="237"/>
      <c r="BL175" s="238"/>
      <c r="BM175" s="237"/>
      <c r="BN175" s="238"/>
      <c r="BO175" s="237"/>
      <c r="BP175" s="238"/>
      <c r="BQ175" s="237"/>
      <c r="BR175" s="238"/>
      <c r="BS175" s="237"/>
      <c r="BT175" s="238"/>
      <c r="BU175" s="237"/>
      <c r="BV175" s="238"/>
      <c r="BW175" s="237"/>
      <c r="BX175" s="239"/>
      <c r="BY175" s="237"/>
      <c r="BZ175" s="238"/>
      <c r="CA175" s="237"/>
      <c r="CB175" s="238"/>
      <c r="CC175" s="237"/>
      <c r="CD175" s="238"/>
      <c r="CE175" s="237"/>
      <c r="CF175" s="238"/>
      <c r="CG175" s="237"/>
      <c r="CH175" s="238"/>
      <c r="CI175" s="237"/>
      <c r="CJ175" s="238"/>
      <c r="CK175" s="237"/>
      <c r="CL175" s="238"/>
      <c r="CM175" s="237"/>
      <c r="CN175" s="238"/>
      <c r="CO175" s="237"/>
      <c r="CP175" s="239"/>
      <c r="CQ175" s="237"/>
      <c r="CR175" s="238"/>
      <c r="CS175" s="237"/>
      <c r="CT175" s="238"/>
      <c r="CU175" s="237"/>
      <c r="CV175" s="238"/>
      <c r="CW175" s="253"/>
      <c r="CX175" s="236"/>
      <c r="CY175" s="236"/>
      <c r="CZ175" s="236"/>
      <c r="DA175" s="236"/>
      <c r="DB175" s="236"/>
    </row>
    <row r="176" spans="1:106" s="251" customFormat="1" ht="135" customHeight="1" thickBot="1" x14ac:dyDescent="0.35">
      <c r="A176" s="241"/>
      <c r="B176" s="252"/>
      <c r="C176" s="243"/>
      <c r="D176" s="243"/>
      <c r="E176" s="236"/>
      <c r="F176" s="236"/>
      <c r="G176" s="237"/>
      <c r="H176" s="238"/>
      <c r="I176" s="237"/>
      <c r="J176" s="238"/>
      <c r="K176" s="237"/>
      <c r="L176" s="238"/>
      <c r="M176" s="237"/>
      <c r="N176" s="238"/>
      <c r="O176" s="237"/>
      <c r="P176" s="238"/>
      <c r="Q176" s="237"/>
      <c r="R176" s="239"/>
      <c r="S176" s="237"/>
      <c r="T176" s="238"/>
      <c r="U176" s="237"/>
      <c r="V176" s="238"/>
      <c r="W176" s="237"/>
      <c r="X176" s="238"/>
      <c r="Y176" s="237"/>
      <c r="Z176" s="238"/>
      <c r="AA176" s="237"/>
      <c r="AB176" s="238"/>
      <c r="AC176" s="237"/>
      <c r="AD176" s="238"/>
      <c r="AE176" s="237"/>
      <c r="AF176" s="238"/>
      <c r="AG176" s="237"/>
      <c r="AH176" s="238"/>
      <c r="AI176" s="237"/>
      <c r="AJ176" s="238"/>
      <c r="AK176" s="237"/>
      <c r="AL176" s="238"/>
      <c r="AM176" s="237"/>
      <c r="AN176" s="238"/>
      <c r="AO176" s="237"/>
      <c r="AP176" s="238"/>
      <c r="AQ176" s="237"/>
      <c r="AR176" s="239"/>
      <c r="AS176" s="237"/>
      <c r="AT176" s="238"/>
      <c r="AU176" s="237"/>
      <c r="AV176" s="238"/>
      <c r="AW176" s="237"/>
      <c r="AX176" s="238"/>
      <c r="AY176" s="237"/>
      <c r="AZ176" s="239"/>
      <c r="BA176" s="237"/>
      <c r="BB176" s="238"/>
      <c r="BC176" s="237"/>
      <c r="BD176" s="238"/>
      <c r="BE176" s="237"/>
      <c r="BF176" s="239"/>
      <c r="BG176" s="237"/>
      <c r="BH176" s="239"/>
      <c r="BI176" s="237"/>
      <c r="BJ176" s="238"/>
      <c r="BK176" s="237"/>
      <c r="BL176" s="238"/>
      <c r="BM176" s="237"/>
      <c r="BN176" s="238"/>
      <c r="BO176" s="237"/>
      <c r="BP176" s="238"/>
      <c r="BQ176" s="237"/>
      <c r="BR176" s="238"/>
      <c r="BS176" s="237"/>
      <c r="BT176" s="238"/>
      <c r="BU176" s="237"/>
      <c r="BV176" s="238"/>
      <c r="BW176" s="237"/>
      <c r="BX176" s="239"/>
      <c r="BY176" s="237"/>
      <c r="BZ176" s="238"/>
      <c r="CA176" s="237"/>
      <c r="CB176" s="238"/>
      <c r="CC176" s="237"/>
      <c r="CD176" s="238"/>
      <c r="CE176" s="237"/>
      <c r="CF176" s="238"/>
      <c r="CG176" s="237"/>
      <c r="CH176" s="238"/>
      <c r="CI176" s="237"/>
      <c r="CJ176" s="238"/>
      <c r="CK176" s="237"/>
      <c r="CL176" s="238"/>
      <c r="CM176" s="237"/>
      <c r="CN176" s="238"/>
      <c r="CO176" s="237"/>
      <c r="CP176" s="239"/>
      <c r="CQ176" s="237"/>
      <c r="CR176" s="238"/>
      <c r="CS176" s="237"/>
      <c r="CT176" s="238"/>
      <c r="CU176" s="237"/>
      <c r="CV176" s="238"/>
      <c r="CW176" s="253"/>
      <c r="CX176" s="236"/>
      <c r="CY176" s="236"/>
      <c r="CZ176" s="236"/>
      <c r="DA176" s="236"/>
      <c r="DB176" s="236"/>
    </row>
    <row r="177" spans="1:106" s="251" customFormat="1" ht="135" customHeight="1" thickBot="1" x14ac:dyDescent="0.35">
      <c r="A177" s="241"/>
      <c r="B177" s="252"/>
      <c r="C177" s="243"/>
      <c r="D177" s="243"/>
      <c r="E177" s="236"/>
      <c r="F177" s="236"/>
      <c r="G177" s="237"/>
      <c r="H177" s="238"/>
      <c r="I177" s="237"/>
      <c r="J177" s="238"/>
      <c r="K177" s="237"/>
      <c r="L177" s="238"/>
      <c r="M177" s="237"/>
      <c r="N177" s="238"/>
      <c r="O177" s="237"/>
      <c r="P177" s="238"/>
      <c r="Q177" s="237"/>
      <c r="R177" s="239"/>
      <c r="S177" s="237"/>
      <c r="T177" s="238"/>
      <c r="U177" s="237"/>
      <c r="V177" s="238"/>
      <c r="W177" s="237"/>
      <c r="X177" s="238"/>
      <c r="Y177" s="237"/>
      <c r="Z177" s="238"/>
      <c r="AA177" s="237"/>
      <c r="AB177" s="238"/>
      <c r="AC177" s="237"/>
      <c r="AD177" s="238"/>
      <c r="AE177" s="237"/>
      <c r="AF177" s="238"/>
      <c r="AG177" s="237"/>
      <c r="AH177" s="238"/>
      <c r="AI177" s="237"/>
      <c r="AJ177" s="238"/>
      <c r="AK177" s="237"/>
      <c r="AL177" s="238"/>
      <c r="AM177" s="237"/>
      <c r="AN177" s="238"/>
      <c r="AO177" s="237"/>
      <c r="AP177" s="238"/>
      <c r="AQ177" s="237"/>
      <c r="AR177" s="239"/>
      <c r="AS177" s="237"/>
      <c r="AT177" s="238"/>
      <c r="AU177" s="237"/>
      <c r="AV177" s="238"/>
      <c r="AW177" s="237"/>
      <c r="AX177" s="238"/>
      <c r="AY177" s="237"/>
      <c r="AZ177" s="239"/>
      <c r="BA177" s="237"/>
      <c r="BB177" s="238"/>
      <c r="BC177" s="237"/>
      <c r="BD177" s="238"/>
      <c r="BE177" s="237"/>
      <c r="BF177" s="239"/>
      <c r="BG177" s="237"/>
      <c r="BH177" s="239"/>
      <c r="BI177" s="237"/>
      <c r="BJ177" s="238"/>
      <c r="BK177" s="237"/>
      <c r="BL177" s="238"/>
      <c r="BM177" s="237"/>
      <c r="BN177" s="238"/>
      <c r="BO177" s="237"/>
      <c r="BP177" s="238"/>
      <c r="BQ177" s="237"/>
      <c r="BR177" s="238"/>
      <c r="BS177" s="237"/>
      <c r="BT177" s="238"/>
      <c r="BU177" s="237"/>
      <c r="BV177" s="238"/>
      <c r="BW177" s="237"/>
      <c r="BX177" s="239"/>
      <c r="BY177" s="237"/>
      <c r="BZ177" s="238"/>
      <c r="CA177" s="237"/>
      <c r="CB177" s="238"/>
      <c r="CC177" s="237"/>
      <c r="CD177" s="238"/>
      <c r="CE177" s="237"/>
      <c r="CF177" s="238"/>
      <c r="CG177" s="237"/>
      <c r="CH177" s="238"/>
      <c r="CI177" s="237"/>
      <c r="CJ177" s="238"/>
      <c r="CK177" s="237"/>
      <c r="CL177" s="238"/>
      <c r="CM177" s="237"/>
      <c r="CN177" s="238"/>
      <c r="CO177" s="237"/>
      <c r="CP177" s="239"/>
      <c r="CQ177" s="237"/>
      <c r="CR177" s="238"/>
      <c r="CS177" s="237"/>
      <c r="CT177" s="238"/>
      <c r="CU177" s="237"/>
      <c r="CV177" s="238"/>
      <c r="CW177" s="253"/>
      <c r="CX177" s="236"/>
      <c r="CY177" s="236"/>
      <c r="CZ177" s="236"/>
      <c r="DA177" s="236"/>
      <c r="DB177" s="236"/>
    </row>
    <row r="178" spans="1:106" s="251" customFormat="1" ht="135" customHeight="1" thickBot="1" x14ac:dyDescent="0.35">
      <c r="A178" s="241"/>
      <c r="B178" s="252"/>
      <c r="C178" s="243"/>
      <c r="D178" s="243"/>
      <c r="E178" s="236"/>
      <c r="F178" s="236"/>
      <c r="G178" s="237"/>
      <c r="H178" s="238"/>
      <c r="I178" s="237"/>
      <c r="J178" s="238"/>
      <c r="K178" s="237"/>
      <c r="L178" s="238"/>
      <c r="M178" s="237"/>
      <c r="N178" s="238"/>
      <c r="O178" s="237"/>
      <c r="P178" s="238"/>
      <c r="Q178" s="237"/>
      <c r="R178" s="239"/>
      <c r="S178" s="237"/>
      <c r="T178" s="238"/>
      <c r="U178" s="237"/>
      <c r="V178" s="238"/>
      <c r="W178" s="237"/>
      <c r="X178" s="238"/>
      <c r="Y178" s="237"/>
      <c r="Z178" s="238"/>
      <c r="AA178" s="237"/>
      <c r="AB178" s="238"/>
      <c r="AC178" s="237"/>
      <c r="AD178" s="238"/>
      <c r="AE178" s="237"/>
      <c r="AF178" s="238"/>
      <c r="AG178" s="237"/>
      <c r="AH178" s="238"/>
      <c r="AI178" s="237"/>
      <c r="AJ178" s="238"/>
      <c r="AK178" s="237"/>
      <c r="AL178" s="238"/>
      <c r="AM178" s="237"/>
      <c r="AN178" s="238"/>
      <c r="AO178" s="237"/>
      <c r="AP178" s="238"/>
      <c r="AQ178" s="237"/>
      <c r="AR178" s="239"/>
      <c r="AS178" s="237"/>
      <c r="AT178" s="238"/>
      <c r="AU178" s="237"/>
      <c r="AV178" s="238"/>
      <c r="AW178" s="237"/>
      <c r="AX178" s="238"/>
      <c r="AY178" s="237"/>
      <c r="AZ178" s="239"/>
      <c r="BA178" s="237"/>
      <c r="BB178" s="238"/>
      <c r="BC178" s="237"/>
      <c r="BD178" s="238"/>
      <c r="BE178" s="237"/>
      <c r="BF178" s="239"/>
      <c r="BG178" s="237"/>
      <c r="BH178" s="239"/>
      <c r="BI178" s="237"/>
      <c r="BJ178" s="238"/>
      <c r="BK178" s="237"/>
      <c r="BL178" s="238"/>
      <c r="BM178" s="237"/>
      <c r="BN178" s="238"/>
      <c r="BO178" s="237"/>
      <c r="BP178" s="238"/>
      <c r="BQ178" s="237"/>
      <c r="BR178" s="238"/>
      <c r="BS178" s="237"/>
      <c r="BT178" s="238"/>
      <c r="BU178" s="237"/>
      <c r="BV178" s="238"/>
      <c r="BW178" s="237"/>
      <c r="BX178" s="239"/>
      <c r="BY178" s="237"/>
      <c r="BZ178" s="238"/>
      <c r="CA178" s="237"/>
      <c r="CB178" s="238"/>
      <c r="CC178" s="237"/>
      <c r="CD178" s="238"/>
      <c r="CE178" s="237"/>
      <c r="CF178" s="238"/>
      <c r="CG178" s="237"/>
      <c r="CH178" s="238"/>
      <c r="CI178" s="237"/>
      <c r="CJ178" s="238"/>
      <c r="CK178" s="237"/>
      <c r="CL178" s="238"/>
      <c r="CM178" s="237"/>
      <c r="CN178" s="238"/>
      <c r="CO178" s="237"/>
      <c r="CP178" s="239"/>
      <c r="CQ178" s="237"/>
      <c r="CR178" s="238"/>
      <c r="CS178" s="237"/>
      <c r="CT178" s="238"/>
      <c r="CU178" s="237"/>
      <c r="CV178" s="238"/>
      <c r="CW178" s="253"/>
      <c r="CX178" s="236"/>
      <c r="CY178" s="236"/>
      <c r="CZ178" s="236"/>
      <c r="DA178" s="236"/>
      <c r="DB178" s="236"/>
    </row>
    <row r="179" spans="1:106" s="251" customFormat="1" ht="135" customHeight="1" thickBot="1" x14ac:dyDescent="0.35">
      <c r="A179" s="241"/>
      <c r="B179" s="252"/>
      <c r="C179" s="243"/>
      <c r="D179" s="243"/>
      <c r="E179" s="236"/>
      <c r="F179" s="236"/>
      <c r="G179" s="237"/>
      <c r="H179" s="238"/>
      <c r="I179" s="237"/>
      <c r="J179" s="238"/>
      <c r="K179" s="237"/>
      <c r="L179" s="238"/>
      <c r="M179" s="237"/>
      <c r="N179" s="238"/>
      <c r="O179" s="237"/>
      <c r="P179" s="238"/>
      <c r="Q179" s="237"/>
      <c r="R179" s="239"/>
      <c r="S179" s="237"/>
      <c r="T179" s="238"/>
      <c r="U179" s="237"/>
      <c r="V179" s="238"/>
      <c r="W179" s="237"/>
      <c r="X179" s="238"/>
      <c r="Y179" s="237"/>
      <c r="Z179" s="238"/>
      <c r="AA179" s="237"/>
      <c r="AB179" s="238"/>
      <c r="AC179" s="237"/>
      <c r="AD179" s="238"/>
      <c r="AE179" s="237"/>
      <c r="AF179" s="238"/>
      <c r="AG179" s="237"/>
      <c r="AH179" s="238"/>
      <c r="AI179" s="237"/>
      <c r="AJ179" s="238"/>
      <c r="AK179" s="237"/>
      <c r="AL179" s="238"/>
      <c r="AM179" s="237"/>
      <c r="AN179" s="238"/>
      <c r="AO179" s="237"/>
      <c r="AP179" s="238"/>
      <c r="AQ179" s="237"/>
      <c r="AR179" s="239"/>
      <c r="AS179" s="237"/>
      <c r="AT179" s="238"/>
      <c r="AU179" s="237"/>
      <c r="AV179" s="238"/>
      <c r="AW179" s="237"/>
      <c r="AX179" s="238"/>
      <c r="AY179" s="237"/>
      <c r="AZ179" s="239"/>
      <c r="BA179" s="237"/>
      <c r="BB179" s="238"/>
      <c r="BC179" s="237"/>
      <c r="BD179" s="238"/>
      <c r="BE179" s="237"/>
      <c r="BF179" s="239"/>
      <c r="BG179" s="237"/>
      <c r="BH179" s="239"/>
      <c r="BI179" s="237"/>
      <c r="BJ179" s="238"/>
      <c r="BK179" s="237"/>
      <c r="BL179" s="238"/>
      <c r="BM179" s="237"/>
      <c r="BN179" s="238"/>
      <c r="BO179" s="237"/>
      <c r="BP179" s="238"/>
      <c r="BQ179" s="237"/>
      <c r="BR179" s="238"/>
      <c r="BS179" s="237"/>
      <c r="BT179" s="238"/>
      <c r="BU179" s="237"/>
      <c r="BV179" s="238"/>
      <c r="BW179" s="237"/>
      <c r="BX179" s="239"/>
      <c r="BY179" s="237"/>
      <c r="BZ179" s="238"/>
      <c r="CA179" s="237"/>
      <c r="CB179" s="238"/>
      <c r="CC179" s="237"/>
      <c r="CD179" s="238"/>
      <c r="CE179" s="237"/>
      <c r="CF179" s="238"/>
      <c r="CG179" s="237"/>
      <c r="CH179" s="238"/>
      <c r="CI179" s="237"/>
      <c r="CJ179" s="238"/>
      <c r="CK179" s="237"/>
      <c r="CL179" s="238"/>
      <c r="CM179" s="237"/>
      <c r="CN179" s="238"/>
      <c r="CO179" s="237"/>
      <c r="CP179" s="239"/>
      <c r="CQ179" s="237"/>
      <c r="CR179" s="238"/>
      <c r="CS179" s="237"/>
      <c r="CT179" s="238"/>
      <c r="CU179" s="237"/>
      <c r="CV179" s="238"/>
      <c r="CW179" s="253"/>
      <c r="CX179" s="236"/>
      <c r="CY179" s="236"/>
      <c r="CZ179" s="236"/>
      <c r="DA179" s="236"/>
      <c r="DB179" s="236"/>
    </row>
    <row r="180" spans="1:106" ht="135" customHeight="1" x14ac:dyDescent="0.3">
      <c r="G180" s="254"/>
      <c r="H180" s="255"/>
      <c r="I180" s="255"/>
      <c r="J180" s="255"/>
      <c r="K180" s="255"/>
      <c r="L180" s="255"/>
      <c r="M180" s="255"/>
      <c r="N180" s="255"/>
      <c r="O180" s="255"/>
      <c r="P180" s="255"/>
      <c r="Q180" s="255"/>
      <c r="R180" s="255"/>
      <c r="S180" s="255"/>
      <c r="T180" s="255"/>
      <c r="U180" s="255"/>
      <c r="V180" s="255"/>
      <c r="W180" s="255"/>
      <c r="X180" s="255"/>
      <c r="AC180" s="255"/>
      <c r="AD180" s="255"/>
      <c r="AE180" s="255"/>
      <c r="AF180" s="255"/>
      <c r="AG180" s="255"/>
      <c r="AH180" s="255"/>
      <c r="AI180" s="255"/>
      <c r="AJ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6"/>
      <c r="BP180" s="256"/>
      <c r="BQ180" s="255"/>
      <c r="BR180" s="255"/>
      <c r="BS180" s="255"/>
      <c r="BT180" s="255"/>
      <c r="BU180" s="255"/>
      <c r="BV180" s="255"/>
      <c r="BW180" s="255"/>
      <c r="BX180" s="255"/>
      <c r="CA180" s="255"/>
      <c r="CB180" s="255"/>
      <c r="CC180" s="255"/>
      <c r="CD180" s="255"/>
      <c r="CE180" s="255"/>
      <c r="CF180" s="255"/>
      <c r="CG180" s="255"/>
      <c r="CH180" s="255"/>
      <c r="CM180" s="255"/>
      <c r="CN180" s="255"/>
      <c r="CO180" s="255"/>
      <c r="CP180" s="255"/>
      <c r="CQ180" s="255"/>
      <c r="CR180" s="255"/>
      <c r="CS180" s="255"/>
      <c r="CT180" s="255"/>
      <c r="CU180" s="255"/>
      <c r="CV180" s="255"/>
      <c r="CW180" s="257"/>
    </row>
    <row r="181" spans="1:106" ht="135" customHeight="1" x14ac:dyDescent="0.3">
      <c r="C181" s="258" t="s">
        <v>4736</v>
      </c>
      <c r="G181" s="254"/>
      <c r="H181" s="255"/>
      <c r="I181" s="255"/>
      <c r="J181" s="255"/>
      <c r="K181" s="255"/>
      <c r="L181" s="255"/>
      <c r="M181" s="255"/>
      <c r="N181" s="255"/>
      <c r="O181" s="255"/>
      <c r="P181" s="255"/>
      <c r="Q181" s="255"/>
      <c r="R181" s="255"/>
      <c r="S181" s="255"/>
      <c r="T181" s="255"/>
      <c r="U181" s="255"/>
      <c r="V181" s="255"/>
      <c r="W181" s="255"/>
      <c r="X181" s="255"/>
      <c r="AC181" s="255"/>
      <c r="AD181" s="255"/>
      <c r="AE181" s="255"/>
      <c r="AF181" s="255"/>
      <c r="AG181" s="255"/>
      <c r="AH181" s="255"/>
      <c r="AI181" s="255"/>
      <c r="AJ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6"/>
      <c r="BP181" s="256"/>
      <c r="BQ181" s="255"/>
      <c r="BR181" s="255"/>
      <c r="BS181" s="255"/>
      <c r="BT181" s="255"/>
      <c r="BU181" s="255"/>
      <c r="BV181" s="255"/>
      <c r="BW181" s="255"/>
      <c r="BX181" s="255"/>
      <c r="CA181" s="255"/>
      <c r="CB181" s="255"/>
      <c r="CC181" s="255"/>
      <c r="CD181" s="255"/>
      <c r="CE181" s="255"/>
      <c r="CF181" s="255"/>
      <c r="CG181" s="255"/>
      <c r="CH181" s="255"/>
      <c r="CM181" s="255"/>
      <c r="CN181" s="255"/>
      <c r="CO181" s="255"/>
      <c r="CP181" s="255"/>
      <c r="CQ181" s="255"/>
      <c r="CR181" s="255"/>
      <c r="CS181" s="255"/>
      <c r="CT181" s="255"/>
      <c r="CU181" s="255"/>
      <c r="CV181" s="255"/>
      <c r="CW181" s="257"/>
    </row>
    <row r="182" spans="1:106" ht="135" customHeight="1" x14ac:dyDescent="0.3">
      <c r="C182" s="259" t="s">
        <v>4737</v>
      </c>
      <c r="G182" s="254"/>
      <c r="H182" s="255"/>
      <c r="I182" s="255"/>
      <c r="J182" s="255"/>
      <c r="K182" s="255"/>
      <c r="L182" s="255"/>
      <c r="M182" s="255"/>
      <c r="N182" s="255"/>
      <c r="O182" s="255"/>
      <c r="P182" s="255"/>
      <c r="Q182" s="255"/>
      <c r="R182" s="255"/>
      <c r="S182" s="255"/>
      <c r="T182" s="255"/>
      <c r="U182" s="255"/>
      <c r="V182" s="255"/>
      <c r="W182" s="255"/>
      <c r="X182" s="255"/>
      <c r="AC182" s="255"/>
      <c r="AD182" s="255"/>
      <c r="AE182" s="255"/>
      <c r="AF182" s="255"/>
      <c r="AG182" s="255"/>
      <c r="AH182" s="255"/>
      <c r="AI182" s="255"/>
      <c r="AJ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Q182" s="255"/>
      <c r="BR182" s="255"/>
      <c r="BU182" s="255"/>
      <c r="BV182" s="255"/>
      <c r="BW182" s="255"/>
      <c r="BX182" s="255"/>
      <c r="CA182" s="255"/>
      <c r="CB182" s="255"/>
      <c r="CC182" s="255"/>
      <c r="CD182" s="255"/>
      <c r="CG182" s="255"/>
      <c r="CH182" s="255"/>
      <c r="CM182" s="255"/>
      <c r="CN182" s="255"/>
      <c r="CO182" s="255"/>
      <c r="CP182" s="255"/>
      <c r="CS182" s="255"/>
      <c r="CT182" s="255"/>
      <c r="CU182" s="255"/>
      <c r="CV182" s="255"/>
      <c r="CW182" s="257"/>
    </row>
    <row r="183" spans="1:106" ht="135" customHeight="1" x14ac:dyDescent="0.3">
      <c r="C183" s="260" t="s">
        <v>4738</v>
      </c>
      <c r="M183" s="255"/>
      <c r="N183" s="255"/>
      <c r="O183" s="255"/>
      <c r="P183" s="255"/>
      <c r="Q183" s="255"/>
      <c r="R183" s="255"/>
      <c r="S183" s="255"/>
      <c r="T183" s="255"/>
      <c r="U183" s="255"/>
      <c r="V183" s="255"/>
      <c r="W183" s="255"/>
      <c r="X183" s="255"/>
      <c r="AC183" s="255"/>
      <c r="AD183" s="255"/>
      <c r="AE183" s="255"/>
      <c r="AF183" s="255"/>
      <c r="AG183" s="255"/>
      <c r="AH183" s="255"/>
      <c r="AI183" s="255"/>
      <c r="AJ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Q183" s="255"/>
      <c r="BR183" s="255"/>
      <c r="BS183" s="255"/>
      <c r="BT183" s="255"/>
      <c r="BU183" s="255"/>
      <c r="BV183" s="255"/>
      <c r="BW183" s="255"/>
      <c r="BX183" s="255"/>
      <c r="CA183" s="255"/>
      <c r="CB183" s="255"/>
      <c r="CC183" s="255"/>
      <c r="CD183" s="255"/>
      <c r="CG183" s="255"/>
      <c r="CH183" s="255"/>
      <c r="CM183" s="255"/>
      <c r="CN183" s="255"/>
    </row>
    <row r="184" spans="1:106" ht="135" customHeight="1" x14ac:dyDescent="0.3">
      <c r="S184" s="255"/>
      <c r="T184" s="255"/>
      <c r="W184" s="255"/>
      <c r="X184" s="255"/>
      <c r="AC184" s="255"/>
      <c r="AD184" s="255"/>
      <c r="AE184" s="255"/>
      <c r="AF184" s="255"/>
      <c r="AQ184" s="255"/>
      <c r="AR184" s="255"/>
      <c r="AS184" s="255"/>
      <c r="AT184" s="255"/>
      <c r="AU184" s="255"/>
      <c r="AV184" s="255"/>
      <c r="BA184" s="255"/>
      <c r="BB184" s="255"/>
      <c r="BC184" s="255"/>
      <c r="BD184" s="255"/>
      <c r="BE184" s="255"/>
      <c r="BF184" s="255"/>
      <c r="BG184" s="255"/>
      <c r="BH184" s="255"/>
      <c r="BI184" s="255"/>
      <c r="BJ184" s="255"/>
      <c r="BK184" s="255"/>
      <c r="BL184" s="255"/>
      <c r="BM184" s="255"/>
      <c r="BN184" s="255"/>
      <c r="BQ184" s="255"/>
      <c r="BR184" s="255"/>
      <c r="BS184" s="255"/>
      <c r="BT184" s="255"/>
      <c r="BU184" s="255"/>
      <c r="BV184" s="255"/>
      <c r="BW184" s="255"/>
      <c r="BX184" s="255"/>
      <c r="CA184" s="255"/>
      <c r="CB184" s="255"/>
      <c r="CC184" s="255"/>
      <c r="CD184" s="255"/>
      <c r="CG184" s="255"/>
      <c r="CH184" s="255"/>
      <c r="CM184" s="255"/>
      <c r="CN184" s="255"/>
    </row>
    <row r="185" spans="1:106" ht="135" customHeight="1" x14ac:dyDescent="0.3">
      <c r="C185" s="215"/>
      <c r="S185" s="255"/>
      <c r="T185" s="255"/>
      <c r="W185" s="255"/>
      <c r="X185" s="255"/>
      <c r="AC185" s="255"/>
      <c r="AD185" s="255"/>
      <c r="AE185" s="255"/>
      <c r="AF185" s="255"/>
      <c r="AS185" s="255"/>
      <c r="AT185" s="255"/>
      <c r="AU185" s="255"/>
      <c r="AV185" s="255"/>
      <c r="BA185" s="255"/>
      <c r="BB185" s="255"/>
      <c r="BC185" s="255"/>
      <c r="BD185" s="255"/>
      <c r="BE185" s="255"/>
      <c r="BF185" s="255"/>
      <c r="BG185" s="255"/>
      <c r="BH185" s="255"/>
      <c r="BI185" s="255"/>
      <c r="BJ185" s="255"/>
      <c r="BK185" s="255"/>
      <c r="BL185" s="255"/>
      <c r="BM185" s="255"/>
      <c r="BN185" s="255"/>
      <c r="BQ185" s="255"/>
      <c r="BR185" s="255"/>
      <c r="BS185" s="255"/>
      <c r="BT185" s="255"/>
      <c r="BU185" s="255"/>
      <c r="BV185" s="255"/>
      <c r="BW185" s="255"/>
      <c r="BX185" s="255"/>
      <c r="CA185" s="255"/>
      <c r="CB185" s="255"/>
      <c r="CC185" s="255"/>
      <c r="CD185" s="255"/>
      <c r="CG185" s="255"/>
      <c r="CH185" s="255"/>
      <c r="CM185" s="255"/>
      <c r="CN185" s="255"/>
    </row>
    <row r="186" spans="1:106" ht="135" customHeight="1" x14ac:dyDescent="0.3">
      <c r="S186" s="255"/>
      <c r="T186" s="255"/>
      <c r="W186" s="255"/>
      <c r="X186" s="255"/>
      <c r="AC186" s="255"/>
      <c r="AD186" s="255"/>
      <c r="AE186" s="255"/>
      <c r="AF186" s="255"/>
      <c r="AS186" s="255"/>
      <c r="AT186" s="255"/>
      <c r="AU186" s="255"/>
      <c r="AV186" s="255"/>
      <c r="BA186" s="255"/>
      <c r="BB186" s="255"/>
      <c r="BC186" s="255"/>
      <c r="BD186" s="255"/>
      <c r="BE186" s="255"/>
      <c r="BF186" s="255"/>
      <c r="BG186" s="255"/>
      <c r="BH186" s="255"/>
      <c r="BM186" s="255"/>
      <c r="BN186" s="255"/>
      <c r="BQ186" s="255"/>
      <c r="BR186" s="255"/>
      <c r="BS186" s="255"/>
      <c r="BT186" s="255"/>
      <c r="BU186" s="255"/>
      <c r="BV186" s="255"/>
      <c r="BW186" s="255"/>
      <c r="BX186" s="255"/>
      <c r="CA186" s="255"/>
      <c r="CB186" s="255"/>
      <c r="CC186" s="255"/>
      <c r="CD186" s="255"/>
      <c r="CG186" s="255"/>
      <c r="CH186" s="255"/>
      <c r="CM186" s="255"/>
      <c r="CN186" s="255"/>
    </row>
    <row r="187" spans="1:106" ht="135" customHeight="1" x14ac:dyDescent="0.3">
      <c r="C187" s="261"/>
      <c r="S187" s="255"/>
      <c r="T187" s="255"/>
      <c r="BA187" s="255"/>
      <c r="BB187" s="255"/>
      <c r="BC187" s="255"/>
      <c r="BD187" s="255"/>
      <c r="BE187" s="255"/>
      <c r="BF187" s="255"/>
      <c r="BG187" s="255"/>
      <c r="BH187" s="255"/>
      <c r="BM187" s="255"/>
      <c r="BN187" s="255"/>
      <c r="BQ187" s="255"/>
      <c r="BR187" s="255"/>
      <c r="BS187" s="255"/>
      <c r="BT187" s="255"/>
      <c r="BU187" s="255"/>
      <c r="BV187" s="255"/>
      <c r="BW187" s="255"/>
      <c r="BX187" s="255"/>
      <c r="CA187" s="255"/>
      <c r="CB187" s="255"/>
      <c r="CC187" s="255"/>
      <c r="CD187" s="255"/>
      <c r="CG187" s="255"/>
      <c r="CH187" s="255"/>
      <c r="CM187" s="255"/>
      <c r="CN187" s="255"/>
    </row>
    <row r="188" spans="1:106" ht="135" customHeight="1" x14ac:dyDescent="0.3">
      <c r="C188" s="261"/>
      <c r="S188" s="255"/>
      <c r="T188" s="255"/>
      <c r="BA188" s="255"/>
      <c r="BB188" s="255"/>
      <c r="BC188" s="255"/>
      <c r="BD188" s="255"/>
      <c r="BE188" s="255"/>
      <c r="BF188" s="255"/>
      <c r="BG188" s="255"/>
      <c r="BH188" s="255"/>
      <c r="BM188" s="255"/>
      <c r="BN188" s="255"/>
      <c r="BQ188" s="255"/>
      <c r="BR188" s="255"/>
      <c r="BS188" s="255"/>
      <c r="BT188" s="255"/>
      <c r="BU188" s="255"/>
      <c r="BV188" s="255"/>
      <c r="BW188" s="255"/>
      <c r="BX188" s="255"/>
      <c r="CA188" s="255"/>
      <c r="CB188" s="255"/>
      <c r="CC188" s="255"/>
      <c r="CD188" s="255"/>
      <c r="CG188" s="255"/>
      <c r="CH188" s="255"/>
      <c r="CM188" s="255"/>
      <c r="CN188" s="255"/>
    </row>
    <row r="189" spans="1:106" ht="135" customHeight="1" x14ac:dyDescent="0.3">
      <c r="C189" s="261"/>
      <c r="S189" s="255"/>
      <c r="T189" s="255"/>
      <c r="BE189" s="255"/>
      <c r="BF189" s="255"/>
      <c r="BG189" s="255"/>
      <c r="BH189" s="255"/>
      <c r="BM189" s="255"/>
      <c r="BN189" s="255"/>
      <c r="BQ189" s="255"/>
      <c r="BR189" s="255"/>
      <c r="BS189" s="255"/>
      <c r="BT189" s="255"/>
      <c r="BU189" s="255"/>
      <c r="BV189" s="255"/>
      <c r="BW189" s="255"/>
      <c r="BX189" s="255"/>
    </row>
    <row r="190" spans="1:106" ht="135" customHeight="1" x14ac:dyDescent="0.3">
      <c r="C190" s="261"/>
      <c r="S190" s="255"/>
      <c r="T190" s="255"/>
      <c r="BE190" s="255"/>
      <c r="BF190" s="255"/>
      <c r="BG190" s="255"/>
      <c r="BH190" s="255"/>
      <c r="BQ190" s="255"/>
      <c r="BR190" s="255"/>
      <c r="BS190" s="255"/>
      <c r="BT190" s="255"/>
      <c r="BU190" s="255"/>
      <c r="BV190" s="255"/>
      <c r="BW190" s="255"/>
      <c r="BX190" s="255"/>
    </row>
    <row r="191" spans="1:106" ht="135" customHeight="1" x14ac:dyDescent="0.3">
      <c r="C191" s="261"/>
      <c r="S191" s="255"/>
      <c r="T191" s="255"/>
      <c r="BE191" s="255"/>
      <c r="BF191" s="255"/>
      <c r="BG191" s="255"/>
      <c r="BH191" s="255"/>
    </row>
    <row r="192" spans="1:106" ht="135" customHeight="1" x14ac:dyDescent="0.3">
      <c r="C192" s="261"/>
      <c r="S192" s="255"/>
      <c r="T192" s="255"/>
      <c r="BE192" s="255"/>
      <c r="BF192" s="255"/>
      <c r="BG192" s="255"/>
      <c r="BH192" s="255"/>
    </row>
    <row r="193" spans="3:60" ht="135" customHeight="1" x14ac:dyDescent="0.3">
      <c r="C193" s="261"/>
      <c r="S193" s="255"/>
      <c r="T193" s="255"/>
      <c r="BE193" s="255"/>
      <c r="BF193" s="255"/>
      <c r="BG193" s="255"/>
      <c r="BH193" s="255"/>
    </row>
    <row r="194" spans="3:60" ht="135" customHeight="1" x14ac:dyDescent="0.3">
      <c r="C194" s="261"/>
      <c r="S194" s="255"/>
      <c r="T194" s="255"/>
      <c r="BE194" s="255"/>
      <c r="BF194" s="255"/>
      <c r="BG194" s="255"/>
      <c r="BH194" s="255"/>
    </row>
    <row r="195" spans="3:60" ht="135" customHeight="1" x14ac:dyDescent="0.3">
      <c r="C195" s="261"/>
      <c r="BE195" s="255"/>
      <c r="BF195" s="255"/>
      <c r="BG195" s="255"/>
      <c r="BH195" s="255"/>
    </row>
    <row r="196" spans="3:60" ht="135" customHeight="1" x14ac:dyDescent="0.3">
      <c r="C196" s="261"/>
      <c r="BE196" s="255"/>
      <c r="BF196" s="255"/>
      <c r="BG196" s="255"/>
      <c r="BH196" s="255"/>
    </row>
    <row r="197" spans="3:60" ht="135" customHeight="1" x14ac:dyDescent="0.3">
      <c r="C197" s="261"/>
      <c r="BE197" s="255"/>
      <c r="BF197" s="255"/>
      <c r="BG197" s="255"/>
      <c r="BH197" s="255"/>
    </row>
    <row r="198" spans="3:60" ht="135" customHeight="1" x14ac:dyDescent="0.3">
      <c r="C198" s="261"/>
      <c r="BE198" s="255"/>
      <c r="BF198" s="255"/>
      <c r="BG198" s="255"/>
      <c r="BH198" s="255"/>
    </row>
    <row r="199" spans="3:60" ht="135" customHeight="1" x14ac:dyDescent="0.3">
      <c r="C199" s="261"/>
    </row>
    <row r="200" spans="3:60" ht="135" customHeight="1" x14ac:dyDescent="0.3">
      <c r="C200" s="261"/>
    </row>
    <row r="201" spans="3:60" ht="135" customHeight="1" x14ac:dyDescent="0.3">
      <c r="C201" s="261"/>
    </row>
    <row r="202" spans="3:60" ht="135" customHeight="1" x14ac:dyDescent="0.3">
      <c r="C202" s="261"/>
    </row>
  </sheetData>
  <conditionalFormatting sqref="CQ4 CO4 CM4 CG4 CC4 CA4 BW4 BU4 BG4 BE4 AO4 AQ4 AI4 AE4 AC4 AG4 W4 Q4 S4 U4 O4 M4 K4 I4 G4">
    <cfRule type="expression" dxfId="97" priority="97" stopIfTrue="1">
      <formula>AND(SEARCH("decrease",G4),SEARCH("substantial",G4),SEARCH("No",#REF!))</formula>
    </cfRule>
    <cfRule type="expression" dxfId="96" priority="98" stopIfTrue="1">
      <formula>AND(SEARCH("decrease",G4),SEARCH("moderate",G4),SEARCH("No",#REF!))</formula>
    </cfRule>
  </conditionalFormatting>
  <conditionalFormatting sqref="CQ174:CQ179 CO174:CO179 CM174:CM179 CG174:CG179 CE174:CE179 CC174:CC179 CA174:CA179 BW174:BW179 BS174:BS179 BU174:BU179 BQ174:BQ179 BG174:BG179 BE174:BE179 AU174:AU179 AS174:AS179 AY174:AY179 AW174:AW179 AO174:AO179 AQ174:AQ179 AI174:AI179 AE174:AE179 AC174:AC179 AG174:AG179 W174:W179 Q174:Q179 S174:S179 U174:U179 O174:O179 M174:M179 K174:K179 I174:I179 G174:G179">
    <cfRule type="expression" dxfId="95" priority="95" stopIfTrue="1">
      <formula>AND(SEARCH("decrease",G174),SEARCH("substantial",G174),SEARCH("No",#REF!))</formula>
    </cfRule>
    <cfRule type="expression" dxfId="94" priority="96" stopIfTrue="1">
      <formula>AND(SEARCH("decrease",G174),SEARCH("moderate",G174),SEARCH("No",#REF!))</formula>
    </cfRule>
  </conditionalFormatting>
  <conditionalFormatting sqref="BM4">
    <cfRule type="expression" dxfId="93" priority="89" stopIfTrue="1">
      <formula>AND(SEARCH("decrease",BM4),SEARCH("substantial",BM4),SEARCH("No",#REF!))</formula>
    </cfRule>
    <cfRule type="expression" dxfId="92" priority="90" stopIfTrue="1">
      <formula>AND(SEARCH("decrease",BM4),SEARCH("moderate",BM4),SEARCH("No",#REF!))</formula>
    </cfRule>
  </conditionalFormatting>
  <conditionalFormatting sqref="BI4">
    <cfRule type="expression" dxfId="91" priority="93" stopIfTrue="1">
      <formula>AND(SEARCH("decrease",BI4),SEARCH("substantial",BI4),SEARCH("No",#REF!))</formula>
    </cfRule>
    <cfRule type="expression" dxfId="90" priority="94" stopIfTrue="1">
      <formula>AND(SEARCH("decrease",BI4),SEARCH("moderate",BI4),SEARCH("No",#REF!))</formula>
    </cfRule>
  </conditionalFormatting>
  <conditionalFormatting sqref="BI174:BI179">
    <cfRule type="expression" dxfId="89" priority="91" stopIfTrue="1">
      <formula>AND(SEARCH("decrease",BI174),SEARCH("substantial",BI174),SEARCH("No",#REF!))</formula>
    </cfRule>
    <cfRule type="expression" dxfId="88" priority="92" stopIfTrue="1">
      <formula>AND(SEARCH("decrease",BI174),SEARCH("moderate",BI174),SEARCH("No",#REF!))</formula>
    </cfRule>
  </conditionalFormatting>
  <conditionalFormatting sqref="BM174:BM179">
    <cfRule type="expression" dxfId="87" priority="87" stopIfTrue="1">
      <formula>AND(SEARCH("decrease",BM174),SEARCH("substantial",BM174),SEARCH("No",#REF!))</formula>
    </cfRule>
    <cfRule type="expression" dxfId="86" priority="88" stopIfTrue="1">
      <formula>AND(SEARCH("decrease",BM174),SEARCH("moderate",BM174),SEARCH("No",#REF!))</formula>
    </cfRule>
  </conditionalFormatting>
  <conditionalFormatting sqref="BK4">
    <cfRule type="expression" dxfId="85" priority="85" stopIfTrue="1">
      <formula>AND(SEARCH("decrease",BK4),SEARCH("substantial",BK4),SEARCH("No",#REF!))</formula>
    </cfRule>
    <cfRule type="expression" dxfId="84" priority="86" stopIfTrue="1">
      <formula>AND(SEARCH("decrease",BK4),SEARCH("moderate",BK4),SEARCH("No",#REF!))</formula>
    </cfRule>
  </conditionalFormatting>
  <conditionalFormatting sqref="BK174:BK179">
    <cfRule type="expression" dxfId="83" priority="83" stopIfTrue="1">
      <formula>AND(SEARCH("decrease",BK174),SEARCH("substantial",BK174),SEARCH("No",#REF!))</formula>
    </cfRule>
    <cfRule type="expression" dxfId="82" priority="84" stopIfTrue="1">
      <formula>AND(SEARCH("decrease",BK174),SEARCH("moderate",BK174),SEARCH("No",#REF!))</formula>
    </cfRule>
  </conditionalFormatting>
  <conditionalFormatting sqref="BO4">
    <cfRule type="expression" dxfId="81" priority="81" stopIfTrue="1">
      <formula>AND(SEARCH("decrease",BO4),SEARCH("substantial",BO4),SEARCH("No",#REF!))</formula>
    </cfRule>
    <cfRule type="expression" dxfId="80" priority="82" stopIfTrue="1">
      <formula>AND(SEARCH("decrease",BO4),SEARCH("moderate",BO4),SEARCH("No",#REF!))</formula>
    </cfRule>
  </conditionalFormatting>
  <conditionalFormatting sqref="BO174:BO179">
    <cfRule type="expression" dxfId="79" priority="79" stopIfTrue="1">
      <formula>AND(SEARCH("decrease",BO174),SEARCH("substantial",BO174),SEARCH("No",#REF!))</formula>
    </cfRule>
    <cfRule type="expression" dxfId="78" priority="80" stopIfTrue="1">
      <formula>AND(SEARCH("decrease",BO174),SEARCH("moderate",BO174),SEARCH("No",#REF!))</formula>
    </cfRule>
  </conditionalFormatting>
  <conditionalFormatting sqref="BC4 BA4">
    <cfRule type="expression" dxfId="77" priority="77" stopIfTrue="1">
      <formula>AND(SEARCH("decrease",BA4),SEARCH("substantial",BA4),SEARCH("No",#REF!))</formula>
    </cfRule>
    <cfRule type="expression" dxfId="76" priority="78" stopIfTrue="1">
      <formula>AND(SEARCH("decrease",BA4),SEARCH("moderate",BA4),SEARCH("No",#REF!))</formula>
    </cfRule>
  </conditionalFormatting>
  <conditionalFormatting sqref="BC174:BC179 BA174:BA179">
    <cfRule type="expression" dxfId="75" priority="75" stopIfTrue="1">
      <formula>AND(SEARCH("decrease",BA174),SEARCH("substantial",BA174),SEARCH("No",#REF!))</formula>
    </cfRule>
    <cfRule type="expression" dxfId="74" priority="76" stopIfTrue="1">
      <formula>AND(SEARCH("decrease",BA174),SEARCH("moderate",BA174),SEARCH("No",#REF!))</formula>
    </cfRule>
  </conditionalFormatting>
  <conditionalFormatting sqref="AA4 Y4">
    <cfRule type="expression" dxfId="73" priority="73" stopIfTrue="1">
      <formula>AND(SEARCH("decrease",Y4),SEARCH("substantial",Y4),SEARCH("No",#REF!))</formula>
    </cfRule>
    <cfRule type="expression" dxfId="72" priority="74" stopIfTrue="1">
      <formula>AND(SEARCH("decrease",Y4),SEARCH("moderate",Y4),SEARCH("No",#REF!))</formula>
    </cfRule>
  </conditionalFormatting>
  <conditionalFormatting sqref="AM4 AK4">
    <cfRule type="expression" dxfId="71" priority="71" stopIfTrue="1">
      <formula>AND(SEARCH("decrease",AK4),SEARCH("substantial",AK4),SEARCH("No",#REF!))</formula>
    </cfRule>
    <cfRule type="expression" dxfId="70" priority="72" stopIfTrue="1">
      <formula>AND(SEARCH("decrease",AK4),SEARCH("moderate",AK4),SEARCH("No",#REF!))</formula>
    </cfRule>
  </conditionalFormatting>
  <conditionalFormatting sqref="AU4 AS4">
    <cfRule type="expression" dxfId="69" priority="69" stopIfTrue="1">
      <formula>AND(SEARCH("decrease",AS4),SEARCH("substantial",AS4),SEARCH("No",#REF!))</formula>
    </cfRule>
    <cfRule type="expression" dxfId="68" priority="70" stopIfTrue="1">
      <formula>AND(SEARCH("decrease",AS4),SEARCH("moderate",AS4),SEARCH("No",#REF!))</formula>
    </cfRule>
  </conditionalFormatting>
  <conditionalFormatting sqref="AW4">
    <cfRule type="expression" dxfId="67" priority="67" stopIfTrue="1">
      <formula>AND(SEARCH("decrease",AW4),SEARCH("substantial",AW4),SEARCH("No",#REF!))</formula>
    </cfRule>
    <cfRule type="expression" dxfId="66" priority="68" stopIfTrue="1">
      <formula>AND(SEARCH("decrease",AW4),SEARCH("moderate",AW4),SEARCH("No",#REF!))</formula>
    </cfRule>
  </conditionalFormatting>
  <conditionalFormatting sqref="BS4 BQ4">
    <cfRule type="expression" dxfId="65" priority="65" stopIfTrue="1">
      <formula>AND(SEARCH("decrease",BQ4),SEARCH("substantial",BQ4),SEARCH("No",#REF!))</formula>
    </cfRule>
    <cfRule type="expression" dxfId="64" priority="66" stopIfTrue="1">
      <formula>AND(SEARCH("decrease",BQ4),SEARCH("moderate",BQ4),SEARCH("No",#REF!))</formula>
    </cfRule>
  </conditionalFormatting>
  <conditionalFormatting sqref="CE4">
    <cfRule type="expression" dxfId="63" priority="63" stopIfTrue="1">
      <formula>AND(SEARCH("decrease",CE4),SEARCH("substantial",CE4),SEARCH("No",#REF!))</formula>
    </cfRule>
    <cfRule type="expression" dxfId="62" priority="64" stopIfTrue="1">
      <formula>AND(SEARCH("decrease",CE4),SEARCH("moderate",CE4),SEARCH("No",#REF!))</formula>
    </cfRule>
  </conditionalFormatting>
  <conditionalFormatting sqref="CK4 CI4">
    <cfRule type="expression" dxfId="61" priority="61" stopIfTrue="1">
      <formula>AND(SEARCH("decrease",CI4),SEARCH("substantial",CI4),SEARCH("No",#REF!))</formula>
    </cfRule>
    <cfRule type="expression" dxfId="60" priority="62" stopIfTrue="1">
      <formula>AND(SEARCH("decrease",CI4),SEARCH("moderate",CI4),SEARCH("No",#REF!))</formula>
    </cfRule>
  </conditionalFormatting>
  <conditionalFormatting sqref="BI5:BI111 BI116:BI173">
    <cfRule type="expression" dxfId="59" priority="57" stopIfTrue="1">
      <formula>AND(SEARCH("decrease",BI5),SEARCH("substantial",BI5),SEARCH("No",#REF!))</formula>
    </cfRule>
    <cfRule type="expression" dxfId="58" priority="58" stopIfTrue="1">
      <formula>AND(SEARCH("decrease",BI5),SEARCH("moderate",BI5),SEARCH("No",#REF!))</formula>
    </cfRule>
  </conditionalFormatting>
  <conditionalFormatting sqref="BM5:BM173">
    <cfRule type="expression" dxfId="57" priority="55" stopIfTrue="1">
      <formula>AND(SEARCH("decrease",BM5),SEARCH("substantial",BM5),SEARCH("No",#REF!))</formula>
    </cfRule>
    <cfRule type="expression" dxfId="56" priority="56" stopIfTrue="1">
      <formula>AND(SEARCH("decrease",BM5),SEARCH("moderate",BM5),SEARCH("No",#REF!))</formula>
    </cfRule>
  </conditionalFormatting>
  <conditionalFormatting sqref="BK5:BK111 BK116:BK173">
    <cfRule type="expression" dxfId="55" priority="53" stopIfTrue="1">
      <formula>AND(SEARCH("decrease",BK5),SEARCH("substantial",BK5),SEARCH("No",#REF!))</formula>
    </cfRule>
    <cfRule type="expression" dxfId="54" priority="54" stopIfTrue="1">
      <formula>AND(SEARCH("decrease",BK5),SEARCH("moderate",BK5),SEARCH("No",#REF!))</formula>
    </cfRule>
  </conditionalFormatting>
  <conditionalFormatting sqref="BO5:BO173">
    <cfRule type="expression" dxfId="53" priority="51" stopIfTrue="1">
      <formula>AND(SEARCH("decrease",BO5),SEARCH("substantial",BO5),SEARCH("No",#REF!))</formula>
    </cfRule>
    <cfRule type="expression" dxfId="52" priority="52" stopIfTrue="1">
      <formula>AND(SEARCH("decrease",BO5),SEARCH("moderate",BO5),SEARCH("No",#REF!))</formula>
    </cfRule>
  </conditionalFormatting>
  <conditionalFormatting sqref="BC5:BC173 BA5:BA173">
    <cfRule type="expression" dxfId="51" priority="49" stopIfTrue="1">
      <formula>AND(SEARCH("decrease",BA5),SEARCH("substantial",BA5),SEARCH("No",#REF!))</formula>
    </cfRule>
    <cfRule type="expression" dxfId="50" priority="50" stopIfTrue="1">
      <formula>AND(SEARCH("decrease",BA5),SEARCH("moderate",BA5),SEARCH("No",#REF!))</formula>
    </cfRule>
  </conditionalFormatting>
  <conditionalFormatting sqref="CQ5:CQ173 CO5:CO173 CM5:CM173 CG5:CG173 CC5:CC173 CA5:CA173 BW5:BW173 BU5:BU173 BG5:BG111 BE5:BE111 AO5:AO27 AQ5:AQ173 AI5:AI173 AE5:AE173 AC5:AC173 AG5:AG173 W5:W173 Q5:Q173 S5:S173 U5:U173 O5:O173 M5:M173 K5:K173 I5:I173 G5:G173 AO29:AO173 BE116:BE173 BG116:BG173">
    <cfRule type="expression" dxfId="49" priority="59" stopIfTrue="1">
      <formula>AND(SEARCH("decrease",G5),SEARCH("substantial",G5),SEARCH("No",#REF!))</formula>
    </cfRule>
    <cfRule type="expression" dxfId="48" priority="60" stopIfTrue="1">
      <formula>AND(SEARCH("decrease",G5),SEARCH("moderate",G5),SEARCH("No",#REF!))</formula>
    </cfRule>
  </conditionalFormatting>
  <conditionalFormatting sqref="AA5:AA173 Y5:Y173">
    <cfRule type="expression" dxfId="47" priority="47" stopIfTrue="1">
      <formula>AND(SEARCH("decrease",Y5),SEARCH("substantial",Y5),SEARCH("No",#REF!))</formula>
    </cfRule>
    <cfRule type="expression" dxfId="46" priority="48" stopIfTrue="1">
      <formula>AND(SEARCH("decrease",Y5),SEARCH("moderate",Y5),SEARCH("No",#REF!))</formula>
    </cfRule>
  </conditionalFormatting>
  <conditionalFormatting sqref="AM5:AM173 AK5:AK173">
    <cfRule type="expression" dxfId="45" priority="45" stopIfTrue="1">
      <formula>AND(SEARCH("decrease",AK5),SEARCH("substantial",AK5),SEARCH("No",#REF!))</formula>
    </cfRule>
    <cfRule type="expression" dxfId="44" priority="46" stopIfTrue="1">
      <formula>AND(SEARCH("decrease",AK5),SEARCH("moderate",AK5),SEARCH("No",#REF!))</formula>
    </cfRule>
  </conditionalFormatting>
  <conditionalFormatting sqref="AU5:AU173 AS5:AS173">
    <cfRule type="expression" dxfId="43" priority="43" stopIfTrue="1">
      <formula>AND(SEARCH("decrease",AS5),SEARCH("substantial",AS5),SEARCH("No",#REF!))</formula>
    </cfRule>
    <cfRule type="expression" dxfId="42" priority="44" stopIfTrue="1">
      <formula>AND(SEARCH("decrease",AS5),SEARCH("moderate",AS5),SEARCH("No",#REF!))</formula>
    </cfRule>
  </conditionalFormatting>
  <conditionalFormatting sqref="AY8 AW8 AW10:AW173 AY10:AY173">
    <cfRule type="expression" dxfId="41" priority="41" stopIfTrue="1">
      <formula>AND(SEARCH("decrease",AW8),SEARCH("substantial",AW8),SEARCH("No",#REF!))</formula>
    </cfRule>
    <cfRule type="expression" dxfId="40" priority="42" stopIfTrue="1">
      <formula>AND(SEARCH("decrease",AW8),SEARCH("moderate",AW8),SEARCH("No",#REF!))</formula>
    </cfRule>
  </conditionalFormatting>
  <conditionalFormatting sqref="BS5:BS173 BQ5:BQ173">
    <cfRule type="expression" dxfId="39" priority="39" stopIfTrue="1">
      <formula>AND(SEARCH("decrease",BQ5),SEARCH("substantial",BQ5),SEARCH("No",#REF!))</formula>
    </cfRule>
    <cfRule type="expression" dxfId="38" priority="40" stopIfTrue="1">
      <formula>AND(SEARCH("decrease",BQ5),SEARCH("moderate",BQ5),SEARCH("No",#REF!))</formula>
    </cfRule>
  </conditionalFormatting>
  <conditionalFormatting sqref="CE5:CE173 BY5:BY170 BY173">
    <cfRule type="expression" dxfId="37" priority="37" stopIfTrue="1">
      <formula>AND(SEARCH("decrease",BY5),SEARCH("substantial",BY5),SEARCH("No",#REF!))</formula>
    </cfRule>
    <cfRule type="expression" dxfId="36" priority="38" stopIfTrue="1">
      <formula>AND(SEARCH("decrease",BY5),SEARCH("moderate",BY5),SEARCH("No",#REF!))</formula>
    </cfRule>
  </conditionalFormatting>
  <conditionalFormatting sqref="CK5:CK20 CK27:CK29 CK32 CK35:CK105 CI5:CI105 CK107:CK173 CI107:CI173">
    <cfRule type="expression" dxfId="35" priority="35" stopIfTrue="1">
      <formula>AND(SEARCH("decrease",CI5),SEARCH("substantial",CI5),SEARCH("No",#REF!))</formula>
    </cfRule>
    <cfRule type="expression" dxfId="34" priority="36" stopIfTrue="1">
      <formula>AND(SEARCH("decrease",CI5),SEARCH("moderate",CI5),SEARCH("No",#REF!))</formula>
    </cfRule>
  </conditionalFormatting>
  <conditionalFormatting sqref="AO28">
    <cfRule type="expression" dxfId="33" priority="33" stopIfTrue="1">
      <formula>AND(SEARCH("decrease",AO28),SEARCH("substantial",AO28),SEARCH("No",#REF!))</formula>
    </cfRule>
    <cfRule type="expression" dxfId="32" priority="34" stopIfTrue="1">
      <formula>AND(SEARCH("decrease",AO28),SEARCH("moderate",AO28),SEARCH("No",#REF!))</formula>
    </cfRule>
  </conditionalFormatting>
  <conditionalFormatting sqref="CK21:CK26">
    <cfRule type="expression" dxfId="31" priority="31" stopIfTrue="1">
      <formula>AND(SEARCH("decrease",CK21),SEARCH("substantial",CK21),SEARCH("No",#REF!))</formula>
    </cfRule>
    <cfRule type="expression" dxfId="30" priority="32" stopIfTrue="1">
      <formula>AND(SEARCH("decrease",CK21),SEARCH("moderate",CK21),SEARCH("No",#REF!))</formula>
    </cfRule>
  </conditionalFormatting>
  <conditionalFormatting sqref="CK30:CK31">
    <cfRule type="expression" dxfId="29" priority="29" stopIfTrue="1">
      <formula>AND(SEARCH("decrease",CK30),SEARCH("substantial",CK30),SEARCH("No",#REF!))</formula>
    </cfRule>
    <cfRule type="expression" dxfId="28" priority="30" stopIfTrue="1">
      <formula>AND(SEARCH("decrease",CK30),SEARCH("moderate",CK30),SEARCH("No",#REF!))</formula>
    </cfRule>
  </conditionalFormatting>
  <conditionalFormatting sqref="CK33:CK34">
    <cfRule type="expression" dxfId="27" priority="27" stopIfTrue="1">
      <formula>AND(SEARCH("decrease",CK33),SEARCH("substantial",CK33),SEARCH("No",#REF!))</formula>
    </cfRule>
    <cfRule type="expression" dxfId="26" priority="28" stopIfTrue="1">
      <formula>AND(SEARCH("decrease",CK33),SEARCH("moderate",CK33),SEARCH("No",#REF!))</formula>
    </cfRule>
  </conditionalFormatting>
  <conditionalFormatting sqref="BE112:BE115">
    <cfRule type="expression" dxfId="25" priority="25" stopIfTrue="1">
      <formula>AND(SEARCH("decrease",BE112),SEARCH("substantial",BE112),SEARCH("No",#REF!))</formula>
    </cfRule>
    <cfRule type="expression" dxfId="24" priority="26" stopIfTrue="1">
      <formula>AND(SEARCH("decrease",BE112),SEARCH("moderate",BE112),SEARCH("No",#REF!))</formula>
    </cfRule>
  </conditionalFormatting>
  <conditionalFormatting sqref="BG112:BG115">
    <cfRule type="expression" dxfId="23" priority="23" stopIfTrue="1">
      <formula>AND(SEARCH("decrease",BG112),SEARCH("substantial",BG112),SEARCH("No",#REF!))</formula>
    </cfRule>
    <cfRule type="expression" dxfId="22" priority="24" stopIfTrue="1">
      <formula>AND(SEARCH("decrease",BG112),SEARCH("moderate",BG112),SEARCH("No",#REF!))</formula>
    </cfRule>
  </conditionalFormatting>
  <conditionalFormatting sqref="BI112:BI115">
    <cfRule type="expression" dxfId="21" priority="21" stopIfTrue="1">
      <formula>AND(SEARCH("decrease",BI112),SEARCH("substantial",BI112),SEARCH("No",#REF!))</formula>
    </cfRule>
    <cfRule type="expression" dxfId="20" priority="22" stopIfTrue="1">
      <formula>AND(SEARCH("decrease",BI112),SEARCH("moderate",BI112),SEARCH("No",#REF!))</formula>
    </cfRule>
  </conditionalFormatting>
  <conditionalFormatting sqref="BK112:BK115">
    <cfRule type="expression" dxfId="19" priority="19" stopIfTrue="1">
      <formula>AND(SEARCH("decrease",BK112),SEARCH("substantial",BK112),SEARCH("No",#REF!))</formula>
    </cfRule>
    <cfRule type="expression" dxfId="18" priority="20" stopIfTrue="1">
      <formula>AND(SEARCH("decrease",BK112),SEARCH("moderate",BK112),SEARCH("No",#REF!))</formula>
    </cfRule>
  </conditionalFormatting>
  <conditionalFormatting sqref="AW9">
    <cfRule type="expression" dxfId="17" priority="17" stopIfTrue="1">
      <formula>AND(SEARCH("decrease",AW9),SEARCH("substantial",AW9),SEARCH("No",#REF!))</formula>
    </cfRule>
    <cfRule type="expression" dxfId="16" priority="18" stopIfTrue="1">
      <formula>AND(SEARCH("decrease",AW9),SEARCH("moderate",AW9),SEARCH("No",#REF!))</formula>
    </cfRule>
  </conditionalFormatting>
  <conditionalFormatting sqref="AW5:AW7">
    <cfRule type="expression" dxfId="15" priority="15" stopIfTrue="1">
      <formula>AND(SEARCH("decrease",AW5),SEARCH("substantial",AW5),SEARCH("No",#REF!))</formula>
    </cfRule>
    <cfRule type="expression" dxfId="14" priority="16" stopIfTrue="1">
      <formula>AND(SEARCH("decrease",AW5),SEARCH("moderate",AW5),SEARCH("No",#REF!))</formula>
    </cfRule>
  </conditionalFormatting>
  <conditionalFormatting sqref="AY4:AY7">
    <cfRule type="expression" dxfId="13" priority="13" stopIfTrue="1">
      <formula>AND(SEARCH("decrease",AY4),SEARCH("substantial",AY4),SEARCH("No",#REF!))</formula>
    </cfRule>
    <cfRule type="expression" dxfId="12" priority="14" stopIfTrue="1">
      <formula>AND(SEARCH("decrease",AY4),SEARCH("moderate",AY4),SEARCH("No",#REF!))</formula>
    </cfRule>
  </conditionalFormatting>
  <conditionalFormatting sqref="AY9">
    <cfRule type="expression" dxfId="11" priority="11" stopIfTrue="1">
      <formula>AND(SEARCH("decrease",AY9),SEARCH("substantial",AY9),SEARCH("No",#REF!))</formula>
    </cfRule>
    <cfRule type="expression" dxfId="10" priority="12" stopIfTrue="1">
      <formula>AND(SEARCH("decrease",AY9),SEARCH("moderate",AY9),SEARCH("No",#REF!))</formula>
    </cfRule>
  </conditionalFormatting>
  <conditionalFormatting sqref="BY4">
    <cfRule type="expression" dxfId="9" priority="9" stopIfTrue="1">
      <formula>AND(SEARCH("decrease",BY4),SEARCH("substantial",BY4),SEARCH("No",#REF!))</formula>
    </cfRule>
    <cfRule type="expression" dxfId="8" priority="10" stopIfTrue="1">
      <formula>AND(SEARCH("decrease",BY4),SEARCH("moderate",BY4),SEARCH("No",#REF!))</formula>
    </cfRule>
  </conditionalFormatting>
  <conditionalFormatting sqref="BY171">
    <cfRule type="expression" dxfId="7" priority="7" stopIfTrue="1">
      <formula>AND(SEARCH("decrease",BY171),SEARCH("substantial",BY171),SEARCH("No",#REF!))</formula>
    </cfRule>
    <cfRule type="expression" dxfId="6" priority="8" stopIfTrue="1">
      <formula>AND(SEARCH("decrease",BY171),SEARCH("moderate",BY171),SEARCH("No",#REF!))</formula>
    </cfRule>
  </conditionalFormatting>
  <conditionalFormatting sqref="BY172">
    <cfRule type="expression" dxfId="5" priority="5" stopIfTrue="1">
      <formula>AND(SEARCH("decrease",BY172),SEARCH("substantial",BY172),SEARCH("No",#REF!))</formula>
    </cfRule>
    <cfRule type="expression" dxfId="4" priority="6" stopIfTrue="1">
      <formula>AND(SEARCH("decrease",BY172),SEARCH("moderate",BY172),SEARCH("No",#REF!))</formula>
    </cfRule>
  </conditionalFormatting>
  <conditionalFormatting sqref="CI106">
    <cfRule type="expression" dxfId="3" priority="1" stopIfTrue="1">
      <formula>AND(SEARCH("decrease",CI106),SEARCH("substantial",CI106),SEARCH("No",#REF!))</formula>
    </cfRule>
    <cfRule type="expression" dxfId="2" priority="2" stopIfTrue="1">
      <formula>AND(SEARCH("decrease",CI106),SEARCH("moderate",CI106),SEARCH("No",#REF!))</formula>
    </cfRule>
  </conditionalFormatting>
  <conditionalFormatting sqref="CK106">
    <cfRule type="expression" dxfId="1" priority="3" stopIfTrue="1">
      <formula>AND(SEARCH("decrease",CK106),SEARCH("substantial",CK106),SEARCH("No",#REF!))</formula>
    </cfRule>
    <cfRule type="expression" dxfId="0" priority="4" stopIfTrue="1">
      <formula>AND(SEARCH("decrease",CK106),SEARCH("moderate",CK106),SEARCH("No",#REF!))</formula>
    </cfRule>
  </conditionalFormatting>
  <dataValidations count="6">
    <dataValidation type="list" allowBlank="1" showInputMessage="1" showErrorMessage="1" sqref="CV10" xr:uid="{DC2EB3DF-0F53-4195-B3E9-FE1807AA7349}">
      <formula1>y</formula1>
    </dataValidation>
    <dataValidation type="list" allowBlank="1" showInputMessage="1" showErrorMessage="1" sqref="CT146 CV146 CV10" xr:uid="{17593C88-AD28-4A93-B233-5CC5F030C834}">
      <formula1>zzz</formula1>
    </dataValidation>
    <dataValidation type="textLength" allowBlank="1" showInputMessage="1" showErrorMessage="1" sqref="T4:T13 AP15:AP20 AD12:AD13 V12:V13 AH15:AH20 AF12:AF13 AR15:AR16 AR12:AR13 AP32:AP33 AR28 BV28:BV29 AP4 Z145:Z147 BZ145:BZ147 BZ156:BZ159 V88:V92 AR4:AR6 CD139:CF142 CH139:CL142 N139:N142 P139:P142 H139:H142 J139:J142 J13 H13 AB146:AB147 CR166:CR167 CP166:CP167 CN166:CN167 X66:X67 AD4:AD10 CN4:CN13 AP7:AP10 CD4:CF13 BN4:BP13 BV4:BV13 AT4:AT13 AJ4:AJ13 R4:R13 CR4:CR13 AF4:AF10 J4:J11 X69:X85 BX4:BX13 N4:N13 AR9:AR10 CB4:CB13 AH4:AH10 V4:V9 P4:P13 L4:L13 BT4:BT13 H4:H11 Z171:Z173 AB173 T15:T26 CF4:CF34 BP25:BP137 BT15:BT26 AR18:AR26 R15:R26 X4:X26 BZ24 AP22:AP30 L15:L38 BR173 CP4:CP13 CP15:CP137 AP12:AP13 BV132:BV137 AH110:AH137 CR139:CR164 CB139:CB167 CN139:CN164 CP139:CP164 AD15:AD20 BT28:BT57 AH22:AH54 CD15:CF58 X28:X62 AR38:AR61 BZ151 BP139:BP167 R139:R167 BN157:BP167 L40:L58 BN139:BP155 AT139:AT167 BR139:BR167 P144:P167 J144:J167 H144:H167 AR30:AR35 AP139:AP167 N144:N167 T139:T167 AF139:AF167 V139:V167 AD139:AD167 AR139:AR167 L139:L167 AJ139:AJ167 AH139:AH167 CD144:CF167 AV139:AZ167 X139:X167 BB4:BB13 BD4:BL13 BB129:BB137 BD139:BL167 BD129:BL137 BB139:BB167 BN81:BP137 AH95:AH107 V94:V137 L83:L137 X88:X137 BZ47 CN15:CN137 N15:N137 AJ15:AJ137 CR15:CR137 CB15:CB137 CF36:CF137 AP35:AP137 AD23:AD137 CD60:CF137 BV31:BV130 AR63:AR137 R28:R137 BT59:BT137 H15:H137 J15:J137 T28:T137 P15:P137 AV15:AZ137 BB15:BB127 CT46 BV15:BV26 BZ66:BZ67 AF15:AF137 CK32 AT15:AT137 V15:V85 BK116:BK137 L60:L81 AH56:AH93 BR4:BR13 BZ18:BZ19 BZ22 BZ60 BZ51 BZ127:BZ128 BX15:BX137 BZ87 BZ96:BZ98 BZ106:BZ107 BZ109 BZ113:BZ114 BZ121 BR15:BR137 BT139:BT167 BV139:BV167 BX139:BX167 AB118 Z118 CH144:CL167 BN15:BP78 AB108 AL152 BZ4 Z4 AB4 AY10:AY13 CH4:CL13 Z8 AB8 BZ8 Z53 AB53 Z58 AL58 BZ58 AB60 Z60 AB96 Z96 AB116 Z116 BZ116 AY8 CT27:CT29 CT38 CV38 CV46 CT51 CV51 CT8:CT9 CV9 CV24 CT23:CT24 BP4:BP23 CH15:CJ34 CL15:CL34 CK15:CK20 CK27:CK29 BD15:BD127 BE116:BE127 BE15:BE111 BF15:BF137 BG116:BG127 BG15:BG111 BH15:BH137 BI116:BI137 BI15:BI111 BJ15:BJ137 BL15:BL137 BK15:BK111 AV4:AV13 AW8 AW10:AW13 AW4 AX4:AX13 AZ4:AZ13 CK107:CK137 CL36:CL137 CK36:CK105 CH36:CH137 CJ36:CJ137 CI36:CI105 CI107:CI137" xr:uid="{9CDFA2FF-1DA2-4687-A929-A75A184CA877}">
      <formula1>0</formula1>
      <formula2>256</formula2>
    </dataValidation>
    <dataValidation type="list" allowBlank="1" showInputMessage="1" showErrorMessage="1" sqref="BV27 CH35:CL35 X27 T27 R27 BT27" xr:uid="{F8A0AB5D-1CAD-4C1C-8A76-9233CD33F302}">
      <formula1>yes_no</formula1>
    </dataValidation>
    <dataValidation type="list" allowBlank="1" showInputMessage="1" showErrorMessage="1" sqref="Z5:Z7 AB5:AB7 BZ5:BZ7 CL61 AB9:AB52 Z9:Z52 AB97:AB107 CU175:CU179 Z54:Z57 AL4:AL57 CJ61 BO175:BO179 CJ5:CJ57 CO175:CO179 AB54:AB59 Z59 CH14:CL14 CC175:CC179 CD14:CF14 BX14 BU175:BU179 BK175:BK179 BV14 I43 W175:W179 BG175:BG179 AU175:AU179 AY175:AY179 AO175:AO179 CL21:CL59 AR29 AJ14 CJ59 AD21:AD22 AD14 AD11 AG175:AG179 AC175:AC179 V86:V87 Q175:Q179 X68 S175:S179 O175:O179 T14 K175:K179 P14 AB61:AB95 L14 I175:I179 Z61:Z95 H14 AH94 J14 G175:G179 BZ117:BZ120 CJ90:CJ95 CJ163:CJ170 N14 Z97:Z115 V93 J143 M175:M179 V10:V11 V14 R14 U175:U179 AH108:AH109 AH55 AH21 AE175:AE179 AF11 AF14 J12 CS175:CS179 X86:X87 AR17 AR14 AR11 AQ175:AQ179 AR62 AV14:AZ14 AW175:AW179 AT14 AS175:AS179 BE175:BE179 BN14:BP14 AI175:AI179 BM175:BM179 BI175:BI179 BR14 BZ115 BT14 BQ175:BQ179 BW175:BW179 CB14 BS175:BS179 CA175:CA179 CG175:CG179 CE175:CE179 CN14 CM175:CM179 CR14 CQ175:CQ179 AR27 AN4:AP173 CJ113:CJ115 Z117 BI44 N143 P143 CD143:CF143 H143 AB117 AH11:AH14 CP14 X63:X65 CL63:CL117 CL119:CL127 CJ119:CJ127 Z119:Z144 AS43 BE43 AR36:AR37 BZ148:BZ150 CJ129:CJ144 AR7:AR8 H12 AB119:AB145 BC175:BC179 BD14:BL14 BA175:BA179 BB14 BA43 Y175:Y179 AA175:AA179 AK175:AK179 AM175:AM179 BY175:BY179 CI175:CI179 CK175:CK179 AD170 BB170 BN170:BP170 BT170 BX170 CB170 CD170:CF170 CN170 CJ148:CJ159 AB109:AB115 AL153:AL170 BZ160:BZ170 CT4:CT5 BZ20:BZ21 BZ23 BZ25:BZ46 BZ48:BZ50 BZ52:BZ57 BZ59 BZ61:BZ65 BZ68:BZ86 BZ99:BZ105 BZ108 BZ110:BZ112 BZ122:BZ126 BZ152:BZ155 AB148:AB172 CJ63:CJ81 BP24 Z148:Z170 CJ83:CJ88 CL148:CL172 CJ161 CL129:CL143 CJ99:CJ111 BZ129:BZ144 BZ88:BZ95 CJ117 CJ97 CL145 AL59:AL151 CL5:CL19 CV93 CT152 CT52 CT109 CT95 CT87:CT89 CV59 CT56 CT14:CT15 CT17:CT19 CT21:CT22 CT36:CT37 CT48:CT49 CV61:CV68 CV10 CV56 CT93 CT7 CV101:CV103 CT116 CV142:CV143 CT105 CV115 CT58:CT68 CV95 CV99 CV36:CV37 CV112:CV113 CV52:CV53 CV21:CV22 CT10 CV109:CV110 CV13:CV15 CV47:CV49 CV42:CV44 CT42:CT44 CV70:CV74 CT112 CV155 CV87:CV88 CV106 CT101 CT70:CT75 CV17:CV19 BZ9:BZ17" xr:uid="{E5D6292D-562D-4DC3-9D4F-6D018BB444DE}">
      <formula1>effects</formula1>
    </dataValidation>
    <dataValidation type="list" allowBlank="1" showInputMessage="1" showErrorMessage="1" prompt="YES indicates the concern is addressed in the practice standard's purpose section; NO indicates it is not." sqref="AS181:AT186 BA180:BB188 AW182:AX183 BE188:BF198 CS180:CV182" xr:uid="{7ADD8294-0B40-4BDE-9DD3-39BE694863DC}">
      <formula1>yes_no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2943ac13-dd9c-4bb0-b286-201d7f1b151d">
      <Terms xmlns="http://schemas.microsoft.com/office/infopath/2007/PartnerControls"/>
    </lcf76f155ced4ddcb4097134ff3c332f>
    <TaxCatchAll xmlns="c58c3ec7-215b-4498-86aa-da3f14812c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29A12BEC44BA408BF0B45321F570F7" ma:contentTypeVersion="17" ma:contentTypeDescription="Create a new document." ma:contentTypeScope="" ma:versionID="98f787350c2b536410b319b572b6d2cd">
  <xsd:schema xmlns:xsd="http://www.w3.org/2001/XMLSchema" xmlns:xs="http://www.w3.org/2001/XMLSchema" xmlns:p="http://schemas.microsoft.com/office/2006/metadata/properties" xmlns:ns1="http://schemas.microsoft.com/sharepoint/v3" xmlns:ns2="2943ac13-dd9c-4bb0-b286-201d7f1b151d" xmlns:ns3="c58c3ec7-215b-4498-86aa-da3f14812cef" targetNamespace="http://schemas.microsoft.com/office/2006/metadata/properties" ma:root="true" ma:fieldsID="8f79fb88b6c5f688b04669002f37689a" ns1:_="" ns2:_="" ns3:_="">
    <xsd:import namespace="http://schemas.microsoft.com/sharepoint/v3"/>
    <xsd:import namespace="2943ac13-dd9c-4bb0-b286-201d7f1b151d"/>
    <xsd:import namespace="c58c3ec7-215b-4498-86aa-da3f14812c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43ac13-dd9c-4bb0-b286-201d7f1b15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8c3ec7-215b-4498-86aa-da3f14812c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f4d908c8-1f1d-42c5-8459-4b36ebe305cd}" ma:internalName="TaxCatchAll" ma:showField="CatchAllData" ma:web="c58c3ec7-215b-4498-86aa-da3f14812c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D9C52A-D051-436A-8EE2-547C9265A18F}">
  <ds:schemaRefs>
    <ds:schemaRef ds:uri="http://schemas.microsoft.com/office/2006/metadata/properties"/>
    <ds:schemaRef ds:uri="http://schemas.microsoft.com/office/infopath/2007/PartnerControls"/>
    <ds:schemaRef ds:uri="http://schemas.microsoft.com/sharepoint/v3"/>
    <ds:schemaRef ds:uri="2943ac13-dd9c-4bb0-b286-201d7f1b151d"/>
    <ds:schemaRef ds:uri="c58c3ec7-215b-4498-86aa-da3f14812cef"/>
  </ds:schemaRefs>
</ds:datastoreItem>
</file>

<file path=customXml/itemProps2.xml><?xml version="1.0" encoding="utf-8"?>
<ds:datastoreItem xmlns:ds="http://schemas.openxmlformats.org/officeDocument/2006/customXml" ds:itemID="{3C71A492-8490-4EEE-802D-2B8B98106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43ac13-dd9c-4bb0-b286-201d7f1b151d"/>
    <ds:schemaRef ds:uri="c58c3ec7-215b-4498-86aa-da3f14812c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237F5A-3CD3-4716-B2FF-E30685087F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Strategy Matrix</vt:lpstr>
      <vt:lpstr>Simplified Buckets Sorted</vt:lpstr>
      <vt:lpstr>Practices Implemented</vt:lpstr>
      <vt:lpstr>Programs Implemented</vt:lpstr>
      <vt:lpstr>2021VTEQIPCostList</vt:lpstr>
      <vt:lpstr>NRCS Practice Descriptions</vt:lpstr>
      <vt:lpstr>Simplified Buckets</vt:lpstr>
      <vt:lpstr>NRCS Physical Effects</vt:lpstr>
      <vt:lpstr>NRCS Rationale</vt:lpstr>
      <vt:lpstr>Explanations</vt:lpstr>
      <vt:lpstr>Landuse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Peck, Judson</dc:creator>
  <cp:lastModifiedBy>Patch, Ryan</cp:lastModifiedBy>
  <dcterms:created xsi:type="dcterms:W3CDTF">2021-04-15T12:13:02Z</dcterms:created>
  <dcterms:modified xsi:type="dcterms:W3CDTF">2022-09-20T15:21:32Z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0x010100C429A12BEC44BA408BF0B45321F570F7</vt:lpwstr>
  </property>
</Properties>
</file>