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48" documentId="8_{0699B47C-2E32-47FB-ACF4-772ED6EBF118}" xr6:coauthVersionLast="47" xr6:coauthVersionMax="47" xr10:uidLastSave="{FC51B584-16AF-4F0E-8F98-8C3DE8BA7FEC}"/>
  <bookViews>
    <workbookView xWindow="28680" yWindow="-120" windowWidth="29040" windowHeight="15840" xr2:uid="{01C090FD-4081-4304-972C-3947E6C21E44}"/>
  </bookViews>
  <sheets>
    <sheet name="Instructions" sheetId="4" r:id="rId1"/>
    <sheet name="LIQUID Formulations" sheetId="1" r:id="rId2"/>
    <sheet name="DRY Formulations" sheetId="2" r:id="rId3"/>
    <sheet name="AI List"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2" l="1"/>
  <c r="K33" i="2"/>
  <c r="J33" i="2"/>
  <c r="I33" i="2"/>
  <c r="H33" i="2"/>
  <c r="G33" i="2"/>
  <c r="F33" i="2"/>
  <c r="E33" i="2"/>
  <c r="C33" i="2"/>
  <c r="L28" i="2"/>
  <c r="K28" i="2"/>
  <c r="J28" i="2"/>
  <c r="I28" i="2"/>
  <c r="H28" i="2"/>
  <c r="G28" i="2"/>
  <c r="F28" i="2"/>
  <c r="E28" i="2"/>
  <c r="C28" i="2"/>
  <c r="H21" i="2"/>
  <c r="H25" i="2" s="1"/>
  <c r="H32" i="2" s="1"/>
  <c r="H34" i="2" s="1"/>
  <c r="H35" i="2" s="1"/>
  <c r="G21" i="2"/>
  <c r="G25" i="2" s="1"/>
  <c r="G32" i="2" s="1"/>
  <c r="G34" i="2" s="1"/>
  <c r="G35" i="2" s="1"/>
  <c r="L20" i="2"/>
  <c r="L24" i="2" s="1"/>
  <c r="L27" i="2" s="1"/>
  <c r="I20" i="2"/>
  <c r="I24" i="2" s="1"/>
  <c r="I27" i="2" s="1"/>
  <c r="H20" i="2"/>
  <c r="H24" i="2" s="1"/>
  <c r="H27" i="2" s="1"/>
  <c r="H29" i="2" s="1"/>
  <c r="H30" i="2" s="1"/>
  <c r="C20" i="2"/>
  <c r="C24" i="2" s="1"/>
  <c r="C27" i="2" s="1"/>
  <c r="L19" i="2"/>
  <c r="I19" i="2"/>
  <c r="C19" i="2"/>
  <c r="L18" i="2"/>
  <c r="L21" i="2" s="1"/>
  <c r="L25" i="2" s="1"/>
  <c r="L32" i="2" s="1"/>
  <c r="K18" i="2"/>
  <c r="K20" i="2" s="1"/>
  <c r="K24" i="2" s="1"/>
  <c r="K27" i="2" s="1"/>
  <c r="K29" i="2" s="1"/>
  <c r="K30" i="2" s="1"/>
  <c r="J18" i="2"/>
  <c r="J21" i="2" s="1"/>
  <c r="J25" i="2" s="1"/>
  <c r="J32" i="2" s="1"/>
  <c r="J34" i="2" s="1"/>
  <c r="J35" i="2" s="1"/>
  <c r="I18" i="2"/>
  <c r="I21" i="2" s="1"/>
  <c r="I25" i="2" s="1"/>
  <c r="I32" i="2" s="1"/>
  <c r="H18" i="2"/>
  <c r="H19" i="2" s="1"/>
  <c r="G18" i="2"/>
  <c r="G20" i="2" s="1"/>
  <c r="G24" i="2" s="1"/>
  <c r="G27" i="2" s="1"/>
  <c r="G29" i="2" s="1"/>
  <c r="G30" i="2" s="1"/>
  <c r="F18" i="2"/>
  <c r="F21" i="2" s="1"/>
  <c r="F25" i="2" s="1"/>
  <c r="F32" i="2" s="1"/>
  <c r="F34" i="2" s="1"/>
  <c r="F35" i="2" s="1"/>
  <c r="E18" i="2"/>
  <c r="E21" i="2" s="1"/>
  <c r="E25" i="2" s="1"/>
  <c r="E32" i="2" s="1"/>
  <c r="E34" i="2" s="1"/>
  <c r="E35" i="2" s="1"/>
  <c r="C18" i="2"/>
  <c r="C21" i="2" s="1"/>
  <c r="C25" i="2" s="1"/>
  <c r="C32" i="2" s="1"/>
  <c r="D18" i="2"/>
  <c r="D19" i="2"/>
  <c r="D20" i="2"/>
  <c r="D24" i="2" s="1"/>
  <c r="D27" i="2" s="1"/>
  <c r="D29" i="2" s="1"/>
  <c r="D30" i="2" s="1"/>
  <c r="D21" i="2"/>
  <c r="D25" i="2"/>
  <c r="D32" i="2" s="1"/>
  <c r="D34" i="2" s="1"/>
  <c r="D35" i="2" s="1"/>
  <c r="D28" i="2"/>
  <c r="D33" i="2"/>
  <c r="L33" i="1"/>
  <c r="K33" i="1"/>
  <c r="J33" i="1"/>
  <c r="I33" i="1"/>
  <c r="H33" i="1"/>
  <c r="G33" i="1"/>
  <c r="F33" i="1"/>
  <c r="E33" i="1"/>
  <c r="D33" i="1"/>
  <c r="L28" i="1"/>
  <c r="K28" i="1"/>
  <c r="J28" i="1"/>
  <c r="I28" i="1"/>
  <c r="H28" i="1"/>
  <c r="G28" i="1"/>
  <c r="F28" i="1"/>
  <c r="E28" i="1"/>
  <c r="D28" i="1"/>
  <c r="H21" i="1"/>
  <c r="H25" i="1" s="1"/>
  <c r="H32" i="1" s="1"/>
  <c r="L19" i="1"/>
  <c r="K19" i="1"/>
  <c r="J19" i="1"/>
  <c r="I19" i="1"/>
  <c r="H19" i="1"/>
  <c r="G19" i="1"/>
  <c r="F19" i="1"/>
  <c r="E19" i="1"/>
  <c r="D19" i="1"/>
  <c r="L18" i="1"/>
  <c r="L21" i="1" s="1"/>
  <c r="L25" i="1" s="1"/>
  <c r="L32" i="1" s="1"/>
  <c r="K18" i="1"/>
  <c r="K21" i="1" s="1"/>
  <c r="K25" i="1" s="1"/>
  <c r="K32" i="1" s="1"/>
  <c r="J18" i="1"/>
  <c r="J21" i="1" s="1"/>
  <c r="J25" i="1" s="1"/>
  <c r="J32" i="1" s="1"/>
  <c r="I18" i="1"/>
  <c r="I21" i="1" s="1"/>
  <c r="I25" i="1" s="1"/>
  <c r="I32" i="1" s="1"/>
  <c r="H18" i="1"/>
  <c r="H20" i="1" s="1"/>
  <c r="H24" i="1" s="1"/>
  <c r="H27" i="1" s="1"/>
  <c r="G18" i="1"/>
  <c r="G20" i="1" s="1"/>
  <c r="G24" i="1" s="1"/>
  <c r="G27" i="1" s="1"/>
  <c r="F18" i="1"/>
  <c r="F21" i="1" s="1"/>
  <c r="F25" i="1" s="1"/>
  <c r="F32" i="1" s="1"/>
  <c r="E18" i="1"/>
  <c r="E21" i="1" s="1"/>
  <c r="E25" i="1" s="1"/>
  <c r="E32" i="1" s="1"/>
  <c r="D18" i="1"/>
  <c r="D21" i="1" s="1"/>
  <c r="D25" i="1" s="1"/>
  <c r="D32" i="1" s="1"/>
  <c r="C33" i="1"/>
  <c r="C28" i="1"/>
  <c r="C19" i="1"/>
  <c r="C18" i="1"/>
  <c r="C21" i="1" s="1"/>
  <c r="C25" i="1" s="1"/>
  <c r="C32" i="1" s="1"/>
  <c r="I34" i="2" l="1"/>
  <c r="I35" i="2" s="1"/>
  <c r="I29" i="2"/>
  <c r="I30" i="2" s="1"/>
  <c r="C29" i="2"/>
  <c r="C30" i="2" s="1"/>
  <c r="L29" i="2"/>
  <c r="L30" i="2" s="1"/>
  <c r="C34" i="2"/>
  <c r="C35" i="2" s="1"/>
  <c r="L34" i="2"/>
  <c r="L35" i="2" s="1"/>
  <c r="K19" i="2"/>
  <c r="J20" i="2"/>
  <c r="J24" i="2" s="1"/>
  <c r="J27" i="2" s="1"/>
  <c r="J29" i="2" s="1"/>
  <c r="J30" i="2" s="1"/>
  <c r="E19" i="2"/>
  <c r="F19" i="2"/>
  <c r="E20" i="2"/>
  <c r="E24" i="2" s="1"/>
  <c r="E27" i="2" s="1"/>
  <c r="E29" i="2" s="1"/>
  <c r="E30" i="2" s="1"/>
  <c r="K21" i="2"/>
  <c r="K25" i="2" s="1"/>
  <c r="K32" i="2" s="1"/>
  <c r="K34" i="2" s="1"/>
  <c r="K35" i="2" s="1"/>
  <c r="G19" i="2"/>
  <c r="F20" i="2"/>
  <c r="F24" i="2" s="1"/>
  <c r="F27" i="2" s="1"/>
  <c r="F29" i="2" s="1"/>
  <c r="F30" i="2" s="1"/>
  <c r="J19" i="2"/>
  <c r="H29" i="1"/>
  <c r="H30" i="1" s="1"/>
  <c r="H34" i="1"/>
  <c r="H35" i="1" s="1"/>
  <c r="I34" i="1"/>
  <c r="I35" i="1" s="1"/>
  <c r="D34" i="1"/>
  <c r="D35" i="1" s="1"/>
  <c r="L34" i="1"/>
  <c r="L35" i="1" s="1"/>
  <c r="J34" i="1"/>
  <c r="J35" i="1" s="1"/>
  <c r="K34" i="1"/>
  <c r="K35" i="1" s="1"/>
  <c r="F34" i="1"/>
  <c r="F35" i="1" s="1"/>
  <c r="G29" i="1"/>
  <c r="G30" i="1" s="1"/>
  <c r="I20" i="1"/>
  <c r="I24" i="1" s="1"/>
  <c r="I27" i="1" s="1"/>
  <c r="I29" i="1" s="1"/>
  <c r="I30" i="1" s="1"/>
  <c r="G21" i="1"/>
  <c r="G25" i="1" s="1"/>
  <c r="G32" i="1" s="1"/>
  <c r="G34" i="1" s="1"/>
  <c r="G35" i="1" s="1"/>
  <c r="E34" i="1"/>
  <c r="E35" i="1" s="1"/>
  <c r="J20" i="1"/>
  <c r="J24" i="1" s="1"/>
  <c r="J27" i="1" s="1"/>
  <c r="J29" i="1" s="1"/>
  <c r="J30" i="1" s="1"/>
  <c r="K20" i="1"/>
  <c r="K24" i="1" s="1"/>
  <c r="K27" i="1" s="1"/>
  <c r="K29" i="1" s="1"/>
  <c r="K30" i="1" s="1"/>
  <c r="D20" i="1"/>
  <c r="D24" i="1" s="1"/>
  <c r="D27" i="1" s="1"/>
  <c r="D29" i="1" s="1"/>
  <c r="D30" i="1" s="1"/>
  <c r="L20" i="1"/>
  <c r="L24" i="1" s="1"/>
  <c r="L27" i="1" s="1"/>
  <c r="L29" i="1" s="1"/>
  <c r="L30" i="1" s="1"/>
  <c r="E20" i="1"/>
  <c r="E24" i="1" s="1"/>
  <c r="E27" i="1" s="1"/>
  <c r="E29" i="1" s="1"/>
  <c r="E30" i="1" s="1"/>
  <c r="F20" i="1"/>
  <c r="F24" i="1" s="1"/>
  <c r="F27" i="1" s="1"/>
  <c r="F29" i="1" s="1"/>
  <c r="F30" i="1" s="1"/>
  <c r="C34" i="1"/>
  <c r="C35" i="1" s="1"/>
  <c r="C20" i="1"/>
  <c r="C24" i="1" s="1"/>
  <c r="C27" i="1" l="1"/>
  <c r="C29" i="1" s="1"/>
  <c r="C30" i="1" s="1"/>
</calcChain>
</file>

<file path=xl/sharedStrings.xml><?xml version="1.0" encoding="utf-8"?>
<sst xmlns="http://schemas.openxmlformats.org/spreadsheetml/2006/main" count="406" uniqueCount="215">
  <si>
    <t>EPA Registration number:</t>
  </si>
  <si>
    <t>Target Pest or Disease:</t>
  </si>
  <si>
    <t>Product 1</t>
  </si>
  <si>
    <t>Product 2</t>
  </si>
  <si>
    <t>Product 3</t>
  </si>
  <si>
    <t>Product 4</t>
  </si>
  <si>
    <t>Product 5</t>
  </si>
  <si>
    <t>Product 6</t>
  </si>
  <si>
    <t>Product 7</t>
  </si>
  <si>
    <t>Product 8</t>
  </si>
  <si>
    <t>Product 9</t>
  </si>
  <si>
    <t>Product 10</t>
  </si>
  <si>
    <r>
      <t>Application rate (</t>
    </r>
    <r>
      <rPr>
        <b/>
        <sz val="12"/>
        <rFont val="Calibri"/>
        <family val="2"/>
        <scheme val="minor"/>
      </rPr>
      <t>OZ. of Product/1000 Sq. Ft.</t>
    </r>
    <r>
      <rPr>
        <sz val="12"/>
        <rFont val="Calibri"/>
        <family val="2"/>
        <scheme val="minor"/>
      </rPr>
      <t>):</t>
    </r>
  </si>
  <si>
    <r>
      <rPr>
        <b/>
        <sz val="12"/>
        <color theme="1"/>
        <rFont val="Calibri"/>
        <family val="2"/>
        <scheme val="minor"/>
      </rPr>
      <t>Complete</t>
    </r>
    <r>
      <rPr>
        <sz val="12"/>
        <color theme="1"/>
        <rFont val="Calibri"/>
        <family val="2"/>
        <scheme val="minor"/>
      </rPr>
      <t xml:space="preserve"> product name:</t>
    </r>
  </si>
  <si>
    <t>Lbs. AI/Acre (each application) =</t>
  </si>
  <si>
    <t>Lbs. AI/Acre/Year =</t>
  </si>
  <si>
    <t>Lbs. AI applied each time(for surface water calc) =</t>
  </si>
  <si>
    <t>Lbs. AI applied per year (for ground water calc) =</t>
  </si>
  <si>
    <t>Runoff rate:</t>
  </si>
  <si>
    <t>Leaching rate:</t>
  </si>
  <si>
    <t>Grams of a.i. lost to runoff:</t>
  </si>
  <si>
    <t>Grams of a.i. lost to leaching:</t>
  </si>
  <si>
    <t>SURFACE WATER DILUTION RESULTS</t>
  </si>
  <si>
    <t>Final Concentration (ppb)</t>
  </si>
  <si>
    <t>MAC * (parts per billion) :</t>
  </si>
  <si>
    <t>% of standard</t>
  </si>
  <si>
    <t>Result:</t>
  </si>
  <si>
    <t xml:space="preserve"> GROUND WATER DILUTION RESULTS</t>
  </si>
  <si>
    <t>HAL * (parts per billion) :</t>
  </si>
  <si>
    <t>Active Ingredient</t>
  </si>
  <si>
    <t>MAC</t>
  </si>
  <si>
    <t>HAL</t>
  </si>
  <si>
    <t>Synonym</t>
  </si>
  <si>
    <t>2,4-D</t>
  </si>
  <si>
    <t>3-indolebutyric acid (IBA) (PS)</t>
  </si>
  <si>
    <t>not avail</t>
  </si>
  <si>
    <t>abamectin (PS)</t>
  </si>
  <si>
    <t>acibenzolar-s-methyl</t>
  </si>
  <si>
    <t>allyl isothiocyanate (PS)</t>
  </si>
  <si>
    <t>aluminum-tris</t>
  </si>
  <si>
    <t>amicarbazone</t>
  </si>
  <si>
    <t>aminopyralid</t>
  </si>
  <si>
    <t>azidirachtin</t>
  </si>
  <si>
    <t>azoxystrobin</t>
  </si>
  <si>
    <t>Bacillus licheniformis (PS)</t>
  </si>
  <si>
    <t>Bacillus subtilus (PS)</t>
  </si>
  <si>
    <t>Bacillus thuriniensis var. kurstaki (PS)</t>
  </si>
  <si>
    <r>
      <t xml:space="preserve">Beauvaria bassiana </t>
    </r>
    <r>
      <rPr>
        <sz val="10"/>
        <rFont val="Arial"/>
        <family val="2"/>
      </rPr>
      <t>(PS)</t>
    </r>
  </si>
  <si>
    <t>benefin (PS)</t>
  </si>
  <si>
    <t>bensulide</t>
  </si>
  <si>
    <t>bentazon</t>
  </si>
  <si>
    <t>benzovindiflupyr</t>
  </si>
  <si>
    <t>bifenthrin (PS)</t>
  </si>
  <si>
    <t>bispyribac-sodium</t>
  </si>
  <si>
    <t>boscalid</t>
  </si>
  <si>
    <t>Burkholderia spp. (cells &amp; ferm. media) (PS)</t>
  </si>
  <si>
    <t>capsaicin (PS)</t>
  </si>
  <si>
    <t>carbaryl</t>
  </si>
  <si>
    <t>carfentrazone-ethyl (PS)</t>
  </si>
  <si>
    <t>chlorantraniliprole</t>
  </si>
  <si>
    <t>chloroneb (PS)</t>
  </si>
  <si>
    <t>chlorothalonil (PS)</t>
  </si>
  <si>
    <t>cimectacarb (trinexipac-ethyl)</t>
  </si>
  <si>
    <t>clopyralid</t>
  </si>
  <si>
    <t>clothianidin</t>
  </si>
  <si>
    <t>copper hydroxide (PS)</t>
  </si>
  <si>
    <t>cyantraniliprole</t>
  </si>
  <si>
    <t>cyazofamid (PS)</t>
  </si>
  <si>
    <t>cyfluthrin (PS)</t>
  </si>
  <si>
    <t>cypermethrin (PS)</t>
  </si>
  <si>
    <t>cytokinin (kinetin) (PS)</t>
  </si>
  <si>
    <t>DCPA</t>
  </si>
  <si>
    <t>deltamethrin (PS)</t>
  </si>
  <si>
    <t>dicamba</t>
  </si>
  <si>
    <t xml:space="preserve">dichloroprop (2,4-DP ester) </t>
  </si>
  <si>
    <t>difenoconazole</t>
  </si>
  <si>
    <t>dinotefuran</t>
  </si>
  <si>
    <t>diquat</t>
  </si>
  <si>
    <t>dithiopyr (PS)</t>
  </si>
  <si>
    <t>ethephon</t>
  </si>
  <si>
    <t>ethofumesate</t>
  </si>
  <si>
    <t>ethoprop</t>
  </si>
  <si>
    <t>etridiazole</t>
  </si>
  <si>
    <t>fenarimol</t>
  </si>
  <si>
    <t>fenoxyprop-ethyl (PS)</t>
  </si>
  <si>
    <t>florasulam</t>
  </si>
  <si>
    <t>fluazifop-P-butyl (PS)</t>
  </si>
  <si>
    <t>fluazinam (PS)</t>
  </si>
  <si>
    <t>fludioxonil (PS)</t>
  </si>
  <si>
    <t>fluindapyr</t>
  </si>
  <si>
    <t>flumioxazin (PS)</t>
  </si>
  <si>
    <t>fluopyram</t>
  </si>
  <si>
    <t>fluoxastrobin</t>
  </si>
  <si>
    <t>fluroxypyr</t>
  </si>
  <si>
    <t>flurprimidol</t>
  </si>
  <si>
    <t>flutolanil</t>
  </si>
  <si>
    <t>flutriafol</t>
  </si>
  <si>
    <t>fluxapyroxad</t>
  </si>
  <si>
    <t>fosetyl-al</t>
  </si>
  <si>
    <t>gibberellic acid (PS)</t>
  </si>
  <si>
    <t>glufosinate-ammonium</t>
  </si>
  <si>
    <t>glyphosate</t>
  </si>
  <si>
    <t>halauxifen-methyl</t>
  </si>
  <si>
    <t>halofenozide</t>
  </si>
  <si>
    <t>halosulfuron-methyl</t>
  </si>
  <si>
    <t>hydrogen dioxide (PS)</t>
  </si>
  <si>
    <t>hydrogen peroxide (PS)</t>
  </si>
  <si>
    <t>imazapic</t>
  </si>
  <si>
    <t>imidacloprid</t>
  </si>
  <si>
    <t>indaziflam</t>
  </si>
  <si>
    <t>indoxacarb (PS)</t>
  </si>
  <si>
    <t>iprodione (PS)</t>
  </si>
  <si>
    <t>isofetamid</t>
  </si>
  <si>
    <t>isoxaben (PS)</t>
  </si>
  <si>
    <t>lambda-cyhalothrin (PS)</t>
  </si>
  <si>
    <t>mancozeb (PS)</t>
  </si>
  <si>
    <t>mandestrobin</t>
  </si>
  <si>
    <t>MCPA amine</t>
  </si>
  <si>
    <t>MCPA ester (PS)</t>
  </si>
  <si>
    <t>MCPP</t>
  </si>
  <si>
    <t>mefenoxam (metalaxyl)</t>
  </si>
  <si>
    <t>mefentrifluconazole (PS)</t>
  </si>
  <si>
    <t>mefluidide</t>
  </si>
  <si>
    <t>mesotrione</t>
  </si>
  <si>
    <t>metalaxyl (mefenoxam)</t>
  </si>
  <si>
    <t>metconazole</t>
  </si>
  <si>
    <t>methiozolin</t>
  </si>
  <si>
    <t>methyl anthranilate</t>
  </si>
  <si>
    <t>mineral oil (PS)</t>
  </si>
  <si>
    <t>myclobutanil</t>
  </si>
  <si>
    <t>novaluron (PS)</t>
  </si>
  <si>
    <r>
      <t>oregano oil (</t>
    </r>
    <r>
      <rPr>
        <i/>
        <sz val="10"/>
        <rFont val="Arial"/>
        <family val="2"/>
      </rPr>
      <t>Origanum vulgare</t>
    </r>
    <r>
      <rPr>
        <sz val="10"/>
        <rFont val="Arial"/>
        <family val="2"/>
      </rPr>
      <t>) (PS)</t>
    </r>
  </si>
  <si>
    <t>oryzalin (PS)</t>
  </si>
  <si>
    <t>paclobutrazol</t>
  </si>
  <si>
    <t>PCNB (PS)</t>
  </si>
  <si>
    <t>pendimethalin (PS)</t>
  </si>
  <si>
    <t>penoxsulam</t>
  </si>
  <si>
    <t>penthiopyrad</t>
  </si>
  <si>
    <t>peroxyacetic acid (PS)</t>
  </si>
  <si>
    <t>picarbutrazox</t>
  </si>
  <si>
    <t>polyoxin D - zinc salt</t>
  </si>
  <si>
    <t>potassium salts of phosphorous acid (PS)</t>
  </si>
  <si>
    <t>prodiamine (PS)</t>
  </si>
  <si>
    <t>prohexadione calcium</t>
  </si>
  <si>
    <t>prometon</t>
  </si>
  <si>
    <t>propamocarb</t>
  </si>
  <si>
    <t>propiconazole</t>
  </si>
  <si>
    <t>prothioconazole</t>
  </si>
  <si>
    <t>Pseudomonas chlororaphis strain ASF009 (PS)</t>
  </si>
  <si>
    <t>pydiflumetofen</t>
  </si>
  <si>
    <t>pyraclostrobin (PS)</t>
  </si>
  <si>
    <t>pyraflufen-ethyl (PS)</t>
  </si>
  <si>
    <t>quinclorac</t>
  </si>
  <si>
    <r>
      <rPr>
        <i/>
        <sz val="10"/>
        <rFont val="Arial"/>
        <family val="2"/>
      </rPr>
      <t>Reynoutria schalinensis</t>
    </r>
    <r>
      <rPr>
        <sz val="10"/>
        <rFont val="Arial"/>
        <family val="2"/>
      </rPr>
      <t xml:space="preserve"> extract (PS)</t>
    </r>
  </si>
  <si>
    <t>sethoxydim</t>
  </si>
  <si>
    <t>siduron</t>
  </si>
  <si>
    <t>sodium bicarbonate (PS)</t>
  </si>
  <si>
    <t>sodium carbonate peroxyhydrate (PS)</t>
  </si>
  <si>
    <t>sodium percarbonate (PS)</t>
  </si>
  <si>
    <t>spinosad</t>
  </si>
  <si>
    <t>Steinernema carpocapsae (PS)</t>
  </si>
  <si>
    <r>
      <rPr>
        <i/>
        <sz val="10"/>
        <rFont val="Arial"/>
        <family val="2"/>
      </rPr>
      <t>Streptomyces lydicus</t>
    </r>
    <r>
      <rPr>
        <sz val="10"/>
        <rFont val="Arial"/>
        <family val="2"/>
      </rPr>
      <t xml:space="preserve"> (PS)</t>
    </r>
  </si>
  <si>
    <t>sulfentrazone</t>
  </si>
  <si>
    <t>sulfur (PS)</t>
  </si>
  <si>
    <t>tebuconazole</t>
  </si>
  <si>
    <t>tetraniliprole</t>
  </si>
  <si>
    <t>thiamethoxam</t>
  </si>
  <si>
    <t>thiophanate-methyl (PS)</t>
  </si>
  <si>
    <t>thiram</t>
  </si>
  <si>
    <t>topramezone</t>
  </si>
  <si>
    <t>triadimefon</t>
  </si>
  <si>
    <t>trichlorfon</t>
  </si>
  <si>
    <t>trichoderma harzianum (PS)</t>
  </si>
  <si>
    <t>trichoderma virens (PS)</t>
  </si>
  <si>
    <t>triclopyr</t>
  </si>
  <si>
    <t>trifloxystrobin (PS)</t>
  </si>
  <si>
    <t>trifluralin (PS)</t>
  </si>
  <si>
    <t>trinexapac-ethyl (cimectacarb)</t>
  </si>
  <si>
    <t>triticonazole</t>
  </si>
  <si>
    <t>vinclozalin (PS)</t>
  </si>
  <si>
    <t>***Use this sheet for LIQUID formulations only***</t>
  </si>
  <si>
    <t xml:space="preserve">Golf Course Name:  </t>
  </si>
  <si>
    <r>
      <t xml:space="preserve">Today's </t>
    </r>
    <r>
      <rPr>
        <b/>
        <sz val="11"/>
        <color theme="1"/>
        <rFont val="Calibri"/>
        <family val="2"/>
        <scheme val="minor"/>
      </rPr>
      <t>DATE:</t>
    </r>
    <r>
      <rPr>
        <sz val="11"/>
        <color theme="1"/>
        <rFont val="Calibri"/>
        <family val="2"/>
        <scheme val="minor"/>
      </rPr>
      <t xml:space="preserve">  </t>
    </r>
  </si>
  <si>
    <t xml:space="preserve">Name of person completing this form:  </t>
  </si>
  <si>
    <r>
      <rPr>
        <b/>
        <sz val="12"/>
        <rFont val="Calibri"/>
        <family val="2"/>
        <scheme val="minor"/>
      </rPr>
      <t xml:space="preserve">Surface water </t>
    </r>
    <r>
      <rPr>
        <sz val="12"/>
        <rFont val="Calibri"/>
        <family val="2"/>
        <scheme val="minor"/>
      </rPr>
      <t xml:space="preserve">dilution factor in liters:  </t>
    </r>
  </si>
  <si>
    <r>
      <rPr>
        <b/>
        <sz val="12"/>
        <rFont val="Calibri"/>
        <family val="2"/>
        <scheme val="minor"/>
      </rPr>
      <t>Groundwater</t>
    </r>
    <r>
      <rPr>
        <sz val="12"/>
        <rFont val="Calibri"/>
        <family val="2"/>
        <scheme val="minor"/>
      </rPr>
      <t xml:space="preserve"> dilution factor in liters:  </t>
    </r>
  </si>
  <si>
    <t>Vermont Golf Course Permitting Program</t>
  </si>
  <si>
    <t xml:space="preserve">Ground water and surface water dilution worksheets </t>
  </si>
  <si>
    <t>https://agriculture.vermont.gov/public-health-agricultural-resource-management-division/pesticide-programs/vermont-golf-course</t>
  </si>
  <si>
    <t>The instant calculations done in this worksheet make it easy for you to try several scenarios to determine the best way for you to avoid exceeding the standards.</t>
  </si>
  <si>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</si>
  <si>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Feel free to contact me with questions.  Matt Wood, 802-318-1383</t>
  </si>
  <si>
    <t>matthew.wood@vermont.gov</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</si>
  <si>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t>
    </r>
  </si>
  <si>
    <r>
      <t>At the bottom of the page select the "</t>
    </r>
    <r>
      <rPr>
        <b/>
        <sz val="10"/>
        <rFont val="Arial"/>
        <family val="2"/>
      </rPr>
      <t>LIQUID Formulations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Formulations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</si>
  <si>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Fill in all yellow and green boxes (required) with information that pertains to the application of a single active ingredient.</t>
  </si>
  <si>
    <r>
      <rPr>
        <b/>
        <sz val="10"/>
        <color rgb="FFFF0000"/>
        <rFont val="Arial"/>
        <family val="2"/>
      </rPr>
      <t xml:space="preserve">***NOTE: </t>
    </r>
    <r>
      <rPr>
        <b/>
        <sz val="10"/>
        <rFont val="Arial"/>
        <family val="2"/>
      </rPr>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r>
  </si>
  <si>
    <t>Note:  All info is required and incomplete forms will be returned.</t>
  </si>
  <si>
    <t xml:space="preserve">NOTES:  </t>
  </si>
  <si>
    <t>***Use this sheet for DRY formulations only***</t>
  </si>
  <si>
    <r>
      <t>Select</t>
    </r>
    <r>
      <rPr>
        <b/>
        <sz val="12"/>
        <rFont val="Calibri"/>
        <family val="2"/>
        <scheme val="minor"/>
      </rPr>
      <t xml:space="preserve"> Active Ingredient</t>
    </r>
    <r>
      <rPr>
        <sz val="12"/>
        <rFont val="Calibri"/>
        <family val="2"/>
        <scheme val="minor"/>
      </rPr>
      <t xml:space="preserve"> FROM DROP-DOWN LIST:</t>
    </r>
  </si>
  <si>
    <r>
      <t xml:space="preserve">Number of </t>
    </r>
    <r>
      <rPr>
        <b/>
        <sz val="12"/>
        <rFont val="Calibri"/>
        <family val="2"/>
        <scheme val="minor"/>
      </rPr>
      <t>ACRES</t>
    </r>
    <r>
      <rPr>
        <sz val="12"/>
        <rFont val="Calibri"/>
        <family val="2"/>
        <scheme val="minor"/>
      </rPr>
      <t xml:space="preserve"> this product applied to each time:</t>
    </r>
  </si>
  <si>
    <r>
      <t xml:space="preserve">Number of </t>
    </r>
    <r>
      <rPr>
        <b/>
        <sz val="12"/>
        <rFont val="Calibri"/>
        <family val="2"/>
        <scheme val="minor"/>
      </rPr>
      <t xml:space="preserve">applications </t>
    </r>
    <r>
      <rPr>
        <sz val="12"/>
        <rFont val="Calibri"/>
        <family val="2"/>
        <scheme val="minor"/>
      </rPr>
      <t>per year:</t>
    </r>
  </si>
  <si>
    <r>
      <t xml:space="preserve">Lbs of </t>
    </r>
    <r>
      <rPr>
        <b/>
        <sz val="12"/>
        <rFont val="Calibri"/>
        <family val="2"/>
        <scheme val="minor"/>
      </rPr>
      <t>active ingredient per gallon</t>
    </r>
    <r>
      <rPr>
        <sz val="12"/>
        <rFont val="Calibri"/>
        <family val="2"/>
        <scheme val="minor"/>
      </rPr>
      <t xml:space="preserve"> of product:</t>
    </r>
  </si>
  <si>
    <r>
      <t xml:space="preserve">Select </t>
    </r>
    <r>
      <rPr>
        <b/>
        <sz val="12"/>
        <rFont val="Calibri"/>
        <family val="2"/>
        <scheme val="minor"/>
      </rPr>
      <t>Active Ingredient</t>
    </r>
    <r>
      <rPr>
        <sz val="12"/>
        <rFont val="Calibri"/>
        <family val="2"/>
        <scheme val="minor"/>
      </rPr>
      <t xml:space="preserve"> FROM DROP-DOWN LIST:</t>
    </r>
  </si>
  <si>
    <r>
      <t xml:space="preserve">Number of </t>
    </r>
    <r>
      <rPr>
        <b/>
        <sz val="12"/>
        <rFont val="Calibri"/>
        <family val="2"/>
        <scheme val="minor"/>
      </rPr>
      <t>applications</t>
    </r>
    <r>
      <rPr>
        <sz val="12"/>
        <rFont val="Calibri"/>
        <family val="2"/>
        <scheme val="minor"/>
      </rPr>
      <t xml:space="preserve"> per year:</t>
    </r>
  </si>
  <si>
    <t xml:space="preserve"> GROUNDWATER DILUTION RESULTS</t>
  </si>
  <si>
    <r>
      <rPr>
        <b/>
        <sz val="12"/>
        <rFont val="Calibri"/>
        <family val="2"/>
        <scheme val="minor"/>
      </rPr>
      <t>% active ingredient</t>
    </r>
    <r>
      <rPr>
        <sz val="12"/>
        <rFont val="Calibri"/>
        <family val="2"/>
        <scheme val="minor"/>
      </rPr>
      <t xml:space="preserve"> in formulation: </t>
    </r>
  </si>
  <si>
    <t>Version: 2023.11.01</t>
  </si>
  <si>
    <t>oxidiazon</t>
  </si>
  <si>
    <r>
      <t xml:space="preserve">Fill in the areas at the top of each sheet with the date, golf course name, and your name as well as both </t>
    </r>
    <r>
      <rPr>
        <b/>
        <sz val="10"/>
        <rFont val="Arial"/>
        <family val="2"/>
      </rPr>
      <t>surface and groundwater dilution numbers</t>
    </r>
    <r>
      <rPr>
        <sz val="10"/>
        <rFont val="Arial"/>
        <family val="2"/>
      </rPr>
      <t xml:space="preserve"> unique to your course.  These can be found in your golf course mamagement plan.</t>
    </r>
  </si>
  <si>
    <t>Notice there are ten identical columns for you to enter products into.  This allows you to request up to 10 different active ingredients in either the liquid or dry worksheet. "Normal View" is best for viewing these sheets.</t>
  </si>
  <si>
    <r>
      <t xml:space="preserve">When all required (yellow and green) boxes are filled in properly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t>
    </r>
    <r>
      <rPr>
        <b/>
        <sz val="10"/>
        <rFont val="Arial"/>
        <family val="2"/>
      </rPr>
      <t>If the MAC or HAL are not available, then an error message will be displayed (#VALUE! or #DIV/0!).  This is OK, just disregard these errors if the HAL and MAC are not available, and submit the sheet with those error messages.</t>
    </r>
  </si>
  <si>
    <r>
      <t xml:space="preserve">INSTRUCTIONS: </t>
    </r>
    <r>
      <rPr>
        <b/>
        <i/>
        <u/>
        <sz val="16"/>
        <color rgb="FFFF0000"/>
        <rFont val="Arial"/>
        <family val="2"/>
      </rPr>
      <t>Please read completely before starting</t>
    </r>
  </si>
  <si>
    <r>
      <t xml:space="preserve">The green box (required) is where you must select the product's active ingredient (a.i.) from the drop-down list.  </t>
    </r>
    <r>
      <rPr>
        <i/>
        <sz val="10"/>
        <rFont val="Arial"/>
        <family val="2"/>
      </rPr>
      <t>Click on the box and then click the arrow that appears to the right.  Scroll to view the complete list or typr the first letter to narrow the search.</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</si>
</sst>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1"/>
      <color theme="1"/>
      <name val="Calibri"/>
      <family val="2"/>
      <scheme val="minor"/>
    </font>
    <font>
      <b/>
      <u/>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b/>
      <sz val="11"/>
      <color theme="1"/>
      <name val="Calibri"/>
      <family val="2"/>
      <scheme val="minor"/>
    </font>
    <font>
      <sz val="10"/>
      <name val="Calibri Light"/>
      <family val="1"/>
      <scheme val="major"/>
    </font>
    <font>
      <sz val="10"/>
      <name val="Arial"/>
      <family val="2"/>
    </font>
    <font>
      <i/>
      <sz val="10"/>
      <name val="Arial"/>
      <family val="2"/>
    </font>
    <font>
      <b/>
      <sz val="10"/>
      <name val="Arial"/>
      <family val="2"/>
    </font>
    <font>
      <b/>
      <sz val="11"/>
      <color rgb="FFFF0000"/>
      <name val="Calibri"/>
      <family val="2"/>
      <scheme val="minor"/>
    </font>
    <font>
      <sz val="11"/>
      <color theme="4" tint="0.59999389629810485"/>
      <name val="Calibri"/>
      <family val="2"/>
      <scheme val="minor"/>
    </font>
    <font>
      <b/>
      <sz val="22"/>
      <name val="Calibri"/>
      <family val="2"/>
      <scheme val="minor"/>
    </font>
    <font>
      <u/>
      <sz val="11"/>
      <color theme="10"/>
      <name val="Calibri"/>
      <family val="2"/>
      <scheme val="minor"/>
    </font>
    <font>
      <b/>
      <sz val="12"/>
      <color rgb="FFFF6600"/>
      <name val="Arial"/>
      <family val="2"/>
    </font>
    <font>
      <u/>
      <sz val="10"/>
      <name val="Arial"/>
      <family val="2"/>
    </font>
    <font>
      <b/>
      <i/>
      <sz val="10"/>
      <name val="Arial"/>
      <family val="2"/>
    </font>
    <font>
      <b/>
      <sz val="10"/>
      <color rgb="FFFF0000"/>
      <name val="Arial"/>
      <family val="2"/>
    </font>
    <font>
      <b/>
      <i/>
      <sz val="10"/>
      <color rgb="FFFF0000"/>
      <name val="Calibri Light"/>
      <family val="2"/>
      <scheme val="major"/>
    </font>
    <font>
      <sz val="16"/>
      <color theme="9" tint="-0.249977111117893"/>
      <name val="Arial Black"/>
      <family val="2"/>
    </font>
    <font>
      <sz val="11"/>
      <name val="Calibri"/>
      <family val="2"/>
      <scheme val="minor"/>
    </font>
    <font>
      <b/>
      <i/>
      <sz val="11"/>
      <color rgb="FFFF0000"/>
      <name val="Calibri"/>
      <family val="2"/>
      <scheme val="minor"/>
    </font>
    <font>
      <u/>
      <sz val="16"/>
      <color rgb="FFFF0000"/>
      <name val="Arial"/>
      <family val="2"/>
    </font>
    <font>
      <b/>
      <i/>
      <u/>
      <sz val="16"/>
      <color rgb="FFFF0000"/>
      <name val="Arial"/>
      <family val="2"/>
    </font>
    <font>
      <b/>
      <i/>
      <sz val="16"/>
      <name val="Arial"/>
      <family val="2"/>
    </font>
  </fonts>
  <fills count="7">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4" fillId="0" borderId="0" applyNumberFormat="0" applyFill="0" applyBorder="0" applyAlignment="0" applyProtection="0"/>
  </cellStyleXfs>
  <cellXfs count="106">
    <xf numFmtId="0" fontId="0" fillId="0" borderId="0" xfId="0"/>
    <xf numFmtId="0" fontId="1" fillId="0" borderId="0" xfId="0" applyFont="1" applyAlignment="1">
      <alignment horizontal="center"/>
    </xf>
    <xf numFmtId="0" fontId="3" fillId="0" borderId="2" xfId="0" applyFont="1" applyBorder="1" applyAlignment="1">
      <alignment horizontal="right" vertical="center"/>
    </xf>
    <xf numFmtId="0" fontId="1" fillId="0" borderId="6" xfId="0" applyFont="1" applyBorder="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8" fillId="0" borderId="0" xfId="0" applyFont="1" applyAlignment="1">
      <alignment horizontal="left"/>
    </xf>
    <xf numFmtId="4" fontId="0" fillId="0" borderId="6" xfId="0" applyNumberFormat="1" applyBorder="1" applyAlignment="1">
      <alignment horizontal="center"/>
    </xf>
    <xf numFmtId="4" fontId="11" fillId="0" borderId="6" xfId="0" applyNumberFormat="1" applyFont="1" applyBorder="1" applyAlignment="1">
      <alignment horizontal="center"/>
    </xf>
    <xf numFmtId="0" fontId="0" fillId="4" borderId="0" xfId="0" applyFill="1"/>
    <xf numFmtId="0" fontId="12" fillId="4" borderId="0" xfId="0" applyFont="1" applyFill="1"/>
    <xf numFmtId="0" fontId="1" fillId="4" borderId="0" xfId="0" applyFont="1" applyFill="1" applyAlignment="1">
      <alignment horizontal="center"/>
    </xf>
    <xf numFmtId="0" fontId="2" fillId="4" borderId="0" xfId="0" applyFont="1" applyFill="1" applyAlignment="1">
      <alignment horizontal="right"/>
    </xf>
    <xf numFmtId="0" fontId="3" fillId="4" borderId="0" xfId="0" applyFont="1" applyFill="1" applyAlignment="1">
      <alignment horizontal="right"/>
    </xf>
    <xf numFmtId="3" fontId="0" fillId="4" borderId="4" xfId="0" applyNumberFormat="1" applyFill="1" applyBorder="1" applyAlignment="1">
      <alignment horizontal="left"/>
    </xf>
    <xf numFmtId="3" fontId="0" fillId="4" borderId="10" xfId="0" applyNumberFormat="1" applyFill="1" applyBorder="1" applyAlignment="1">
      <alignment horizontal="left"/>
    </xf>
    <xf numFmtId="3" fontId="0" fillId="4" borderId="11" xfId="0" applyNumberFormat="1" applyFill="1" applyBorder="1" applyAlignment="1">
      <alignment horizontal="left"/>
    </xf>
    <xf numFmtId="0" fontId="2" fillId="0" borderId="6" xfId="0" applyFont="1" applyBorder="1" applyAlignment="1">
      <alignment horizontal="right"/>
    </xf>
    <xf numFmtId="0" fontId="3" fillId="0" borderId="6" xfId="0" applyFont="1" applyBorder="1" applyAlignment="1">
      <alignment horizontal="right" vertical="center"/>
    </xf>
    <xf numFmtId="0" fontId="3" fillId="0" borderId="6" xfId="0" applyFont="1" applyBorder="1" applyAlignment="1">
      <alignment horizontal="right"/>
    </xf>
    <xf numFmtId="0" fontId="3" fillId="0" borderId="6" xfId="0" applyFont="1" applyBorder="1" applyAlignment="1">
      <alignment horizontal="right" vertical="center" wrapText="1"/>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vertical="center"/>
    </xf>
    <xf numFmtId="4" fontId="0" fillId="4" borderId="6" xfId="0" applyNumberFormat="1" applyFill="1" applyBorder="1" applyAlignment="1">
      <alignment horizontal="center"/>
    </xf>
    <xf numFmtId="0" fontId="15" fillId="0" borderId="0" xfId="0" applyFont="1"/>
    <xf numFmtId="0" fontId="8" fillId="0" borderId="0" xfId="0" applyFont="1"/>
    <xf numFmtId="0" fontId="16" fillId="0" borderId="0" xfId="0" applyFont="1"/>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14" fillId="0" borderId="0" xfId="1" applyAlignment="1">
      <alignment wrapText="1"/>
    </xf>
    <xf numFmtId="0" fontId="10" fillId="0" borderId="0" xfId="0" applyFont="1" applyAlignment="1">
      <alignment wrapText="1"/>
    </xf>
    <xf numFmtId="0" fontId="0" fillId="0" borderId="6" xfId="0" applyBorder="1" applyAlignment="1">
      <alignment horizontal="right"/>
    </xf>
    <xf numFmtId="0" fontId="5" fillId="0" borderId="7" xfId="0" applyFont="1" applyBorder="1" applyAlignment="1">
      <alignment horizontal="right"/>
    </xf>
    <xf numFmtId="0" fontId="0" fillId="5" borderId="0" xfId="0" applyFill="1"/>
    <xf numFmtId="0" fontId="20" fillId="0" borderId="0" xfId="0" applyFont="1"/>
    <xf numFmtId="0" fontId="0" fillId="0" borderId="7" xfId="0" applyBorder="1" applyAlignment="1">
      <alignment horizontal="right"/>
    </xf>
    <xf numFmtId="0" fontId="12" fillId="5" borderId="0" xfId="0" applyFont="1" applyFill="1"/>
    <xf numFmtId="0" fontId="2" fillId="0" borderId="7" xfId="0" applyFont="1" applyBorder="1" applyAlignment="1">
      <alignment horizontal="right"/>
    </xf>
    <xf numFmtId="0" fontId="2" fillId="5" borderId="0" xfId="0" applyFont="1" applyFill="1" applyAlignment="1">
      <alignment horizontal="right"/>
    </xf>
    <xf numFmtId="0" fontId="3" fillId="5" borderId="0" xfId="0" applyFont="1" applyFill="1" applyAlignment="1">
      <alignment horizontal="right"/>
    </xf>
    <xf numFmtId="3" fontId="0" fillId="5" borderId="4" xfId="0" applyNumberFormat="1" applyFill="1" applyBorder="1" applyAlignment="1">
      <alignment horizontal="left"/>
    </xf>
    <xf numFmtId="3" fontId="0" fillId="5" borderId="10" xfId="0" applyNumberFormat="1" applyFill="1" applyBorder="1" applyAlignment="1">
      <alignment horizontal="left"/>
    </xf>
    <xf numFmtId="3" fontId="0" fillId="5" borderId="11" xfId="0" applyNumberFormat="1" applyFill="1" applyBorder="1" applyAlignment="1">
      <alignment horizontal="left"/>
    </xf>
    <xf numFmtId="0" fontId="1" fillId="5" borderId="0" xfId="0" applyFont="1" applyFill="1" applyAlignment="1">
      <alignment horizontal="center"/>
    </xf>
    <xf numFmtId="0" fontId="6"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4" fillId="0" borderId="5" xfId="0" applyFont="1" applyBorder="1" applyAlignment="1">
      <alignment horizontal="right" vertical="center"/>
    </xf>
    <xf numFmtId="4" fontId="11" fillId="0" borderId="9" xfId="0" applyNumberFormat="1" applyFont="1" applyBorder="1" applyAlignment="1">
      <alignment horizontal="center"/>
    </xf>
    <xf numFmtId="4" fontId="0" fillId="0" borderId="1" xfId="0" applyNumberFormat="1" applyBorder="1" applyAlignment="1">
      <alignment horizontal="center"/>
    </xf>
    <xf numFmtId="4" fontId="0" fillId="0" borderId="3" xfId="0" applyNumberFormat="1" applyBorder="1" applyAlignment="1">
      <alignment horizontal="center"/>
    </xf>
    <xf numFmtId="4" fontId="0" fillId="0" borderId="17" xfId="0" applyNumberFormat="1" applyBorder="1" applyAlignment="1">
      <alignment horizontal="center"/>
    </xf>
    <xf numFmtId="0" fontId="3" fillId="0" borderId="7" xfId="0" applyFont="1" applyBorder="1" applyAlignment="1">
      <alignment horizontal="right" vertical="center" wrapText="1"/>
    </xf>
    <xf numFmtId="164" fontId="0" fillId="2" borderId="6" xfId="0" applyNumberFormat="1" applyFill="1" applyBorder="1" applyAlignment="1" applyProtection="1">
      <alignment horizontal="center"/>
      <protection locked="0"/>
    </xf>
    <xf numFmtId="0" fontId="14" fillId="0" borderId="0" xfId="1" applyAlignment="1">
      <alignment horizontal="center" vertical="top" wrapText="1"/>
    </xf>
    <xf numFmtId="14" fontId="6" fillId="0" borderId="0" xfId="0" applyNumberFormat="1" applyFont="1" applyAlignment="1" applyProtection="1">
      <alignment horizontal="left"/>
      <protection locked="0"/>
    </xf>
    <xf numFmtId="0" fontId="19"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Alignment="1">
      <alignment horizontal="left" vertical="top"/>
    </xf>
    <xf numFmtId="0" fontId="0" fillId="0" borderId="0" xfId="0" applyAlignment="1">
      <alignment horizontal="left" vertical="top"/>
    </xf>
    <xf numFmtId="0" fontId="6" fillId="0" borderId="14"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3" fontId="0" fillId="0" borderId="7" xfId="0" applyNumberFormat="1" applyBorder="1" applyAlignment="1" applyProtection="1">
      <alignment horizontal="left"/>
      <protection locked="0"/>
    </xf>
    <xf numFmtId="3" fontId="0" fillId="0" borderId="8" xfId="0" applyNumberFormat="1" applyBorder="1" applyAlignment="1" applyProtection="1">
      <alignment horizontal="left"/>
      <protection locked="0"/>
    </xf>
    <xf numFmtId="3" fontId="0" fillId="0" borderId="9" xfId="0" applyNumberFormat="1" applyBorder="1" applyAlignment="1" applyProtection="1">
      <alignment horizontal="left"/>
      <protection locked="0"/>
    </xf>
    <xf numFmtId="3" fontId="0" fillId="0" borderId="4" xfId="0" applyNumberFormat="1" applyBorder="1" applyAlignment="1" applyProtection="1">
      <alignment horizontal="left"/>
      <protection locked="0"/>
    </xf>
    <xf numFmtId="3" fontId="0" fillId="0" borderId="10" xfId="0" applyNumberFormat="1" applyBorder="1" applyAlignment="1" applyProtection="1">
      <alignment horizontal="left"/>
      <protection locked="0"/>
    </xf>
    <xf numFmtId="3" fontId="0" fillId="0" borderId="11" xfId="0" applyNumberFormat="1" applyBorder="1" applyAlignment="1" applyProtection="1">
      <alignment horizontal="left"/>
      <protection locked="0"/>
    </xf>
    <xf numFmtId="0" fontId="13" fillId="0" borderId="4"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5"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14" fontId="6" fillId="0" borderId="4" xfId="0" applyNumberFormat="1" applyFont="1" applyBorder="1" applyAlignment="1" applyProtection="1">
      <alignment horizontal="left"/>
      <protection locked="0"/>
    </xf>
    <xf numFmtId="14" fontId="6" fillId="0" borderId="10" xfId="0" applyNumberFormat="1" applyFont="1" applyBorder="1" applyAlignment="1" applyProtection="1">
      <alignment horizontal="left"/>
      <protection locked="0"/>
    </xf>
    <xf numFmtId="14" fontId="6" fillId="0" borderId="11" xfId="0" applyNumberFormat="1" applyFont="1" applyBorder="1" applyAlignment="1" applyProtection="1">
      <alignment horizontal="left"/>
      <protection locked="0"/>
    </xf>
    <xf numFmtId="0" fontId="6" fillId="0" borderId="5" xfId="0" applyFont="1" applyBorder="1" applyAlignment="1" applyProtection="1">
      <alignment horizontal="left"/>
      <protection locked="0"/>
    </xf>
    <xf numFmtId="0" fontId="0" fillId="0" borderId="0" xfId="0" applyFill="1" applyAlignment="1">
      <alignment horizontal="left" vertical="center"/>
    </xf>
    <xf numFmtId="0" fontId="0" fillId="0" borderId="0" xfId="0" applyFill="1" applyAlignment="1">
      <alignment horizontal="center" vertical="center"/>
    </xf>
    <xf numFmtId="4" fontId="0" fillId="0" borderId="6" xfId="0" applyNumberFormat="1" applyFont="1" applyBorder="1" applyAlignment="1">
      <alignment horizontal="center"/>
    </xf>
    <xf numFmtId="4" fontId="0" fillId="0" borderId="1" xfId="0" applyNumberFormat="1" applyFont="1" applyBorder="1" applyAlignment="1">
      <alignment horizontal="center"/>
    </xf>
    <xf numFmtId="4" fontId="0" fillId="0" borderId="17" xfId="0" applyNumberFormat="1" applyFont="1" applyBorder="1" applyAlignment="1">
      <alignment horizontal="center"/>
    </xf>
    <xf numFmtId="4" fontId="0" fillId="0" borderId="3" xfId="0" applyNumberFormat="1" applyFont="1" applyBorder="1" applyAlignment="1">
      <alignment horizontal="center"/>
    </xf>
    <xf numFmtId="4" fontId="0" fillId="5" borderId="6" xfId="0" applyNumberFormat="1" applyFont="1" applyFill="1" applyBorder="1" applyAlignment="1">
      <alignment horizontal="center"/>
    </xf>
    <xf numFmtId="4" fontId="0" fillId="5" borderId="3" xfId="0" applyNumberFormat="1" applyFont="1" applyFill="1" applyBorder="1" applyAlignment="1">
      <alignment horizontal="center"/>
    </xf>
    <xf numFmtId="2" fontId="21" fillId="0" borderId="6" xfId="0" applyNumberFormat="1" applyFont="1" applyBorder="1" applyAlignment="1" applyProtection="1">
      <alignment horizontal="center"/>
      <protection hidden="1"/>
    </xf>
    <xf numFmtId="2" fontId="21" fillId="0" borderId="1" xfId="0" applyNumberFormat="1" applyFont="1" applyBorder="1" applyAlignment="1" applyProtection="1">
      <alignment horizontal="center"/>
      <protection hidden="1"/>
    </xf>
    <xf numFmtId="2" fontId="21" fillId="0" borderId="17" xfId="0" applyNumberFormat="1" applyFont="1" applyBorder="1" applyAlignment="1" applyProtection="1">
      <alignment horizontal="center"/>
      <protection hidden="1"/>
    </xf>
    <xf numFmtId="2" fontId="21" fillId="6" borderId="3" xfId="0" applyNumberFormat="1" applyFont="1" applyFill="1" applyBorder="1" applyAlignment="1" applyProtection="1">
      <alignment horizontal="center"/>
      <protection hidden="1"/>
    </xf>
    <xf numFmtId="2" fontId="21" fillId="6" borderId="6" xfId="0" applyNumberFormat="1" applyFont="1" applyFill="1" applyBorder="1" applyAlignment="1" applyProtection="1">
      <alignment horizontal="center"/>
      <protection hidden="1"/>
    </xf>
    <xf numFmtId="0" fontId="21" fillId="5" borderId="9" xfId="0" applyFont="1" applyFill="1" applyBorder="1" applyAlignment="1" applyProtection="1">
      <alignment horizontal="center"/>
      <protection hidden="1"/>
    </xf>
    <xf numFmtId="0" fontId="21" fillId="0" borderId="6" xfId="0" applyFont="1" applyBorder="1" applyAlignment="1" applyProtection="1">
      <alignment horizontal="center"/>
      <protection hidden="1"/>
    </xf>
    <xf numFmtId="0" fontId="22" fillId="0" borderId="6" xfId="0" applyFont="1" applyBorder="1" applyAlignment="1" applyProtection="1">
      <alignment horizontal="center"/>
      <protection hidden="1"/>
    </xf>
    <xf numFmtId="0" fontId="23" fillId="0" borderId="0" xfId="0" applyFont="1"/>
    <xf numFmtId="0" fontId="25" fillId="0" borderId="0" xfId="0" applyFont="1"/>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758575-BCF9-4D2B-8070-08962D7CF168}" name="Table1" displayName="Table1" ref="A1:D154" totalsRowShown="0" headerRowDxfId="5" dataDxfId="4" headerRowCellStyle="Normal" dataCellStyle="Normal">
  <sortState xmlns:xlrd2="http://schemas.microsoft.com/office/spreadsheetml/2017/richdata2" ref="A2:D154">
    <sortCondition ref="A4:A154"/>
  </sortState>
  <tableColumns count="4">
    <tableColumn id="1" xr3:uid="{C8F1CE61-419E-4D84-B369-0D0EEC953BE7}" name="Active Ingredient" dataDxfId="3" dataCellStyle="Normal"/>
    <tableColumn id="2" xr3:uid="{897CE7DE-A271-4272-A9ED-723E713C80BD}" name="MAC" dataDxfId="2" dataCellStyle="Normal"/>
    <tableColumn id="3" xr3:uid="{80D4F688-6E38-498A-B35C-5A65CD527833}" name="HAL" dataDxfId="1" dataCellStyle="Normal"/>
    <tableColumn id="4" xr3:uid="{957CD689-2C03-4FA2-AF48-68C9F60EE674}"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3F90-1B50-449D-AAE0-EE21F375D98A}">
  <dimension ref="B2:E30"/>
  <sheetViews>
    <sheetView tabSelected="1" workbookViewId="0">
      <selection activeCell="B2" sqref="B2"/>
    </sheetView>
  </sheetViews>
  <sheetFormatPr defaultRowHeight="14.4" x14ac:dyDescent="0.3"/>
  <cols>
    <col min="2" max="2" width="70.33203125" bestFit="1" customWidth="1"/>
  </cols>
  <sheetData>
    <row r="2" spans="2:5" ht="25.2" x14ac:dyDescent="0.6">
      <c r="B2" s="40" t="s">
        <v>186</v>
      </c>
      <c r="C2" s="29" t="s">
        <v>208</v>
      </c>
    </row>
    <row r="3" spans="2:5" x14ac:dyDescent="0.3">
      <c r="B3" s="30"/>
    </row>
    <row r="4" spans="2:5" ht="20.399999999999999" x14ac:dyDescent="0.35">
      <c r="B4" s="105" t="s">
        <v>187</v>
      </c>
    </row>
    <row r="5" spans="2:5" x14ac:dyDescent="0.3">
      <c r="B5" s="30"/>
    </row>
    <row r="6" spans="2:5" ht="20.399999999999999" x14ac:dyDescent="0.35">
      <c r="B6" s="104" t="s">
        <v>213</v>
      </c>
    </row>
    <row r="7" spans="2:5" x14ac:dyDescent="0.3">
      <c r="B7" s="31"/>
    </row>
    <row r="8" spans="2:5" ht="66" x14ac:dyDescent="0.3">
      <c r="B8" s="32" t="s">
        <v>193</v>
      </c>
    </row>
    <row r="9" spans="2:5" x14ac:dyDescent="0.3">
      <c r="B9" s="60" t="s">
        <v>188</v>
      </c>
      <c r="C9" s="60"/>
      <c r="D9" s="60"/>
      <c r="E9" s="60"/>
    </row>
    <row r="10" spans="2:5" x14ac:dyDescent="0.3">
      <c r="B10" s="60"/>
      <c r="C10" s="60"/>
      <c r="D10" s="60"/>
      <c r="E10" s="60"/>
    </row>
    <row r="11" spans="2:5" ht="66" x14ac:dyDescent="0.3">
      <c r="B11" s="32" t="s">
        <v>194</v>
      </c>
    </row>
    <row r="12" spans="2:5" x14ac:dyDescent="0.3">
      <c r="B12" s="32"/>
    </row>
    <row r="13" spans="2:5" ht="39.6" x14ac:dyDescent="0.3">
      <c r="B13" s="32" t="s">
        <v>210</v>
      </c>
    </row>
    <row r="14" spans="2:5" x14ac:dyDescent="0.3">
      <c r="B14" s="32"/>
    </row>
    <row r="15" spans="2:5" ht="39.6" x14ac:dyDescent="0.3">
      <c r="B15" s="32" t="s">
        <v>211</v>
      </c>
    </row>
    <row r="16" spans="2:5" x14ac:dyDescent="0.3">
      <c r="B16" s="32"/>
    </row>
    <row r="17" spans="2:2" ht="26.4" x14ac:dyDescent="0.3">
      <c r="B17" s="32" t="s">
        <v>195</v>
      </c>
    </row>
    <row r="18" spans="2:2" x14ac:dyDescent="0.3">
      <c r="B18" s="33"/>
    </row>
    <row r="19" spans="2:2" ht="105.6" x14ac:dyDescent="0.3">
      <c r="B19" s="32" t="s">
        <v>214</v>
      </c>
    </row>
    <row r="20" spans="2:2" x14ac:dyDescent="0.3">
      <c r="B20" s="33"/>
    </row>
    <row r="21" spans="2:2" ht="138" customHeight="1" x14ac:dyDescent="0.3">
      <c r="B21" s="32" t="s">
        <v>212</v>
      </c>
    </row>
    <row r="22" spans="2:2" x14ac:dyDescent="0.3">
      <c r="B22" s="33"/>
    </row>
    <row r="23" spans="2:2" ht="26.4" x14ac:dyDescent="0.3">
      <c r="B23" s="32" t="s">
        <v>189</v>
      </c>
    </row>
    <row r="24" spans="2:2" x14ac:dyDescent="0.3">
      <c r="B24" s="33"/>
    </row>
    <row r="25" spans="2:2" ht="52.8" x14ac:dyDescent="0.3">
      <c r="B25" s="32" t="s">
        <v>190</v>
      </c>
    </row>
    <row r="26" spans="2:2" x14ac:dyDescent="0.3">
      <c r="B26" s="33"/>
    </row>
    <row r="27" spans="2:2" ht="66.599999999999994" x14ac:dyDescent="0.3">
      <c r="B27" s="36" t="s">
        <v>196</v>
      </c>
    </row>
    <row r="28" spans="2:2" x14ac:dyDescent="0.3">
      <c r="B28" s="34"/>
    </row>
    <row r="29" spans="2:2" x14ac:dyDescent="0.3">
      <c r="B29" s="32" t="s">
        <v>191</v>
      </c>
    </row>
    <row r="30" spans="2:2" x14ac:dyDescent="0.3">
      <c r="B30" s="35" t="s">
        <v>192</v>
      </c>
    </row>
  </sheetData>
  <sheetProtection algorithmName="SHA-512" hashValue="9RKD5T2NmO5gsB6DR6T6cyZZ+0lwVtF446jcdphcEDHVsv90tupn6OqcaUv29EYtg80XkFvYMJR3qf5RmwB+Lg==" saltValue="gnhyishv3XuLEjPwLLGveQ==" spinCount="100000" sheet="1" objects="1" scenarios="1"/>
  <mergeCells count="1">
    <mergeCell ref="B9:E10"/>
  </mergeCells>
  <hyperlinks>
    <hyperlink ref="B30" r:id="rId1" xr:uid="{9E1A5888-78BC-407C-B4FF-82FD59AFB915}"/>
    <hyperlink ref="B9" r:id="rId2" xr:uid="{5AD2F42E-C344-4A7A-AC9F-AA3B9BE266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69CDF-A655-42E5-BFD2-9D3D835CCAB3}">
  <dimension ref="A1:N39"/>
  <sheetViews>
    <sheetView zoomScaleNormal="100" workbookViewId="0">
      <pane xSplit="2" topLeftCell="C1" activePane="topRight" state="frozen"/>
      <selection pane="topRight" activeCell="C2" sqref="C2:E2"/>
    </sheetView>
  </sheetViews>
  <sheetFormatPr defaultRowHeight="14.4" x14ac:dyDescent="0.3"/>
  <cols>
    <col min="1" max="1" width="3.88671875" customWidth="1"/>
    <col min="2" max="2" width="50.77734375" bestFit="1" customWidth="1"/>
    <col min="3" max="12" width="19.6640625" customWidth="1"/>
    <col min="13" max="13" width="9.44140625" customWidth="1"/>
    <col min="14" max="14" width="9.109375" customWidth="1"/>
  </cols>
  <sheetData>
    <row r="1" spans="1:14" x14ac:dyDescent="0.3">
      <c r="A1" s="12"/>
      <c r="B1" s="12"/>
      <c r="C1" s="12"/>
      <c r="D1" s="12"/>
      <c r="E1" s="12"/>
      <c r="F1" s="12"/>
      <c r="G1" s="12"/>
      <c r="H1" s="12"/>
      <c r="I1" s="12"/>
      <c r="J1" s="12"/>
      <c r="K1" s="12"/>
      <c r="L1" s="12"/>
      <c r="M1" s="12"/>
    </row>
    <row r="2" spans="1:14" ht="15" thickBot="1" x14ac:dyDescent="0.35">
      <c r="A2" s="12"/>
      <c r="B2" s="37" t="s">
        <v>182</v>
      </c>
      <c r="C2" s="61"/>
      <c r="D2" s="61"/>
      <c r="E2" s="61"/>
      <c r="F2" s="12"/>
      <c r="G2" s="12"/>
      <c r="H2" s="12"/>
      <c r="I2" s="12"/>
      <c r="J2" s="12"/>
      <c r="K2" s="12"/>
      <c r="L2" s="12"/>
      <c r="M2" s="12"/>
    </row>
    <row r="3" spans="1:14" ht="16.8" thickTop="1" thickBot="1" x14ac:dyDescent="0.35">
      <c r="A3" s="12"/>
      <c r="B3" s="38" t="s">
        <v>181</v>
      </c>
      <c r="C3" s="67"/>
      <c r="D3" s="68"/>
      <c r="E3" s="69"/>
      <c r="F3" s="13"/>
      <c r="G3" s="13"/>
      <c r="H3" s="13"/>
      <c r="I3" s="13"/>
      <c r="J3" s="13"/>
      <c r="K3" s="13"/>
      <c r="L3" s="13"/>
      <c r="M3" s="13"/>
    </row>
    <row r="4" spans="1:14" ht="16.2" thickTop="1" x14ac:dyDescent="0.3">
      <c r="A4" s="12"/>
      <c r="B4" s="20" t="s">
        <v>183</v>
      </c>
      <c r="C4" s="70"/>
      <c r="D4" s="70"/>
      <c r="E4" s="71"/>
      <c r="F4" s="13"/>
      <c r="G4" s="78" t="s">
        <v>180</v>
      </c>
      <c r="H4" s="79"/>
      <c r="I4" s="79"/>
      <c r="J4" s="79"/>
      <c r="K4" s="80"/>
      <c r="L4" s="13"/>
      <c r="M4" s="13"/>
    </row>
    <row r="5" spans="1:14" ht="15.6" x14ac:dyDescent="0.3">
      <c r="A5" s="12"/>
      <c r="B5" s="15"/>
      <c r="C5" s="12"/>
      <c r="D5" s="12"/>
      <c r="E5" s="12"/>
      <c r="F5" s="13"/>
      <c r="G5" s="81"/>
      <c r="H5" s="82"/>
      <c r="I5" s="82"/>
      <c r="J5" s="82"/>
      <c r="K5" s="83"/>
      <c r="L5" s="13"/>
      <c r="M5" s="13"/>
    </row>
    <row r="6" spans="1:14" ht="15.6" x14ac:dyDescent="0.3">
      <c r="A6" s="12"/>
      <c r="B6" s="22" t="s">
        <v>184</v>
      </c>
      <c r="C6" s="72"/>
      <c r="D6" s="73"/>
      <c r="E6" s="74"/>
      <c r="F6" s="12"/>
      <c r="G6" s="12"/>
      <c r="H6" s="12"/>
      <c r="I6" s="12"/>
      <c r="J6" s="12"/>
      <c r="K6" s="12"/>
      <c r="L6" s="12"/>
      <c r="M6" s="12"/>
    </row>
    <row r="7" spans="1:14" ht="15.6" x14ac:dyDescent="0.3">
      <c r="A7" s="12"/>
      <c r="B7" s="22" t="s">
        <v>185</v>
      </c>
      <c r="C7" s="75"/>
      <c r="D7" s="76"/>
      <c r="E7" s="77"/>
      <c r="F7" s="12"/>
      <c r="G7" s="62" t="s">
        <v>197</v>
      </c>
      <c r="H7" s="63"/>
      <c r="I7" s="64"/>
      <c r="J7" s="12"/>
      <c r="K7" s="12"/>
      <c r="L7" s="12"/>
      <c r="M7" s="12"/>
    </row>
    <row r="8" spans="1:14" ht="15.6" x14ac:dyDescent="0.3">
      <c r="A8" s="12"/>
      <c r="B8" s="16"/>
      <c r="C8" s="17"/>
      <c r="D8" s="18"/>
      <c r="E8" s="19"/>
      <c r="F8" s="12"/>
      <c r="G8" s="12"/>
      <c r="H8" s="12"/>
      <c r="I8" s="12"/>
      <c r="J8" s="12"/>
      <c r="K8" s="12"/>
      <c r="L8" s="12"/>
      <c r="M8" s="12"/>
    </row>
    <row r="9" spans="1:14" ht="15.6" x14ac:dyDescent="0.3">
      <c r="A9" s="12"/>
      <c r="B9" s="15"/>
      <c r="C9" s="3" t="s">
        <v>2</v>
      </c>
      <c r="D9" s="3" t="s">
        <v>3</v>
      </c>
      <c r="E9" s="3" t="s">
        <v>4</v>
      </c>
      <c r="F9" s="3" t="s">
        <v>5</v>
      </c>
      <c r="G9" s="3" t="s">
        <v>6</v>
      </c>
      <c r="H9" s="3" t="s">
        <v>7</v>
      </c>
      <c r="I9" s="3" t="s">
        <v>8</v>
      </c>
      <c r="J9" s="3" t="s">
        <v>9</v>
      </c>
      <c r="K9" s="3" t="s">
        <v>10</v>
      </c>
      <c r="L9" s="3" t="s">
        <v>11</v>
      </c>
      <c r="M9" s="14"/>
      <c r="N9" s="1"/>
    </row>
    <row r="10" spans="1:14" ht="15.6" x14ac:dyDescent="0.3">
      <c r="A10" s="12"/>
      <c r="B10" s="20" t="s">
        <v>13</v>
      </c>
      <c r="C10" s="50"/>
      <c r="D10" s="50"/>
      <c r="E10" s="50"/>
      <c r="F10" s="50"/>
      <c r="G10" s="50"/>
      <c r="H10" s="50"/>
      <c r="I10" s="50"/>
      <c r="J10" s="50"/>
      <c r="K10" s="50"/>
      <c r="L10" s="50"/>
      <c r="M10" s="12"/>
    </row>
    <row r="11" spans="1:14" ht="15.6" x14ac:dyDescent="0.3">
      <c r="A11" s="12"/>
      <c r="B11" s="20" t="s">
        <v>0</v>
      </c>
      <c r="C11" s="51"/>
      <c r="D11" s="51"/>
      <c r="E11" s="51"/>
      <c r="F11" s="51"/>
      <c r="G11" s="51"/>
      <c r="H11" s="51"/>
      <c r="I11" s="51"/>
      <c r="J11" s="51"/>
      <c r="K11" s="51"/>
      <c r="L11" s="51"/>
      <c r="M11" s="12"/>
    </row>
    <row r="12" spans="1:14" ht="15.6" x14ac:dyDescent="0.3">
      <c r="A12" s="12"/>
      <c r="B12" s="21" t="s">
        <v>204</v>
      </c>
      <c r="C12" s="52"/>
      <c r="D12" s="52"/>
      <c r="E12" s="52"/>
      <c r="F12" s="52"/>
      <c r="G12" s="52"/>
      <c r="H12" s="52"/>
      <c r="I12" s="52"/>
      <c r="J12" s="52"/>
      <c r="K12" s="52"/>
      <c r="L12" s="52"/>
      <c r="M12" s="12"/>
    </row>
    <row r="13" spans="1:14" ht="15.6" x14ac:dyDescent="0.3">
      <c r="A13" s="12"/>
      <c r="B13" s="22" t="s">
        <v>201</v>
      </c>
      <c r="C13" s="51"/>
      <c r="D13" s="51"/>
      <c r="E13" s="51"/>
      <c r="F13" s="51"/>
      <c r="G13" s="51"/>
      <c r="H13" s="51"/>
      <c r="I13" s="51"/>
      <c r="J13" s="51"/>
      <c r="K13" s="51"/>
      <c r="L13" s="51"/>
      <c r="M13" s="12"/>
    </row>
    <row r="14" spans="1:14" ht="15.6" x14ac:dyDescent="0.3">
      <c r="A14" s="12"/>
      <c r="B14" s="22" t="s">
        <v>205</v>
      </c>
      <c r="C14" s="51"/>
      <c r="D14" s="51"/>
      <c r="E14" s="51"/>
      <c r="F14" s="51"/>
      <c r="G14" s="51"/>
      <c r="H14" s="51"/>
      <c r="I14" s="51"/>
      <c r="J14" s="51"/>
      <c r="K14" s="51"/>
      <c r="L14" s="51"/>
      <c r="M14" s="12"/>
    </row>
    <row r="15" spans="1:14" ht="15.6" x14ac:dyDescent="0.3">
      <c r="A15" s="12"/>
      <c r="B15" s="22" t="s">
        <v>12</v>
      </c>
      <c r="C15" s="51"/>
      <c r="D15" s="51"/>
      <c r="E15" s="51"/>
      <c r="F15" s="51"/>
      <c r="G15" s="51"/>
      <c r="H15" s="51"/>
      <c r="I15" s="51"/>
      <c r="J15" s="51"/>
      <c r="K15" s="51"/>
      <c r="L15" s="51"/>
      <c r="M15" s="12"/>
    </row>
    <row r="16" spans="1:14" ht="15.6" x14ac:dyDescent="0.3">
      <c r="A16" s="12"/>
      <c r="B16" s="22" t="s">
        <v>203</v>
      </c>
      <c r="C16" s="51"/>
      <c r="D16" s="51"/>
      <c r="E16" s="51"/>
      <c r="F16" s="51"/>
      <c r="G16" s="51"/>
      <c r="H16" s="51"/>
      <c r="I16" s="51"/>
      <c r="J16" s="51"/>
      <c r="K16" s="51"/>
      <c r="L16" s="51"/>
      <c r="M16" s="12"/>
    </row>
    <row r="17" spans="1:13" ht="15.6" x14ac:dyDescent="0.3">
      <c r="A17" s="12"/>
      <c r="B17" s="22" t="s">
        <v>1</v>
      </c>
      <c r="C17" s="51"/>
      <c r="D17" s="51"/>
      <c r="E17" s="51"/>
      <c r="F17" s="51"/>
      <c r="G17" s="51"/>
      <c r="H17" s="51"/>
      <c r="I17" s="51"/>
      <c r="J17" s="51"/>
      <c r="K17" s="51"/>
      <c r="L17" s="51"/>
      <c r="M17" s="12"/>
    </row>
    <row r="18" spans="1:13" ht="15.6" x14ac:dyDescent="0.3">
      <c r="A18" s="12"/>
      <c r="B18" s="21" t="s">
        <v>14</v>
      </c>
      <c r="C18" s="10">
        <f>C15*C16*0.3403125</f>
        <v>0</v>
      </c>
      <c r="D18" s="10">
        <f t="shared" ref="D18:L18" si="0">D15*D16*0.3403125</f>
        <v>0</v>
      </c>
      <c r="E18" s="10">
        <f t="shared" si="0"/>
        <v>0</v>
      </c>
      <c r="F18" s="10">
        <f t="shared" si="0"/>
        <v>0</v>
      </c>
      <c r="G18" s="10">
        <f t="shared" si="0"/>
        <v>0</v>
      </c>
      <c r="H18" s="10">
        <f t="shared" si="0"/>
        <v>0</v>
      </c>
      <c r="I18" s="10">
        <f t="shared" si="0"/>
        <v>0</v>
      </c>
      <c r="J18" s="10">
        <f t="shared" si="0"/>
        <v>0</v>
      </c>
      <c r="K18" s="10">
        <f t="shared" si="0"/>
        <v>0</v>
      </c>
      <c r="L18" s="10">
        <f t="shared" si="0"/>
        <v>0</v>
      </c>
      <c r="M18" s="12"/>
    </row>
    <row r="19" spans="1:13" ht="15.6" x14ac:dyDescent="0.3">
      <c r="A19" s="12"/>
      <c r="B19" s="21" t="s">
        <v>15</v>
      </c>
      <c r="C19" s="10">
        <f>C15*C16*C14*0.3403125</f>
        <v>0</v>
      </c>
      <c r="D19" s="10">
        <f t="shared" ref="D19:L19" si="1">D15*D16*D14*0.3403125</f>
        <v>0</v>
      </c>
      <c r="E19" s="10">
        <f t="shared" si="1"/>
        <v>0</v>
      </c>
      <c r="F19" s="10">
        <f t="shared" si="1"/>
        <v>0</v>
      </c>
      <c r="G19" s="10">
        <f t="shared" si="1"/>
        <v>0</v>
      </c>
      <c r="H19" s="10">
        <f t="shared" si="1"/>
        <v>0</v>
      </c>
      <c r="I19" s="10">
        <f t="shared" si="1"/>
        <v>0</v>
      </c>
      <c r="J19" s="10">
        <f t="shared" si="1"/>
        <v>0</v>
      </c>
      <c r="K19" s="10">
        <f t="shared" si="1"/>
        <v>0</v>
      </c>
      <c r="L19" s="10">
        <f t="shared" si="1"/>
        <v>0</v>
      </c>
      <c r="M19" s="12"/>
    </row>
    <row r="20" spans="1:13" ht="16.2" thickBot="1" x14ac:dyDescent="0.35">
      <c r="A20" s="12"/>
      <c r="B20" s="23" t="s">
        <v>16</v>
      </c>
      <c r="C20" s="55">
        <f>C18*C13</f>
        <v>0</v>
      </c>
      <c r="D20" s="55">
        <f t="shared" ref="D20:L20" si="2">D18*D13</f>
        <v>0</v>
      </c>
      <c r="E20" s="55">
        <f t="shared" si="2"/>
        <v>0</v>
      </c>
      <c r="F20" s="55">
        <f t="shared" si="2"/>
        <v>0</v>
      </c>
      <c r="G20" s="55">
        <f t="shared" si="2"/>
        <v>0</v>
      </c>
      <c r="H20" s="55">
        <f t="shared" si="2"/>
        <v>0</v>
      </c>
      <c r="I20" s="55">
        <f t="shared" si="2"/>
        <v>0</v>
      </c>
      <c r="J20" s="55">
        <f t="shared" si="2"/>
        <v>0</v>
      </c>
      <c r="K20" s="55">
        <f t="shared" si="2"/>
        <v>0</v>
      </c>
      <c r="L20" s="55">
        <f t="shared" si="2"/>
        <v>0</v>
      </c>
      <c r="M20" s="12"/>
    </row>
    <row r="21" spans="1:13" ht="16.8" thickTop="1" thickBot="1" x14ac:dyDescent="0.35">
      <c r="A21" s="12"/>
      <c r="B21" s="58" t="s">
        <v>17</v>
      </c>
      <c r="C21" s="57">
        <f>C18*C13*C14</f>
        <v>0</v>
      </c>
      <c r="D21" s="57">
        <f t="shared" ref="D21:L21" si="3">D18*D13*D14</f>
        <v>0</v>
      </c>
      <c r="E21" s="57">
        <f t="shared" si="3"/>
        <v>0</v>
      </c>
      <c r="F21" s="57">
        <f t="shared" si="3"/>
        <v>0</v>
      </c>
      <c r="G21" s="57">
        <f t="shared" si="3"/>
        <v>0</v>
      </c>
      <c r="H21" s="57">
        <f t="shared" si="3"/>
        <v>0</v>
      </c>
      <c r="I21" s="57">
        <f t="shared" si="3"/>
        <v>0</v>
      </c>
      <c r="J21" s="57">
        <f t="shared" si="3"/>
        <v>0</v>
      </c>
      <c r="K21" s="57">
        <f t="shared" si="3"/>
        <v>0</v>
      </c>
      <c r="L21" s="57">
        <f t="shared" si="3"/>
        <v>0</v>
      </c>
      <c r="M21" s="12"/>
    </row>
    <row r="22" spans="1:13" ht="16.2" thickTop="1" x14ac:dyDescent="0.3">
      <c r="A22" s="12"/>
      <c r="B22" s="21" t="s">
        <v>18</v>
      </c>
      <c r="C22" s="56">
        <v>0.05</v>
      </c>
      <c r="D22" s="56">
        <v>0.05</v>
      </c>
      <c r="E22" s="56">
        <v>0.05</v>
      </c>
      <c r="F22" s="56">
        <v>0.05</v>
      </c>
      <c r="G22" s="56">
        <v>0.05</v>
      </c>
      <c r="H22" s="56">
        <v>0.05</v>
      </c>
      <c r="I22" s="56">
        <v>0.05</v>
      </c>
      <c r="J22" s="56">
        <v>0.05</v>
      </c>
      <c r="K22" s="56">
        <v>0.05</v>
      </c>
      <c r="L22" s="56">
        <v>0.05</v>
      </c>
      <c r="M22" s="12"/>
    </row>
    <row r="23" spans="1:13" ht="15.6" x14ac:dyDescent="0.3">
      <c r="A23" s="12"/>
      <c r="B23" s="21" t="s">
        <v>19</v>
      </c>
      <c r="C23" s="10">
        <v>0.1</v>
      </c>
      <c r="D23" s="10">
        <v>0.1</v>
      </c>
      <c r="E23" s="10">
        <v>0.1</v>
      </c>
      <c r="F23" s="10">
        <v>0.1</v>
      </c>
      <c r="G23" s="10">
        <v>0.1</v>
      </c>
      <c r="H23" s="10">
        <v>0.1</v>
      </c>
      <c r="I23" s="10">
        <v>0.1</v>
      </c>
      <c r="J23" s="10">
        <v>0.1</v>
      </c>
      <c r="K23" s="10">
        <v>0.1</v>
      </c>
      <c r="L23" s="10">
        <v>0.1</v>
      </c>
      <c r="M23" s="12"/>
    </row>
    <row r="24" spans="1:13" ht="15.6" x14ac:dyDescent="0.3">
      <c r="A24" s="12"/>
      <c r="B24" s="21" t="s">
        <v>20</v>
      </c>
      <c r="C24" s="10">
        <f>C20*C22*454</f>
        <v>0</v>
      </c>
      <c r="D24" s="10">
        <f t="shared" ref="D24:L24" si="4">D20*D22*454</f>
        <v>0</v>
      </c>
      <c r="E24" s="10">
        <f t="shared" si="4"/>
        <v>0</v>
      </c>
      <c r="F24" s="10">
        <f t="shared" si="4"/>
        <v>0</v>
      </c>
      <c r="G24" s="10">
        <f t="shared" si="4"/>
        <v>0</v>
      </c>
      <c r="H24" s="10">
        <f t="shared" si="4"/>
        <v>0</v>
      </c>
      <c r="I24" s="10">
        <f t="shared" si="4"/>
        <v>0</v>
      </c>
      <c r="J24" s="10">
        <f t="shared" si="4"/>
        <v>0</v>
      </c>
      <c r="K24" s="10">
        <f t="shared" si="4"/>
        <v>0</v>
      </c>
      <c r="L24" s="10">
        <f t="shared" si="4"/>
        <v>0</v>
      </c>
      <c r="M24" s="12"/>
    </row>
    <row r="25" spans="1:13" ht="15.6" x14ac:dyDescent="0.3">
      <c r="A25" s="12"/>
      <c r="B25" s="21" t="s">
        <v>21</v>
      </c>
      <c r="C25" s="10">
        <f>C21*C23*454</f>
        <v>0</v>
      </c>
      <c r="D25" s="10">
        <f t="shared" ref="D25:L25" si="5">D21*D23*454</f>
        <v>0</v>
      </c>
      <c r="E25" s="10">
        <f t="shared" si="5"/>
        <v>0</v>
      </c>
      <c r="F25" s="10">
        <f t="shared" si="5"/>
        <v>0</v>
      </c>
      <c r="G25" s="10">
        <f t="shared" si="5"/>
        <v>0</v>
      </c>
      <c r="H25" s="10">
        <f t="shared" si="5"/>
        <v>0</v>
      </c>
      <c r="I25" s="10">
        <f t="shared" si="5"/>
        <v>0</v>
      </c>
      <c r="J25" s="10">
        <f t="shared" si="5"/>
        <v>0</v>
      </c>
      <c r="K25" s="10">
        <f t="shared" si="5"/>
        <v>0</v>
      </c>
      <c r="L25" s="10">
        <f t="shared" si="5"/>
        <v>0</v>
      </c>
      <c r="M25" s="12"/>
    </row>
    <row r="26" spans="1:13" ht="15.6" x14ac:dyDescent="0.3">
      <c r="A26" s="12"/>
      <c r="B26" s="24" t="s">
        <v>22</v>
      </c>
      <c r="C26" s="28"/>
      <c r="D26" s="28"/>
      <c r="E26" s="28"/>
      <c r="F26" s="28"/>
      <c r="G26" s="28"/>
      <c r="H26" s="28"/>
      <c r="I26" s="28"/>
      <c r="J26" s="28"/>
      <c r="K26" s="28"/>
      <c r="L26" s="28"/>
      <c r="M26" s="12"/>
    </row>
    <row r="27" spans="1:13" ht="15.6" x14ac:dyDescent="0.3">
      <c r="A27" s="12"/>
      <c r="B27" s="2" t="s">
        <v>23</v>
      </c>
      <c r="C27" s="10" t="e">
        <f>(C24/$C6)*1000000</f>
        <v>#DIV/0!</v>
      </c>
      <c r="D27" s="10" t="e">
        <f t="shared" ref="D27:L27" si="6">(D24/$C6)*1000000</f>
        <v>#DIV/0!</v>
      </c>
      <c r="E27" s="10" t="e">
        <f t="shared" si="6"/>
        <v>#DIV/0!</v>
      </c>
      <c r="F27" s="10" t="e">
        <f t="shared" si="6"/>
        <v>#DIV/0!</v>
      </c>
      <c r="G27" s="10" t="e">
        <f t="shared" si="6"/>
        <v>#DIV/0!</v>
      </c>
      <c r="H27" s="10" t="e">
        <f t="shared" si="6"/>
        <v>#DIV/0!</v>
      </c>
      <c r="I27" s="10" t="e">
        <f t="shared" si="6"/>
        <v>#DIV/0!</v>
      </c>
      <c r="J27" s="10" t="e">
        <f t="shared" si="6"/>
        <v>#DIV/0!</v>
      </c>
      <c r="K27" s="10" t="e">
        <f t="shared" si="6"/>
        <v>#DIV/0!</v>
      </c>
      <c r="L27" s="10" t="e">
        <f t="shared" si="6"/>
        <v>#DIV/0!</v>
      </c>
      <c r="M27" s="12"/>
    </row>
    <row r="28" spans="1:13" ht="15.6" x14ac:dyDescent="0.3">
      <c r="A28" s="12"/>
      <c r="B28" s="25" t="s">
        <v>24</v>
      </c>
      <c r="C28" s="10" t="e">
        <f>VLOOKUP(C12,'AI List'!$A$3:$D$165,2)</f>
        <v>#N/A</v>
      </c>
      <c r="D28" s="10" t="e">
        <f>VLOOKUP(D12,'AI List'!$A$3:$D$165,2)</f>
        <v>#N/A</v>
      </c>
      <c r="E28" s="10" t="e">
        <f>VLOOKUP(E12,'AI List'!$A$3:$D$165,2)</f>
        <v>#N/A</v>
      </c>
      <c r="F28" s="10" t="e">
        <f>VLOOKUP(F12,'AI List'!$A$3:$D$165,2)</f>
        <v>#N/A</v>
      </c>
      <c r="G28" s="10" t="e">
        <f>VLOOKUP(G12,'AI List'!$A$3:$D$165,2)</f>
        <v>#N/A</v>
      </c>
      <c r="H28" s="10" t="e">
        <f>VLOOKUP(H12,'AI List'!$A$3:$D$165,2)</f>
        <v>#N/A</v>
      </c>
      <c r="I28" s="10" t="e">
        <f>VLOOKUP(I12,'AI List'!$A$3:$D$165,2)</f>
        <v>#N/A</v>
      </c>
      <c r="J28" s="10" t="e">
        <f>VLOOKUP(J12,'AI List'!$A$3:$D$165,2)</f>
        <v>#N/A</v>
      </c>
      <c r="K28" s="10" t="e">
        <f>VLOOKUP(K12,'AI List'!$A$3:$D$165,2)</f>
        <v>#N/A</v>
      </c>
      <c r="L28" s="10" t="e">
        <f>VLOOKUP(L12,'AI List'!$A$3:$D$165,2)</f>
        <v>#N/A</v>
      </c>
      <c r="M28" s="12"/>
    </row>
    <row r="29" spans="1:13" ht="15.6" x14ac:dyDescent="0.3">
      <c r="A29" s="12"/>
      <c r="B29" s="2" t="s">
        <v>25</v>
      </c>
      <c r="C29" s="10" t="e">
        <f>C27/C28*100</f>
        <v>#DIV/0!</v>
      </c>
      <c r="D29" s="10" t="e">
        <f t="shared" ref="D29:L29" si="7">D27/D28*100</f>
        <v>#DIV/0!</v>
      </c>
      <c r="E29" s="10" t="e">
        <f t="shared" si="7"/>
        <v>#DIV/0!</v>
      </c>
      <c r="F29" s="10" t="e">
        <f t="shared" si="7"/>
        <v>#DIV/0!</v>
      </c>
      <c r="G29" s="10" t="e">
        <f t="shared" si="7"/>
        <v>#DIV/0!</v>
      </c>
      <c r="H29" s="10" t="e">
        <f t="shared" si="7"/>
        <v>#DIV/0!</v>
      </c>
      <c r="I29" s="10" t="e">
        <f t="shared" si="7"/>
        <v>#DIV/0!</v>
      </c>
      <c r="J29" s="10" t="e">
        <f t="shared" si="7"/>
        <v>#DIV/0!</v>
      </c>
      <c r="K29" s="10" t="e">
        <f t="shared" si="7"/>
        <v>#DIV/0!</v>
      </c>
      <c r="L29" s="10" t="e">
        <f t="shared" si="7"/>
        <v>#DIV/0!</v>
      </c>
      <c r="M29" s="12"/>
    </row>
    <row r="30" spans="1:13" ht="15.6" x14ac:dyDescent="0.3">
      <c r="A30" s="12"/>
      <c r="B30" s="26" t="s">
        <v>26</v>
      </c>
      <c r="C30" s="11" t="e">
        <f>IF(C29&gt;100, "EXCEEDS STANDARD", "OK")</f>
        <v>#DIV/0!</v>
      </c>
      <c r="D30" s="11" t="e">
        <f t="shared" ref="D30:L30" si="8">IF(D29&gt;100, "EXCEEDS STANDARD", "OK")</f>
        <v>#DIV/0!</v>
      </c>
      <c r="E30" s="11" t="e">
        <f t="shared" si="8"/>
        <v>#DIV/0!</v>
      </c>
      <c r="F30" s="11" t="e">
        <f t="shared" si="8"/>
        <v>#DIV/0!</v>
      </c>
      <c r="G30" s="11" t="e">
        <f t="shared" si="8"/>
        <v>#DIV/0!</v>
      </c>
      <c r="H30" s="11" t="e">
        <f t="shared" si="8"/>
        <v>#DIV/0!</v>
      </c>
      <c r="I30" s="11" t="e">
        <f t="shared" si="8"/>
        <v>#DIV/0!</v>
      </c>
      <c r="J30" s="11" t="e">
        <f t="shared" si="8"/>
        <v>#DIV/0!</v>
      </c>
      <c r="K30" s="11" t="e">
        <f t="shared" si="8"/>
        <v>#DIV/0!</v>
      </c>
      <c r="L30" s="11" t="e">
        <f t="shared" si="8"/>
        <v>#DIV/0!</v>
      </c>
      <c r="M30" s="12"/>
    </row>
    <row r="31" spans="1:13" ht="15.6" x14ac:dyDescent="0.3">
      <c r="A31" s="12"/>
      <c r="B31" s="27" t="s">
        <v>27</v>
      </c>
      <c r="C31" s="28"/>
      <c r="D31" s="28"/>
      <c r="E31" s="28"/>
      <c r="F31" s="28"/>
      <c r="G31" s="28"/>
      <c r="H31" s="28"/>
      <c r="I31" s="28"/>
      <c r="J31" s="28"/>
      <c r="K31" s="28"/>
      <c r="L31" s="28"/>
      <c r="M31" s="12"/>
    </row>
    <row r="32" spans="1:13" ht="15.6" x14ac:dyDescent="0.3">
      <c r="A32" s="12"/>
      <c r="B32" s="2" t="s">
        <v>23</v>
      </c>
      <c r="C32" s="10" t="e">
        <f>(C25/$C7)*1000000</f>
        <v>#DIV/0!</v>
      </c>
      <c r="D32" s="10" t="e">
        <f t="shared" ref="D32:L32" si="9">(D25/$C7)*1000000</f>
        <v>#DIV/0!</v>
      </c>
      <c r="E32" s="10" t="e">
        <f t="shared" si="9"/>
        <v>#DIV/0!</v>
      </c>
      <c r="F32" s="10" t="e">
        <f t="shared" si="9"/>
        <v>#DIV/0!</v>
      </c>
      <c r="G32" s="10" t="e">
        <f t="shared" si="9"/>
        <v>#DIV/0!</v>
      </c>
      <c r="H32" s="10" t="e">
        <f t="shared" si="9"/>
        <v>#DIV/0!</v>
      </c>
      <c r="I32" s="10" t="e">
        <f t="shared" si="9"/>
        <v>#DIV/0!</v>
      </c>
      <c r="J32" s="10" t="e">
        <f t="shared" si="9"/>
        <v>#DIV/0!</v>
      </c>
      <c r="K32" s="10" t="e">
        <f t="shared" si="9"/>
        <v>#DIV/0!</v>
      </c>
      <c r="L32" s="10" t="e">
        <f t="shared" si="9"/>
        <v>#DIV/0!</v>
      </c>
      <c r="M32" s="12"/>
    </row>
    <row r="33" spans="1:13" ht="15.6" x14ac:dyDescent="0.3">
      <c r="A33" s="12"/>
      <c r="B33" s="25" t="s">
        <v>28</v>
      </c>
      <c r="C33" s="10" t="e">
        <f>VLOOKUP(C12,'AI List'!$A$3:$D$165,3)</f>
        <v>#N/A</v>
      </c>
      <c r="D33" s="10" t="e">
        <f>VLOOKUP(D12,'AI List'!$A$3:$D$165,3)</f>
        <v>#N/A</v>
      </c>
      <c r="E33" s="10" t="e">
        <f>VLOOKUP(E12,'AI List'!$A$3:$D$165,3)</f>
        <v>#N/A</v>
      </c>
      <c r="F33" s="10" t="e">
        <f>VLOOKUP(F12,'AI List'!$A$3:$D$165,3)</f>
        <v>#N/A</v>
      </c>
      <c r="G33" s="10" t="e">
        <f>VLOOKUP(G12,'AI List'!$A$3:$D$165,3)</f>
        <v>#N/A</v>
      </c>
      <c r="H33" s="10" t="e">
        <f>VLOOKUP(H12,'AI List'!$A$3:$D$165,3)</f>
        <v>#N/A</v>
      </c>
      <c r="I33" s="10" t="e">
        <f>VLOOKUP(I12,'AI List'!$A$3:$D$165,3)</f>
        <v>#N/A</v>
      </c>
      <c r="J33" s="10" t="e">
        <f>VLOOKUP(J12,'AI List'!$A$3:$D$165,3)</f>
        <v>#N/A</v>
      </c>
      <c r="K33" s="10" t="e">
        <f>VLOOKUP(K12,'AI List'!$A$3:$D$165,3)</f>
        <v>#N/A</v>
      </c>
      <c r="L33" s="10" t="e">
        <f>VLOOKUP(L12,'AI List'!$A$3:$D$165,3)</f>
        <v>#N/A</v>
      </c>
      <c r="M33" s="12"/>
    </row>
    <row r="34" spans="1:13" ht="15.6" x14ac:dyDescent="0.3">
      <c r="A34" s="12"/>
      <c r="B34" s="2" t="s">
        <v>25</v>
      </c>
      <c r="C34" s="10" t="e">
        <f>C32/C33*100</f>
        <v>#DIV/0!</v>
      </c>
      <c r="D34" s="10" t="e">
        <f t="shared" ref="D34:L34" si="10">D32/D33*100</f>
        <v>#DIV/0!</v>
      </c>
      <c r="E34" s="10" t="e">
        <f t="shared" si="10"/>
        <v>#DIV/0!</v>
      </c>
      <c r="F34" s="10" t="e">
        <f t="shared" si="10"/>
        <v>#DIV/0!</v>
      </c>
      <c r="G34" s="10" t="e">
        <f t="shared" si="10"/>
        <v>#DIV/0!</v>
      </c>
      <c r="H34" s="10" t="e">
        <f t="shared" si="10"/>
        <v>#DIV/0!</v>
      </c>
      <c r="I34" s="10" t="e">
        <f t="shared" si="10"/>
        <v>#DIV/0!</v>
      </c>
      <c r="J34" s="10" t="e">
        <f t="shared" si="10"/>
        <v>#DIV/0!</v>
      </c>
      <c r="K34" s="10" t="e">
        <f t="shared" si="10"/>
        <v>#DIV/0!</v>
      </c>
      <c r="L34" s="10" t="e">
        <f t="shared" si="10"/>
        <v>#DIV/0!</v>
      </c>
      <c r="M34" s="12"/>
    </row>
    <row r="35" spans="1:13" ht="15.6" x14ac:dyDescent="0.3">
      <c r="A35" s="12"/>
      <c r="B35" s="26" t="s">
        <v>26</v>
      </c>
      <c r="C35" s="11" t="e">
        <f>IF(C34&gt;100, "EXCEEDS STANDARD", "OK")</f>
        <v>#DIV/0!</v>
      </c>
      <c r="D35" s="11" t="e">
        <f t="shared" ref="D35:L35" si="11">IF(D34&gt;100, "EXCEEDS STANDARD", "OK")</f>
        <v>#DIV/0!</v>
      </c>
      <c r="E35" s="11" t="e">
        <f t="shared" si="11"/>
        <v>#DIV/0!</v>
      </c>
      <c r="F35" s="11" t="e">
        <f t="shared" si="11"/>
        <v>#DIV/0!</v>
      </c>
      <c r="G35" s="11" t="e">
        <f t="shared" si="11"/>
        <v>#DIV/0!</v>
      </c>
      <c r="H35" s="11" t="e">
        <f t="shared" si="11"/>
        <v>#DIV/0!</v>
      </c>
      <c r="I35" s="11" t="e">
        <f t="shared" si="11"/>
        <v>#DIV/0!</v>
      </c>
      <c r="J35" s="11" t="e">
        <f t="shared" si="11"/>
        <v>#DIV/0!</v>
      </c>
      <c r="K35" s="11" t="e">
        <f t="shared" si="11"/>
        <v>#DIV/0!</v>
      </c>
      <c r="L35" s="11" t="e">
        <f t="shared" si="11"/>
        <v>#DIV/0!</v>
      </c>
      <c r="M35" s="12"/>
    </row>
    <row r="36" spans="1:13" x14ac:dyDescent="0.3">
      <c r="A36" s="12"/>
      <c r="B36" s="12"/>
      <c r="C36" s="12"/>
      <c r="D36" s="12"/>
      <c r="E36" s="12"/>
      <c r="F36" s="12"/>
      <c r="G36" s="12"/>
      <c r="H36" s="12"/>
      <c r="I36" s="12"/>
      <c r="J36" s="12"/>
      <c r="K36" s="12"/>
      <c r="L36" s="12"/>
      <c r="M36" s="12"/>
    </row>
    <row r="37" spans="1:13" x14ac:dyDescent="0.3">
      <c r="A37" s="12"/>
      <c r="B37" s="65" t="s">
        <v>198</v>
      </c>
      <c r="C37" s="66"/>
      <c r="D37" s="66"/>
      <c r="E37" s="66"/>
      <c r="F37" s="66"/>
      <c r="G37" s="66"/>
      <c r="H37" s="66"/>
      <c r="I37" s="66"/>
      <c r="J37" s="66"/>
      <c r="K37" s="66"/>
      <c r="L37" s="66"/>
      <c r="M37" s="66"/>
    </row>
    <row r="38" spans="1:13" x14ac:dyDescent="0.3">
      <c r="A38" s="12"/>
      <c r="B38" s="66"/>
      <c r="C38" s="66"/>
      <c r="D38" s="66"/>
      <c r="E38" s="66"/>
      <c r="F38" s="66"/>
      <c r="G38" s="66"/>
      <c r="H38" s="66"/>
      <c r="I38" s="66"/>
      <c r="J38" s="66"/>
      <c r="K38" s="66"/>
      <c r="L38" s="66"/>
      <c r="M38" s="66"/>
    </row>
    <row r="39" spans="1:13" x14ac:dyDescent="0.3">
      <c r="A39" s="12"/>
      <c r="B39" s="12"/>
      <c r="C39" s="12"/>
      <c r="D39" s="12"/>
      <c r="E39" s="12"/>
      <c r="F39" s="12"/>
      <c r="G39" s="12"/>
      <c r="H39" s="12"/>
      <c r="I39" s="12"/>
      <c r="J39" s="12"/>
      <c r="K39" s="12"/>
      <c r="L39" s="12"/>
      <c r="M39" s="12"/>
    </row>
  </sheetData>
  <sheetProtection algorithmName="SHA-512" hashValue="9Y+bpqhgr6LoV3xwbooRPQ0+PZNlLQwdJAytHvINyDOdDREjIyVXxbVLe3mj8c5J2akLFTYxLE5no17fr1TFvw==" saltValue="7pFW8hc55SthwqmmLv1LSg==" spinCount="100000" sheet="1" objects="1" scenarios="1"/>
  <mergeCells count="8">
    <mergeCell ref="C2:E2"/>
    <mergeCell ref="G7:I7"/>
    <mergeCell ref="B37:M38"/>
    <mergeCell ref="C3:E3"/>
    <mergeCell ref="C4:E4"/>
    <mergeCell ref="C6:E6"/>
    <mergeCell ref="C7:E7"/>
    <mergeCell ref="G4:K5"/>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7A54D59-A5A1-42AB-9FF7-1908EA66C29F}">
          <x14:formula1>
            <xm:f>'AI List'!$A$3:$A$165</xm:f>
          </x14:formula1>
          <xm:sqref>C12:L12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7305-389A-45FD-B642-ED3B5842CD59}">
  <dimension ref="A1:M39"/>
  <sheetViews>
    <sheetView workbookViewId="0">
      <pane xSplit="2" topLeftCell="C1" activePane="topRight" state="frozen"/>
      <selection pane="topRight" activeCell="C2" sqref="C2:E2"/>
    </sheetView>
  </sheetViews>
  <sheetFormatPr defaultRowHeight="14.4" x14ac:dyDescent="0.3"/>
  <cols>
    <col min="1" max="1" width="4" customWidth="1"/>
    <col min="2" max="2" width="50.77734375" bestFit="1" customWidth="1"/>
    <col min="3" max="12" width="19.88671875" customWidth="1"/>
  </cols>
  <sheetData>
    <row r="1" spans="1:13" x14ac:dyDescent="0.3">
      <c r="A1" s="39"/>
      <c r="B1" s="39"/>
      <c r="C1" s="39"/>
      <c r="D1" s="39"/>
      <c r="E1" s="39"/>
      <c r="F1" s="39"/>
      <c r="G1" s="39"/>
      <c r="H1" s="39"/>
      <c r="I1" s="39"/>
      <c r="J1" s="39"/>
      <c r="K1" s="39"/>
      <c r="L1" s="39"/>
      <c r="M1" s="39"/>
    </row>
    <row r="2" spans="1:13" ht="15" thickBot="1" x14ac:dyDescent="0.35">
      <c r="A2" s="39"/>
      <c r="B2" s="41" t="s">
        <v>182</v>
      </c>
      <c r="C2" s="84"/>
      <c r="D2" s="85"/>
      <c r="E2" s="86"/>
      <c r="F2" s="39"/>
      <c r="G2" s="39"/>
      <c r="H2" s="39"/>
      <c r="I2" s="39"/>
      <c r="J2" s="39"/>
      <c r="K2" s="39"/>
      <c r="L2" s="39"/>
      <c r="M2" s="39"/>
    </row>
    <row r="3" spans="1:13" ht="16.8" thickTop="1" thickBot="1" x14ac:dyDescent="0.35">
      <c r="A3" s="39"/>
      <c r="B3" s="38" t="s">
        <v>181</v>
      </c>
      <c r="C3" s="67"/>
      <c r="D3" s="68"/>
      <c r="E3" s="69"/>
      <c r="F3" s="42"/>
      <c r="G3" s="42"/>
      <c r="H3" s="42"/>
      <c r="I3" s="42"/>
      <c r="J3" s="42"/>
      <c r="K3" s="42"/>
      <c r="L3" s="42"/>
      <c r="M3" s="42"/>
    </row>
    <row r="4" spans="1:13" ht="16.2" thickTop="1" x14ac:dyDescent="0.3">
      <c r="A4" s="39"/>
      <c r="B4" s="43" t="s">
        <v>183</v>
      </c>
      <c r="C4" s="87"/>
      <c r="D4" s="70"/>
      <c r="E4" s="71"/>
      <c r="F4" s="42"/>
      <c r="G4" s="78" t="s">
        <v>199</v>
      </c>
      <c r="H4" s="79"/>
      <c r="I4" s="79"/>
      <c r="J4" s="79"/>
      <c r="K4" s="80"/>
      <c r="L4" s="42"/>
      <c r="M4" s="42"/>
    </row>
    <row r="5" spans="1:13" ht="15.6" x14ac:dyDescent="0.3">
      <c r="A5" s="39"/>
      <c r="B5" s="44"/>
      <c r="C5" s="39"/>
      <c r="D5" s="39"/>
      <c r="E5" s="39"/>
      <c r="F5" s="42"/>
      <c r="G5" s="81"/>
      <c r="H5" s="82"/>
      <c r="I5" s="82"/>
      <c r="J5" s="82"/>
      <c r="K5" s="83"/>
      <c r="L5" s="42"/>
      <c r="M5" s="42"/>
    </row>
    <row r="6" spans="1:13" ht="15.6" x14ac:dyDescent="0.3">
      <c r="A6" s="39"/>
      <c r="B6" s="22" t="s">
        <v>184</v>
      </c>
      <c r="C6" s="72"/>
      <c r="D6" s="73"/>
      <c r="E6" s="74"/>
      <c r="F6" s="39"/>
      <c r="G6" s="39"/>
      <c r="H6" s="39"/>
      <c r="I6" s="39"/>
      <c r="J6" s="39"/>
      <c r="K6" s="39"/>
      <c r="L6" s="39"/>
      <c r="M6" s="39"/>
    </row>
    <row r="7" spans="1:13" ht="15.6" x14ac:dyDescent="0.3">
      <c r="A7" s="39"/>
      <c r="B7" s="22" t="s">
        <v>185</v>
      </c>
      <c r="C7" s="75"/>
      <c r="D7" s="76"/>
      <c r="E7" s="77"/>
      <c r="F7" s="39"/>
      <c r="G7" s="62" t="s">
        <v>197</v>
      </c>
      <c r="H7" s="63"/>
      <c r="I7" s="64"/>
      <c r="J7" s="39"/>
      <c r="K7" s="39"/>
      <c r="L7" s="39"/>
      <c r="M7" s="39"/>
    </row>
    <row r="8" spans="1:13" ht="15.6" x14ac:dyDescent="0.3">
      <c r="A8" s="39"/>
      <c r="B8" s="45"/>
      <c r="C8" s="46"/>
      <c r="D8" s="47"/>
      <c r="E8" s="48"/>
      <c r="F8" s="39"/>
      <c r="G8" s="39"/>
      <c r="H8" s="39"/>
      <c r="I8" s="39"/>
      <c r="J8" s="39"/>
      <c r="K8" s="39"/>
      <c r="L8" s="39"/>
      <c r="M8" s="39"/>
    </row>
    <row r="9" spans="1:13" ht="15.6" x14ac:dyDescent="0.3">
      <c r="A9" s="39"/>
      <c r="B9" s="44"/>
      <c r="C9" s="3" t="s">
        <v>2</v>
      </c>
      <c r="D9" s="3" t="s">
        <v>3</v>
      </c>
      <c r="E9" s="3" t="s">
        <v>4</v>
      </c>
      <c r="F9" s="3" t="s">
        <v>5</v>
      </c>
      <c r="G9" s="3" t="s">
        <v>6</v>
      </c>
      <c r="H9" s="3" t="s">
        <v>7</v>
      </c>
      <c r="I9" s="3" t="s">
        <v>8</v>
      </c>
      <c r="J9" s="3" t="s">
        <v>9</v>
      </c>
      <c r="K9" s="3" t="s">
        <v>10</v>
      </c>
      <c r="L9" s="3" t="s">
        <v>11</v>
      </c>
      <c r="M9" s="49"/>
    </row>
    <row r="10" spans="1:13" ht="15.6" x14ac:dyDescent="0.3">
      <c r="A10" s="39"/>
      <c r="B10" s="20" t="s">
        <v>13</v>
      </c>
      <c r="C10" s="50"/>
      <c r="D10" s="50"/>
      <c r="E10" s="50"/>
      <c r="F10" s="50"/>
      <c r="G10" s="50"/>
      <c r="H10" s="50"/>
      <c r="I10" s="50"/>
      <c r="J10" s="50"/>
      <c r="K10" s="50"/>
      <c r="L10" s="50"/>
      <c r="M10" s="39"/>
    </row>
    <row r="11" spans="1:13" ht="15.6" x14ac:dyDescent="0.3">
      <c r="A11" s="39"/>
      <c r="B11" s="20" t="s">
        <v>0</v>
      </c>
      <c r="C11" s="51"/>
      <c r="D11" s="51"/>
      <c r="E11" s="51"/>
      <c r="F11" s="51"/>
      <c r="G11" s="51"/>
      <c r="H11" s="51"/>
      <c r="I11" s="51"/>
      <c r="J11" s="51"/>
      <c r="K11" s="51"/>
      <c r="L11" s="51"/>
      <c r="M11" s="39"/>
    </row>
    <row r="12" spans="1:13" ht="15.6" x14ac:dyDescent="0.3">
      <c r="A12" s="39"/>
      <c r="B12" s="21" t="s">
        <v>200</v>
      </c>
      <c r="C12" s="52"/>
      <c r="D12" s="52"/>
      <c r="E12" s="52"/>
      <c r="F12" s="52"/>
      <c r="G12" s="52"/>
      <c r="H12" s="52"/>
      <c r="I12" s="52"/>
      <c r="J12" s="52"/>
      <c r="K12" s="52"/>
      <c r="L12" s="52"/>
      <c r="M12" s="39"/>
    </row>
    <row r="13" spans="1:13" ht="15.6" x14ac:dyDescent="0.3">
      <c r="A13" s="39"/>
      <c r="B13" s="22" t="s">
        <v>201</v>
      </c>
      <c r="C13" s="51"/>
      <c r="D13" s="51"/>
      <c r="E13" s="51"/>
      <c r="F13" s="51"/>
      <c r="G13" s="51"/>
      <c r="H13" s="51"/>
      <c r="I13" s="51"/>
      <c r="J13" s="51"/>
      <c r="K13" s="51"/>
      <c r="L13" s="51"/>
      <c r="M13" s="39"/>
    </row>
    <row r="14" spans="1:13" ht="15.6" x14ac:dyDescent="0.3">
      <c r="A14" s="39"/>
      <c r="B14" s="22" t="s">
        <v>202</v>
      </c>
      <c r="C14" s="51"/>
      <c r="D14" s="51"/>
      <c r="E14" s="51"/>
      <c r="F14" s="51"/>
      <c r="G14" s="51"/>
      <c r="H14" s="51"/>
      <c r="I14" s="51"/>
      <c r="J14" s="51"/>
      <c r="K14" s="51"/>
      <c r="L14" s="51"/>
      <c r="M14" s="39"/>
    </row>
    <row r="15" spans="1:13" ht="15.6" x14ac:dyDescent="0.3">
      <c r="A15" s="39"/>
      <c r="B15" s="22" t="s">
        <v>12</v>
      </c>
      <c r="C15" s="51"/>
      <c r="D15" s="51"/>
      <c r="E15" s="51"/>
      <c r="F15" s="51"/>
      <c r="G15" s="51"/>
      <c r="H15" s="51"/>
      <c r="I15" s="51"/>
      <c r="J15" s="51"/>
      <c r="K15" s="51"/>
      <c r="L15" s="51"/>
      <c r="M15" s="39"/>
    </row>
    <row r="16" spans="1:13" ht="15.6" x14ac:dyDescent="0.3">
      <c r="A16" s="39"/>
      <c r="B16" s="22" t="s">
        <v>207</v>
      </c>
      <c r="C16" s="59"/>
      <c r="D16" s="59"/>
      <c r="E16" s="59"/>
      <c r="F16" s="59"/>
      <c r="G16" s="59"/>
      <c r="H16" s="59"/>
      <c r="I16" s="59"/>
      <c r="J16" s="59"/>
      <c r="K16" s="59"/>
      <c r="L16" s="59"/>
      <c r="M16" s="39"/>
    </row>
    <row r="17" spans="1:13" ht="15.6" x14ac:dyDescent="0.3">
      <c r="A17" s="39"/>
      <c r="B17" s="22" t="s">
        <v>1</v>
      </c>
      <c r="C17" s="51"/>
      <c r="D17" s="51"/>
      <c r="E17" s="51"/>
      <c r="F17" s="51"/>
      <c r="G17" s="51"/>
      <c r="H17" s="51"/>
      <c r="I17" s="51"/>
      <c r="J17" s="51"/>
      <c r="K17" s="51"/>
      <c r="L17" s="51"/>
      <c r="M17" s="39"/>
    </row>
    <row r="18" spans="1:13" ht="15.6" x14ac:dyDescent="0.3">
      <c r="A18" s="39"/>
      <c r="B18" s="21" t="s">
        <v>14</v>
      </c>
      <c r="C18" s="96">
        <f t="shared" ref="C18:L18" si="0">C15*2.7225*C16</f>
        <v>0</v>
      </c>
      <c r="D18" s="90">
        <f t="shared" ref="D18:L18" si="1">D15*2.7225*D16</f>
        <v>0</v>
      </c>
      <c r="E18" s="90">
        <f t="shared" ref="E18:L18" si="2">E15*2.7225*E16</f>
        <v>0</v>
      </c>
      <c r="F18" s="90">
        <f t="shared" si="2"/>
        <v>0</v>
      </c>
      <c r="G18" s="90">
        <f t="shared" si="2"/>
        <v>0</v>
      </c>
      <c r="H18" s="90">
        <f t="shared" si="2"/>
        <v>0</v>
      </c>
      <c r="I18" s="90">
        <f t="shared" si="2"/>
        <v>0</v>
      </c>
      <c r="J18" s="90">
        <f t="shared" si="2"/>
        <v>0</v>
      </c>
      <c r="K18" s="90">
        <f t="shared" si="2"/>
        <v>0</v>
      </c>
      <c r="L18" s="90">
        <f t="shared" si="2"/>
        <v>0</v>
      </c>
      <c r="M18" s="39"/>
    </row>
    <row r="19" spans="1:13" ht="15.6" x14ac:dyDescent="0.3">
      <c r="A19" s="39"/>
      <c r="B19" s="21" t="s">
        <v>15</v>
      </c>
      <c r="C19" s="97">
        <f t="shared" ref="C19:L19" si="3">C18*C14</f>
        <v>0</v>
      </c>
      <c r="D19" s="90">
        <f t="shared" ref="D19:L19" si="4">D18*D14</f>
        <v>0</v>
      </c>
      <c r="E19" s="90">
        <f t="shared" ref="E19:L19" si="5">E18*E14</f>
        <v>0</v>
      </c>
      <c r="F19" s="90">
        <f t="shared" si="5"/>
        <v>0</v>
      </c>
      <c r="G19" s="90">
        <f t="shared" si="5"/>
        <v>0</v>
      </c>
      <c r="H19" s="90">
        <f t="shared" si="5"/>
        <v>0</v>
      </c>
      <c r="I19" s="90">
        <f t="shared" si="5"/>
        <v>0</v>
      </c>
      <c r="J19" s="90">
        <f t="shared" si="5"/>
        <v>0</v>
      </c>
      <c r="K19" s="90">
        <f t="shared" si="5"/>
        <v>0</v>
      </c>
      <c r="L19" s="90">
        <f t="shared" si="5"/>
        <v>0</v>
      </c>
      <c r="M19" s="39"/>
    </row>
    <row r="20" spans="1:13" ht="16.2" thickBot="1" x14ac:dyDescent="0.35">
      <c r="A20" s="39"/>
      <c r="B20" s="23" t="s">
        <v>16</v>
      </c>
      <c r="C20" s="97">
        <f t="shared" ref="C20:L20" si="6">C18*C13</f>
        <v>0</v>
      </c>
      <c r="D20" s="91">
        <f t="shared" ref="D20:L20" si="7">D18*D13</f>
        <v>0</v>
      </c>
      <c r="E20" s="91">
        <f t="shared" ref="E20:L20" si="8">E18*E13</f>
        <v>0</v>
      </c>
      <c r="F20" s="91">
        <f t="shared" si="8"/>
        <v>0</v>
      </c>
      <c r="G20" s="91">
        <f t="shared" si="8"/>
        <v>0</v>
      </c>
      <c r="H20" s="91">
        <f t="shared" si="8"/>
        <v>0</v>
      </c>
      <c r="I20" s="91">
        <f t="shared" si="8"/>
        <v>0</v>
      </c>
      <c r="J20" s="91">
        <f t="shared" si="8"/>
        <v>0</v>
      </c>
      <c r="K20" s="91">
        <f t="shared" si="8"/>
        <v>0</v>
      </c>
      <c r="L20" s="91">
        <f t="shared" si="8"/>
        <v>0</v>
      </c>
      <c r="M20" s="39"/>
    </row>
    <row r="21" spans="1:13" ht="16.8" thickTop="1" thickBot="1" x14ac:dyDescent="0.35">
      <c r="A21" s="39"/>
      <c r="B21" s="23" t="s">
        <v>17</v>
      </c>
      <c r="C21" s="98">
        <f t="shared" ref="C21:L21" si="9">C18*C13*C14</f>
        <v>0</v>
      </c>
      <c r="D21" s="92">
        <f t="shared" ref="D21:L21" si="10">D18*D13*D14</f>
        <v>0</v>
      </c>
      <c r="E21" s="92">
        <f t="shared" ref="E21:L21" si="11">E18*E13*E14</f>
        <v>0</v>
      </c>
      <c r="F21" s="92">
        <f t="shared" si="11"/>
        <v>0</v>
      </c>
      <c r="G21" s="92">
        <f t="shared" si="11"/>
        <v>0</v>
      </c>
      <c r="H21" s="92">
        <f t="shared" si="11"/>
        <v>0</v>
      </c>
      <c r="I21" s="92">
        <f t="shared" si="11"/>
        <v>0</v>
      </c>
      <c r="J21" s="92">
        <f t="shared" si="11"/>
        <v>0</v>
      </c>
      <c r="K21" s="92">
        <f t="shared" si="11"/>
        <v>0</v>
      </c>
      <c r="L21" s="92">
        <f t="shared" si="11"/>
        <v>0</v>
      </c>
      <c r="M21" s="39"/>
    </row>
    <row r="22" spans="1:13" ht="16.2" thickTop="1" x14ac:dyDescent="0.3">
      <c r="A22" s="39"/>
      <c r="B22" s="21" t="s">
        <v>18</v>
      </c>
      <c r="C22" s="99">
        <v>0.05</v>
      </c>
      <c r="D22" s="93">
        <v>0.05</v>
      </c>
      <c r="E22" s="93">
        <v>0.05</v>
      </c>
      <c r="F22" s="93">
        <v>0.05</v>
      </c>
      <c r="G22" s="93">
        <v>0.05</v>
      </c>
      <c r="H22" s="93">
        <v>0.05</v>
      </c>
      <c r="I22" s="93">
        <v>0.05</v>
      </c>
      <c r="J22" s="93">
        <v>0.05</v>
      </c>
      <c r="K22" s="93">
        <v>0.05</v>
      </c>
      <c r="L22" s="93">
        <v>0.05</v>
      </c>
      <c r="M22" s="39"/>
    </row>
    <row r="23" spans="1:13" ht="15.6" x14ac:dyDescent="0.3">
      <c r="A23" s="39"/>
      <c r="B23" s="21" t="s">
        <v>19</v>
      </c>
      <c r="C23" s="100">
        <v>0.1</v>
      </c>
      <c r="D23" s="90">
        <v>0.1</v>
      </c>
      <c r="E23" s="90">
        <v>0.1</v>
      </c>
      <c r="F23" s="90">
        <v>0.1</v>
      </c>
      <c r="G23" s="90">
        <v>0.1</v>
      </c>
      <c r="H23" s="90">
        <v>0.1</v>
      </c>
      <c r="I23" s="90">
        <v>0.1</v>
      </c>
      <c r="J23" s="90">
        <v>0.1</v>
      </c>
      <c r="K23" s="90">
        <v>0.1</v>
      </c>
      <c r="L23" s="90">
        <v>0.1</v>
      </c>
      <c r="M23" s="39"/>
    </row>
    <row r="24" spans="1:13" ht="15.6" x14ac:dyDescent="0.3">
      <c r="A24" s="39"/>
      <c r="B24" s="21" t="s">
        <v>20</v>
      </c>
      <c r="C24" s="96">
        <f t="shared" ref="C24:L24" si="12">C20*C22*454</f>
        <v>0</v>
      </c>
      <c r="D24" s="90">
        <f t="shared" ref="D24:L24" si="13">D20*D22*454</f>
        <v>0</v>
      </c>
      <c r="E24" s="90">
        <f t="shared" ref="E24:L24" si="14">E20*E22*454</f>
        <v>0</v>
      </c>
      <c r="F24" s="90">
        <f t="shared" si="14"/>
        <v>0</v>
      </c>
      <c r="G24" s="90">
        <f t="shared" si="14"/>
        <v>0</v>
      </c>
      <c r="H24" s="90">
        <f t="shared" si="14"/>
        <v>0</v>
      </c>
      <c r="I24" s="90">
        <f t="shared" si="14"/>
        <v>0</v>
      </c>
      <c r="J24" s="90">
        <f t="shared" si="14"/>
        <v>0</v>
      </c>
      <c r="K24" s="90">
        <f t="shared" si="14"/>
        <v>0</v>
      </c>
      <c r="L24" s="90">
        <f t="shared" si="14"/>
        <v>0</v>
      </c>
      <c r="M24" s="39"/>
    </row>
    <row r="25" spans="1:13" ht="15.6" x14ac:dyDescent="0.3">
      <c r="A25" s="39"/>
      <c r="B25" s="21" t="s">
        <v>21</v>
      </c>
      <c r="C25" s="96">
        <f t="shared" ref="C25:L25" si="15">C21*C23*454</f>
        <v>0</v>
      </c>
      <c r="D25" s="90">
        <f t="shared" ref="D25:L25" si="16">D21*D23*454</f>
        <v>0</v>
      </c>
      <c r="E25" s="90">
        <f t="shared" ref="E25:L25" si="17">E21*E23*454</f>
        <v>0</v>
      </c>
      <c r="F25" s="90">
        <f t="shared" si="17"/>
        <v>0</v>
      </c>
      <c r="G25" s="90">
        <f t="shared" si="17"/>
        <v>0</v>
      </c>
      <c r="H25" s="90">
        <f t="shared" si="17"/>
        <v>0</v>
      </c>
      <c r="I25" s="90">
        <f t="shared" si="17"/>
        <v>0</v>
      </c>
      <c r="J25" s="90">
        <f t="shared" si="17"/>
        <v>0</v>
      </c>
      <c r="K25" s="90">
        <f t="shared" si="17"/>
        <v>0</v>
      </c>
      <c r="L25" s="90">
        <f t="shared" si="17"/>
        <v>0</v>
      </c>
      <c r="M25" s="39"/>
    </row>
    <row r="26" spans="1:13" ht="15.6" x14ac:dyDescent="0.3">
      <c r="A26" s="39"/>
      <c r="B26" s="24" t="s">
        <v>22</v>
      </c>
      <c r="C26" s="101"/>
      <c r="D26" s="94"/>
      <c r="E26" s="94"/>
      <c r="F26" s="94"/>
      <c r="G26" s="94"/>
      <c r="H26" s="94"/>
      <c r="I26" s="94"/>
      <c r="J26" s="94"/>
      <c r="K26" s="94"/>
      <c r="L26" s="94"/>
      <c r="M26" s="39"/>
    </row>
    <row r="27" spans="1:13" ht="15.6" x14ac:dyDescent="0.3">
      <c r="A27" s="39"/>
      <c r="B27" s="2" t="s">
        <v>23</v>
      </c>
      <c r="C27" s="96" t="e">
        <f t="shared" ref="C27:L27" si="18">(C24/$C6)*1000000</f>
        <v>#DIV/0!</v>
      </c>
      <c r="D27" s="90" t="e">
        <f t="shared" ref="D27:L27" si="19">(D24/$C6)*1000000</f>
        <v>#DIV/0!</v>
      </c>
      <c r="E27" s="90" t="e">
        <f t="shared" ref="E27:L27" si="20">(E24/$C6)*1000000</f>
        <v>#DIV/0!</v>
      </c>
      <c r="F27" s="90" t="e">
        <f t="shared" si="20"/>
        <v>#DIV/0!</v>
      </c>
      <c r="G27" s="90" t="e">
        <f t="shared" si="20"/>
        <v>#DIV/0!</v>
      </c>
      <c r="H27" s="90" t="e">
        <f t="shared" si="20"/>
        <v>#DIV/0!</v>
      </c>
      <c r="I27" s="90" t="e">
        <f t="shared" si="20"/>
        <v>#DIV/0!</v>
      </c>
      <c r="J27" s="90" t="e">
        <f t="shared" si="20"/>
        <v>#DIV/0!</v>
      </c>
      <c r="K27" s="90" t="e">
        <f t="shared" si="20"/>
        <v>#DIV/0!</v>
      </c>
      <c r="L27" s="90" t="e">
        <f t="shared" si="20"/>
        <v>#DIV/0!</v>
      </c>
      <c r="M27" s="39"/>
    </row>
    <row r="28" spans="1:13" ht="15.6" x14ac:dyDescent="0.3">
      <c r="A28" s="39"/>
      <c r="B28" s="25" t="s">
        <v>24</v>
      </c>
      <c r="C28" s="102" t="e">
        <f>VLOOKUP(C12,'AI List'!$A$3:$D$165,2)</f>
        <v>#N/A</v>
      </c>
      <c r="D28" s="90" t="e">
        <f>VLOOKUP(D12,'AI List'!$A$3:$D$165,2)</f>
        <v>#N/A</v>
      </c>
      <c r="E28" s="90" t="e">
        <f>VLOOKUP(E12,'AI List'!$A$3:$D$165,2)</f>
        <v>#N/A</v>
      </c>
      <c r="F28" s="90" t="e">
        <f>VLOOKUP(F12,'AI List'!$A$3:$D$165,2)</f>
        <v>#N/A</v>
      </c>
      <c r="G28" s="90" t="e">
        <f>VLOOKUP(G12,'AI List'!$A$3:$D$165,2)</f>
        <v>#N/A</v>
      </c>
      <c r="H28" s="90" t="e">
        <f>VLOOKUP(H12,'AI List'!$A$3:$D$165,2)</f>
        <v>#N/A</v>
      </c>
      <c r="I28" s="90" t="e">
        <f>VLOOKUP(I12,'AI List'!$A$3:$D$165,2)</f>
        <v>#N/A</v>
      </c>
      <c r="J28" s="90" t="e">
        <f>VLOOKUP(J12,'AI List'!$A$3:$D$165,2)</f>
        <v>#N/A</v>
      </c>
      <c r="K28" s="90" t="e">
        <f>VLOOKUP(K12,'AI List'!$A$3:$D$165,2)</f>
        <v>#N/A</v>
      </c>
      <c r="L28" s="90" t="e">
        <f>VLOOKUP(L12,'AI List'!$A$3:$D$165,2)</f>
        <v>#N/A</v>
      </c>
      <c r="M28" s="39"/>
    </row>
    <row r="29" spans="1:13" ht="15.6" x14ac:dyDescent="0.3">
      <c r="A29" s="39"/>
      <c r="B29" s="2" t="s">
        <v>25</v>
      </c>
      <c r="C29" s="97" t="e">
        <f t="shared" ref="C29:L29" si="21">C27/C28*100</f>
        <v>#DIV/0!</v>
      </c>
      <c r="D29" s="90" t="e">
        <f t="shared" ref="D29:L29" si="22">D27/D28*100</f>
        <v>#DIV/0!</v>
      </c>
      <c r="E29" s="90" t="e">
        <f t="shared" ref="E29:L29" si="23">E27/E28*100</f>
        <v>#DIV/0!</v>
      </c>
      <c r="F29" s="90" t="e">
        <f t="shared" si="23"/>
        <v>#DIV/0!</v>
      </c>
      <c r="G29" s="90" t="e">
        <f t="shared" si="23"/>
        <v>#DIV/0!</v>
      </c>
      <c r="H29" s="90" t="e">
        <f t="shared" si="23"/>
        <v>#DIV/0!</v>
      </c>
      <c r="I29" s="90" t="e">
        <f t="shared" si="23"/>
        <v>#DIV/0!</v>
      </c>
      <c r="J29" s="90" t="e">
        <f t="shared" si="23"/>
        <v>#DIV/0!</v>
      </c>
      <c r="K29" s="90" t="e">
        <f t="shared" si="23"/>
        <v>#DIV/0!</v>
      </c>
      <c r="L29" s="90" t="e">
        <f t="shared" si="23"/>
        <v>#DIV/0!</v>
      </c>
      <c r="M29" s="39"/>
    </row>
    <row r="30" spans="1:13" ht="15.6" x14ac:dyDescent="0.3">
      <c r="A30" s="39"/>
      <c r="B30" s="53" t="s">
        <v>26</v>
      </c>
      <c r="C30" s="103" t="e">
        <f t="shared" ref="C30:L30" si="24">IF(C29&gt;100, "EXCEEDS STANDARD", "OK")</f>
        <v>#DIV/0!</v>
      </c>
      <c r="D30" s="54" t="e">
        <f t="shared" ref="D30:L30" si="25">IF(D29&gt;100, "EXCEEDS STANDARD", "OK")</f>
        <v>#DIV/0!</v>
      </c>
      <c r="E30" s="11" t="e">
        <f t="shared" ref="E30:L30" si="26">IF(E29&gt;100, "EXCEEDS STANDARD", "OK")</f>
        <v>#DIV/0!</v>
      </c>
      <c r="F30" s="11" t="e">
        <f t="shared" si="26"/>
        <v>#DIV/0!</v>
      </c>
      <c r="G30" s="11" t="e">
        <f t="shared" si="26"/>
        <v>#DIV/0!</v>
      </c>
      <c r="H30" s="11" t="e">
        <f t="shared" si="26"/>
        <v>#DIV/0!</v>
      </c>
      <c r="I30" s="11" t="e">
        <f t="shared" si="26"/>
        <v>#DIV/0!</v>
      </c>
      <c r="J30" s="11" t="e">
        <f t="shared" si="26"/>
        <v>#DIV/0!</v>
      </c>
      <c r="K30" s="11" t="e">
        <f t="shared" si="26"/>
        <v>#DIV/0!</v>
      </c>
      <c r="L30" s="11" t="e">
        <f t="shared" si="26"/>
        <v>#DIV/0!</v>
      </c>
      <c r="M30" s="39"/>
    </row>
    <row r="31" spans="1:13" ht="15.6" x14ac:dyDescent="0.3">
      <c r="A31" s="39"/>
      <c r="B31" s="27" t="s">
        <v>206</v>
      </c>
      <c r="C31" s="95"/>
      <c r="D31" s="94"/>
      <c r="E31" s="94"/>
      <c r="F31" s="94"/>
      <c r="G31" s="94"/>
      <c r="H31" s="94"/>
      <c r="I31" s="94"/>
      <c r="J31" s="94"/>
      <c r="K31" s="94"/>
      <c r="L31" s="94"/>
      <c r="M31" s="39"/>
    </row>
    <row r="32" spans="1:13" ht="15.6" x14ac:dyDescent="0.3">
      <c r="A32" s="39"/>
      <c r="B32" s="2" t="s">
        <v>23</v>
      </c>
      <c r="C32" s="90" t="e">
        <f t="shared" ref="C32:L32" si="27">(C25/$C7)*1000000</f>
        <v>#DIV/0!</v>
      </c>
      <c r="D32" s="90" t="e">
        <f t="shared" ref="D32:L32" si="28">(D25/$C7)*1000000</f>
        <v>#DIV/0!</v>
      </c>
      <c r="E32" s="90" t="e">
        <f t="shared" ref="E32:L32" si="29">(E25/$C7)*1000000</f>
        <v>#DIV/0!</v>
      </c>
      <c r="F32" s="90" t="e">
        <f t="shared" si="29"/>
        <v>#DIV/0!</v>
      </c>
      <c r="G32" s="90" t="e">
        <f t="shared" si="29"/>
        <v>#DIV/0!</v>
      </c>
      <c r="H32" s="90" t="e">
        <f t="shared" si="29"/>
        <v>#DIV/0!</v>
      </c>
      <c r="I32" s="90" t="e">
        <f t="shared" si="29"/>
        <v>#DIV/0!</v>
      </c>
      <c r="J32" s="90" t="e">
        <f t="shared" si="29"/>
        <v>#DIV/0!</v>
      </c>
      <c r="K32" s="90" t="e">
        <f t="shared" si="29"/>
        <v>#DIV/0!</v>
      </c>
      <c r="L32" s="90" t="e">
        <f t="shared" si="29"/>
        <v>#DIV/0!</v>
      </c>
      <c r="M32" s="39"/>
    </row>
    <row r="33" spans="1:13" ht="15.6" x14ac:dyDescent="0.3">
      <c r="A33" s="39"/>
      <c r="B33" s="25" t="s">
        <v>28</v>
      </c>
      <c r="C33" s="90" t="e">
        <f>VLOOKUP(C12,'AI List'!$A$3:$D$165,3)</f>
        <v>#N/A</v>
      </c>
      <c r="D33" s="90" t="e">
        <f>VLOOKUP(D12,'AI List'!$A$3:$D$165,3)</f>
        <v>#N/A</v>
      </c>
      <c r="E33" s="90" t="e">
        <f>VLOOKUP(E12,'AI List'!$A$3:$D$165,3)</f>
        <v>#N/A</v>
      </c>
      <c r="F33" s="90" t="e">
        <f>VLOOKUP(F12,'AI List'!$A$3:$D$165,3)</f>
        <v>#N/A</v>
      </c>
      <c r="G33" s="90" t="e">
        <f>VLOOKUP(G12,'AI List'!$A$3:$D$165,3)</f>
        <v>#N/A</v>
      </c>
      <c r="H33" s="90" t="e">
        <f>VLOOKUP(H12,'AI List'!$A$3:$D$165,3)</f>
        <v>#N/A</v>
      </c>
      <c r="I33" s="90" t="e">
        <f>VLOOKUP(I12,'AI List'!$A$3:$D$165,3)</f>
        <v>#N/A</v>
      </c>
      <c r="J33" s="90" t="e">
        <f>VLOOKUP(J12,'AI List'!$A$3:$D$165,3)</f>
        <v>#N/A</v>
      </c>
      <c r="K33" s="90" t="e">
        <f>VLOOKUP(K12,'AI List'!$A$3:$D$165,3)</f>
        <v>#N/A</v>
      </c>
      <c r="L33" s="90" t="e">
        <f>VLOOKUP(L12,'AI List'!$A$3:$D$165,3)</f>
        <v>#N/A</v>
      </c>
      <c r="M33" s="39"/>
    </row>
    <row r="34" spans="1:13" ht="15.6" x14ac:dyDescent="0.3">
      <c r="A34" s="39"/>
      <c r="B34" s="2" t="s">
        <v>25</v>
      </c>
      <c r="C34" s="90" t="e">
        <f t="shared" ref="C34:L34" si="30">C32/C33*100</f>
        <v>#DIV/0!</v>
      </c>
      <c r="D34" s="90" t="e">
        <f t="shared" ref="D34:L34" si="31">D32/D33*100</f>
        <v>#DIV/0!</v>
      </c>
      <c r="E34" s="90" t="e">
        <f t="shared" ref="E34:L34" si="32">E32/E33*100</f>
        <v>#DIV/0!</v>
      </c>
      <c r="F34" s="90" t="e">
        <f t="shared" si="32"/>
        <v>#DIV/0!</v>
      </c>
      <c r="G34" s="90" t="e">
        <f t="shared" si="32"/>
        <v>#DIV/0!</v>
      </c>
      <c r="H34" s="90" t="e">
        <f t="shared" si="32"/>
        <v>#DIV/0!</v>
      </c>
      <c r="I34" s="90" t="e">
        <f t="shared" si="32"/>
        <v>#DIV/0!</v>
      </c>
      <c r="J34" s="90" t="e">
        <f t="shared" si="32"/>
        <v>#DIV/0!</v>
      </c>
      <c r="K34" s="90" t="e">
        <f t="shared" si="32"/>
        <v>#DIV/0!</v>
      </c>
      <c r="L34" s="90" t="e">
        <f t="shared" si="32"/>
        <v>#DIV/0!</v>
      </c>
      <c r="M34" s="39"/>
    </row>
    <row r="35" spans="1:13" ht="15.6" x14ac:dyDescent="0.3">
      <c r="A35" s="39"/>
      <c r="B35" s="26" t="s">
        <v>26</v>
      </c>
      <c r="C35" s="11" t="e">
        <f t="shared" ref="C35:L35" si="33">IF(C34&gt;100, "EXCEEDS STANDARD", "OK")</f>
        <v>#DIV/0!</v>
      </c>
      <c r="D35" s="11" t="e">
        <f t="shared" ref="D35:L35" si="34">IF(D34&gt;100, "EXCEEDS STANDARD", "OK")</f>
        <v>#DIV/0!</v>
      </c>
      <c r="E35" s="11" t="e">
        <f t="shared" ref="E35:L35" si="35">IF(E34&gt;100, "EXCEEDS STANDARD", "OK")</f>
        <v>#DIV/0!</v>
      </c>
      <c r="F35" s="11" t="e">
        <f t="shared" si="35"/>
        <v>#DIV/0!</v>
      </c>
      <c r="G35" s="11" t="e">
        <f t="shared" si="35"/>
        <v>#DIV/0!</v>
      </c>
      <c r="H35" s="11" t="e">
        <f t="shared" si="35"/>
        <v>#DIV/0!</v>
      </c>
      <c r="I35" s="11" t="e">
        <f t="shared" si="35"/>
        <v>#DIV/0!</v>
      </c>
      <c r="J35" s="11" t="e">
        <f t="shared" si="35"/>
        <v>#DIV/0!</v>
      </c>
      <c r="K35" s="11" t="e">
        <f t="shared" si="35"/>
        <v>#DIV/0!</v>
      </c>
      <c r="L35" s="11" t="e">
        <f t="shared" si="35"/>
        <v>#DIV/0!</v>
      </c>
      <c r="M35" s="39"/>
    </row>
    <row r="36" spans="1:13" x14ac:dyDescent="0.3">
      <c r="A36" s="39"/>
      <c r="B36" s="39"/>
      <c r="C36" s="39"/>
      <c r="D36" s="39"/>
      <c r="E36" s="39"/>
      <c r="F36" s="39"/>
      <c r="G36" s="39"/>
      <c r="H36" s="39"/>
      <c r="I36" s="39"/>
      <c r="J36" s="39"/>
      <c r="K36" s="39"/>
      <c r="L36" s="39"/>
      <c r="M36" s="39"/>
    </row>
    <row r="37" spans="1:13" x14ac:dyDescent="0.3">
      <c r="A37" s="39"/>
      <c r="B37" s="65" t="s">
        <v>198</v>
      </c>
      <c r="C37" s="66"/>
      <c r="D37" s="66"/>
      <c r="E37" s="66"/>
      <c r="F37" s="66"/>
      <c r="G37" s="66"/>
      <c r="H37" s="66"/>
      <c r="I37" s="66"/>
      <c r="J37" s="66"/>
      <c r="K37" s="66"/>
      <c r="L37" s="66"/>
      <c r="M37" s="66"/>
    </row>
    <row r="38" spans="1:13" x14ac:dyDescent="0.3">
      <c r="A38" s="39"/>
      <c r="B38" s="66"/>
      <c r="C38" s="66"/>
      <c r="D38" s="66"/>
      <c r="E38" s="66"/>
      <c r="F38" s="66"/>
      <c r="G38" s="66"/>
      <c r="H38" s="66"/>
      <c r="I38" s="66"/>
      <c r="J38" s="66"/>
      <c r="K38" s="66"/>
      <c r="L38" s="66"/>
      <c r="M38" s="66"/>
    </row>
    <row r="39" spans="1:13" x14ac:dyDescent="0.3">
      <c r="A39" s="39"/>
      <c r="B39" s="39"/>
      <c r="C39" s="39"/>
      <c r="D39" s="39"/>
      <c r="E39" s="39"/>
      <c r="F39" s="39"/>
      <c r="G39" s="39"/>
      <c r="H39" s="39"/>
      <c r="I39" s="39"/>
      <c r="J39" s="39"/>
      <c r="K39" s="39"/>
      <c r="L39" s="39"/>
      <c r="M39" s="39"/>
    </row>
  </sheetData>
  <sheetProtection algorithmName="SHA-512" hashValue="S7IYqVLsK5D8lShTehrmunQff4Fn/P4m60KM6O+wxCYuzqljDWCkX+3W1eCY3xBrW8YdUvJ8Ov6hhbEedzt1mA==" saltValue="Jyum/3kLxrjfjGgDHTx9ZA==" spinCount="100000" sheet="1" objects="1" scenarios="1"/>
  <mergeCells count="8">
    <mergeCell ref="B37:M38"/>
    <mergeCell ref="C2:E2"/>
    <mergeCell ref="C3:E3"/>
    <mergeCell ref="C4:E4"/>
    <mergeCell ref="G4:K5"/>
    <mergeCell ref="C6:E6"/>
    <mergeCell ref="C7:E7"/>
    <mergeCell ref="G7:I7"/>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145936C-97A8-4C74-9615-EAA947A1234D}">
          <x14:formula1>
            <xm:f>'AI List'!$A$3:$A$165</xm:f>
          </x14:formula1>
          <xm:sqref>C12:L12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7F1A6-7165-47E8-BD3B-BC8F0128682A}">
  <dimension ref="A1:D163"/>
  <sheetViews>
    <sheetView workbookViewId="0"/>
  </sheetViews>
  <sheetFormatPr defaultRowHeight="14.4" x14ac:dyDescent="0.3"/>
  <cols>
    <col min="1" max="1" width="40.21875" bestFit="1" customWidth="1"/>
    <col min="2" max="3" width="8.33203125" bestFit="1" customWidth="1"/>
    <col min="4" max="4" width="9" bestFit="1" customWidth="1"/>
  </cols>
  <sheetData>
    <row r="1" spans="1:4" x14ac:dyDescent="0.3">
      <c r="A1" s="4" t="s">
        <v>29</v>
      </c>
      <c r="B1" s="5" t="s">
        <v>30</v>
      </c>
      <c r="C1" s="5" t="s">
        <v>31</v>
      </c>
      <c r="D1" s="5" t="s">
        <v>32</v>
      </c>
    </row>
    <row r="2" spans="1:4" x14ac:dyDescent="0.3">
      <c r="A2" s="88"/>
      <c r="B2" s="88"/>
      <c r="C2" s="88"/>
      <c r="D2" s="89"/>
    </row>
    <row r="3" spans="1:4" x14ac:dyDescent="0.3">
      <c r="A3" s="7" t="s">
        <v>33</v>
      </c>
      <c r="B3" s="7">
        <v>120</v>
      </c>
      <c r="C3" s="7">
        <v>70</v>
      </c>
      <c r="D3" s="7"/>
    </row>
    <row r="4" spans="1:4" x14ac:dyDescent="0.3">
      <c r="A4" s="7" t="s">
        <v>34</v>
      </c>
      <c r="B4" s="7" t="s">
        <v>35</v>
      </c>
      <c r="C4" s="7" t="s">
        <v>35</v>
      </c>
      <c r="D4" s="7"/>
    </row>
    <row r="5" spans="1:4" x14ac:dyDescent="0.3">
      <c r="A5" s="8" t="s">
        <v>36</v>
      </c>
      <c r="B5" s="8" t="s">
        <v>35</v>
      </c>
      <c r="C5" s="8" t="s">
        <v>35</v>
      </c>
      <c r="D5" s="5"/>
    </row>
    <row r="6" spans="1:4" x14ac:dyDescent="0.3">
      <c r="A6" s="7" t="s">
        <v>37</v>
      </c>
      <c r="B6" s="7">
        <v>440</v>
      </c>
      <c r="C6" s="7" t="s">
        <v>35</v>
      </c>
      <c r="D6" s="7"/>
    </row>
    <row r="7" spans="1:4" x14ac:dyDescent="0.3">
      <c r="A7" s="7" t="s">
        <v>38</v>
      </c>
      <c r="B7" s="7" t="s">
        <v>35</v>
      </c>
      <c r="C7" s="7" t="s">
        <v>35</v>
      </c>
      <c r="D7" s="7"/>
    </row>
    <row r="8" spans="1:4" x14ac:dyDescent="0.3">
      <c r="A8" s="7" t="s">
        <v>39</v>
      </c>
      <c r="B8" s="7">
        <v>88</v>
      </c>
      <c r="C8" s="7" t="s">
        <v>35</v>
      </c>
      <c r="D8" s="7"/>
    </row>
    <row r="9" spans="1:4" x14ac:dyDescent="0.3">
      <c r="A9" s="8" t="s">
        <v>40</v>
      </c>
      <c r="B9" s="7">
        <v>17</v>
      </c>
      <c r="C9" s="7" t="s">
        <v>35</v>
      </c>
      <c r="D9" s="5"/>
    </row>
    <row r="10" spans="1:4" x14ac:dyDescent="0.3">
      <c r="A10" s="8" t="s">
        <v>41</v>
      </c>
      <c r="B10" s="7">
        <v>7500</v>
      </c>
      <c r="C10" s="7" t="s">
        <v>35</v>
      </c>
      <c r="D10" s="5"/>
    </row>
    <row r="11" spans="1:4" x14ac:dyDescent="0.3">
      <c r="A11" s="7" t="s">
        <v>42</v>
      </c>
      <c r="B11" s="7" t="s">
        <v>35</v>
      </c>
      <c r="C11" s="7" t="s">
        <v>35</v>
      </c>
      <c r="D11" s="7"/>
    </row>
    <row r="12" spans="1:4" x14ac:dyDescent="0.3">
      <c r="A12" s="7" t="s">
        <v>43</v>
      </c>
      <c r="B12" s="7">
        <v>3.9</v>
      </c>
      <c r="C12" s="7">
        <v>558.29999999999995</v>
      </c>
      <c r="D12" s="7"/>
    </row>
    <row r="13" spans="1:4" x14ac:dyDescent="0.3">
      <c r="A13" s="7" t="s">
        <v>44</v>
      </c>
      <c r="B13" s="7" t="s">
        <v>35</v>
      </c>
      <c r="C13" s="7" t="s">
        <v>35</v>
      </c>
      <c r="D13" s="7"/>
    </row>
    <row r="14" spans="1:4" x14ac:dyDescent="0.3">
      <c r="A14" s="7" t="s">
        <v>45</v>
      </c>
      <c r="B14" s="7" t="s">
        <v>35</v>
      </c>
      <c r="C14" s="7" t="s">
        <v>35</v>
      </c>
      <c r="D14" s="7"/>
    </row>
    <row r="15" spans="1:4" x14ac:dyDescent="0.3">
      <c r="A15" s="7" t="s">
        <v>46</v>
      </c>
      <c r="B15" s="7" t="s">
        <v>35</v>
      </c>
      <c r="C15" s="7" t="s">
        <v>35</v>
      </c>
      <c r="D15" s="7"/>
    </row>
    <row r="16" spans="1:4" x14ac:dyDescent="0.3">
      <c r="A16" s="7" t="s">
        <v>47</v>
      </c>
      <c r="B16" s="7" t="s">
        <v>35</v>
      </c>
      <c r="C16" s="7" t="s">
        <v>35</v>
      </c>
      <c r="D16" s="7"/>
    </row>
    <row r="17" spans="1:4" x14ac:dyDescent="0.3">
      <c r="A17" s="7" t="s">
        <v>48</v>
      </c>
      <c r="B17" s="7">
        <v>12</v>
      </c>
      <c r="C17" s="7">
        <v>2100</v>
      </c>
      <c r="D17" s="7"/>
    </row>
    <row r="18" spans="1:4" x14ac:dyDescent="0.3">
      <c r="A18" s="7" t="s">
        <v>49</v>
      </c>
      <c r="B18" s="7">
        <v>11</v>
      </c>
      <c r="C18" s="7">
        <v>15.6</v>
      </c>
      <c r="D18" s="7"/>
    </row>
    <row r="19" spans="1:4" x14ac:dyDescent="0.3">
      <c r="A19" s="7" t="s">
        <v>50</v>
      </c>
      <c r="B19" s="7">
        <v>4500</v>
      </c>
      <c r="C19" s="7">
        <v>453.1</v>
      </c>
      <c r="D19" s="7"/>
    </row>
    <row r="20" spans="1:4" x14ac:dyDescent="0.3">
      <c r="A20" s="7" t="s">
        <v>51</v>
      </c>
      <c r="B20" s="7">
        <v>1.75</v>
      </c>
      <c r="C20" s="7" t="s">
        <v>35</v>
      </c>
      <c r="D20" s="7"/>
    </row>
    <row r="21" spans="1:4" x14ac:dyDescent="0.3">
      <c r="A21" s="7" t="s">
        <v>52</v>
      </c>
      <c r="B21" s="7" t="s">
        <v>35</v>
      </c>
      <c r="C21" s="7" t="s">
        <v>35</v>
      </c>
      <c r="D21" s="7"/>
    </row>
    <row r="22" spans="1:4" x14ac:dyDescent="0.3">
      <c r="A22" s="7" t="s">
        <v>53</v>
      </c>
      <c r="B22" s="7">
        <v>1020</v>
      </c>
      <c r="C22" s="7">
        <v>300.2</v>
      </c>
      <c r="D22" s="7"/>
    </row>
    <row r="23" spans="1:4" x14ac:dyDescent="0.3">
      <c r="A23" s="7" t="s">
        <v>54</v>
      </c>
      <c r="B23" s="7">
        <v>41</v>
      </c>
      <c r="C23" s="7">
        <v>145.1</v>
      </c>
      <c r="D23" s="7"/>
    </row>
    <row r="24" spans="1:4" x14ac:dyDescent="0.3">
      <c r="A24" s="8" t="s">
        <v>55</v>
      </c>
      <c r="B24" s="7" t="s">
        <v>35</v>
      </c>
      <c r="C24" s="7" t="s">
        <v>35</v>
      </c>
      <c r="D24" s="5"/>
    </row>
    <row r="25" spans="1:4" x14ac:dyDescent="0.3">
      <c r="A25" s="7" t="s">
        <v>56</v>
      </c>
      <c r="B25" s="7" t="s">
        <v>35</v>
      </c>
      <c r="C25" s="7" t="s">
        <v>35</v>
      </c>
      <c r="D25" s="7"/>
    </row>
    <row r="26" spans="1:4" x14ac:dyDescent="0.3">
      <c r="A26" s="7" t="s">
        <v>57</v>
      </c>
      <c r="B26" s="7">
        <v>1.5</v>
      </c>
      <c r="C26" s="7">
        <v>26</v>
      </c>
      <c r="D26" s="7"/>
    </row>
    <row r="27" spans="1:4" x14ac:dyDescent="0.3">
      <c r="A27" s="7" t="s">
        <v>58</v>
      </c>
      <c r="B27" s="7">
        <v>21</v>
      </c>
      <c r="C27" s="7">
        <v>47.9</v>
      </c>
      <c r="D27" s="7"/>
    </row>
    <row r="28" spans="1:4" x14ac:dyDescent="0.3">
      <c r="A28" s="7" t="s">
        <v>59</v>
      </c>
      <c r="B28" s="7">
        <v>128</v>
      </c>
      <c r="C28" s="7">
        <v>5208.6000000000004</v>
      </c>
      <c r="D28" s="7"/>
    </row>
    <row r="29" spans="1:4" x14ac:dyDescent="0.3">
      <c r="A29" s="7" t="s">
        <v>60</v>
      </c>
      <c r="B29" s="7">
        <v>56</v>
      </c>
      <c r="C29" s="7" t="s">
        <v>35</v>
      </c>
      <c r="D29" s="7"/>
    </row>
    <row r="30" spans="1:4" x14ac:dyDescent="0.3">
      <c r="A30" s="7" t="s">
        <v>61</v>
      </c>
      <c r="B30" s="7">
        <v>26.3</v>
      </c>
      <c r="C30" s="7">
        <v>1.5</v>
      </c>
      <c r="D30" s="7"/>
    </row>
    <row r="31" spans="1:4" x14ac:dyDescent="0.3">
      <c r="A31" s="9" t="s">
        <v>62</v>
      </c>
      <c r="B31" s="7">
        <v>190</v>
      </c>
      <c r="C31" s="7">
        <v>1050</v>
      </c>
      <c r="D31" s="7">
        <v>1</v>
      </c>
    </row>
    <row r="32" spans="1:4" x14ac:dyDescent="0.3">
      <c r="A32" s="7" t="s">
        <v>63</v>
      </c>
      <c r="B32" s="7">
        <v>1722</v>
      </c>
      <c r="C32" s="7">
        <v>330</v>
      </c>
      <c r="D32" s="7"/>
    </row>
    <row r="33" spans="1:4" x14ac:dyDescent="0.3">
      <c r="A33" s="7" t="s">
        <v>64</v>
      </c>
      <c r="B33" s="7">
        <v>11</v>
      </c>
      <c r="C33" s="7" t="s">
        <v>35</v>
      </c>
      <c r="D33" s="7"/>
    </row>
    <row r="34" spans="1:4" x14ac:dyDescent="0.3">
      <c r="A34" s="7" t="s">
        <v>65</v>
      </c>
      <c r="B34" s="7" t="s">
        <v>35</v>
      </c>
      <c r="C34" s="7" t="s">
        <v>35</v>
      </c>
      <c r="D34" s="7"/>
    </row>
    <row r="35" spans="1:4" x14ac:dyDescent="0.3">
      <c r="A35" s="7" t="s">
        <v>66</v>
      </c>
      <c r="B35" s="7">
        <v>10.199999999999999</v>
      </c>
      <c r="C35" s="7" t="s">
        <v>35</v>
      </c>
      <c r="D35" s="7"/>
    </row>
    <row r="36" spans="1:4" x14ac:dyDescent="0.3">
      <c r="A36" s="7" t="s">
        <v>67</v>
      </c>
      <c r="B36" s="7" t="s">
        <v>35</v>
      </c>
      <c r="C36" s="7" t="s">
        <v>35</v>
      </c>
      <c r="D36" s="7"/>
    </row>
    <row r="37" spans="1:4" x14ac:dyDescent="0.3">
      <c r="A37" s="7" t="s">
        <v>68</v>
      </c>
      <c r="B37" s="7" t="s">
        <v>35</v>
      </c>
      <c r="C37" s="7" t="s">
        <v>35</v>
      </c>
      <c r="D37" s="7"/>
    </row>
    <row r="38" spans="1:4" x14ac:dyDescent="0.3">
      <c r="A38" s="8" t="s">
        <v>69</v>
      </c>
      <c r="B38" s="8" t="s">
        <v>35</v>
      </c>
      <c r="C38" s="8" t="s">
        <v>35</v>
      </c>
      <c r="D38" s="5"/>
    </row>
    <row r="39" spans="1:4" x14ac:dyDescent="0.3">
      <c r="A39" s="7" t="s">
        <v>70</v>
      </c>
      <c r="B39" s="7" t="s">
        <v>35</v>
      </c>
      <c r="C39" s="7" t="s">
        <v>35</v>
      </c>
      <c r="D39" s="7"/>
    </row>
    <row r="40" spans="1:4" x14ac:dyDescent="0.3">
      <c r="A40" s="7" t="s">
        <v>71</v>
      </c>
      <c r="B40" s="7">
        <v>310</v>
      </c>
      <c r="C40" s="7">
        <v>7000</v>
      </c>
      <c r="D40" s="7"/>
    </row>
    <row r="41" spans="1:4" x14ac:dyDescent="0.3">
      <c r="A41" s="7" t="s">
        <v>72</v>
      </c>
      <c r="B41" s="7" t="s">
        <v>35</v>
      </c>
      <c r="C41" s="7" t="s">
        <v>35</v>
      </c>
      <c r="D41" s="7"/>
    </row>
    <row r="42" spans="1:4" x14ac:dyDescent="0.3">
      <c r="A42" s="7" t="s">
        <v>73</v>
      </c>
      <c r="B42" s="7">
        <v>420</v>
      </c>
      <c r="C42" s="7">
        <v>189</v>
      </c>
      <c r="D42" s="7"/>
    </row>
    <row r="43" spans="1:4" x14ac:dyDescent="0.3">
      <c r="A43" s="7" t="s">
        <v>74</v>
      </c>
      <c r="B43" s="7">
        <v>120</v>
      </c>
      <c r="C43" s="7">
        <v>140</v>
      </c>
      <c r="D43" s="7"/>
    </row>
    <row r="44" spans="1:4" x14ac:dyDescent="0.3">
      <c r="A44" s="7" t="s">
        <v>75</v>
      </c>
      <c r="B44" s="7">
        <v>98</v>
      </c>
      <c r="C44" s="7" t="s">
        <v>35</v>
      </c>
      <c r="D44" s="7"/>
    </row>
    <row r="45" spans="1:4" x14ac:dyDescent="0.3">
      <c r="A45" s="6" t="s">
        <v>76</v>
      </c>
      <c r="B45" s="6" t="s">
        <v>35</v>
      </c>
      <c r="C45" s="6" t="s">
        <v>35</v>
      </c>
      <c r="D45" s="5"/>
    </row>
    <row r="46" spans="1:4" x14ac:dyDescent="0.3">
      <c r="A46" s="7" t="s">
        <v>77</v>
      </c>
      <c r="B46" s="7" t="s">
        <v>35</v>
      </c>
      <c r="C46" s="7">
        <v>20</v>
      </c>
      <c r="D46" s="7"/>
    </row>
    <row r="47" spans="1:4" x14ac:dyDescent="0.3">
      <c r="A47" s="7" t="s">
        <v>78</v>
      </c>
      <c r="B47" s="7" t="s">
        <v>35</v>
      </c>
      <c r="C47" s="7" t="s">
        <v>35</v>
      </c>
      <c r="D47" s="7"/>
    </row>
    <row r="48" spans="1:4" x14ac:dyDescent="0.3">
      <c r="A48" s="7" t="s">
        <v>79</v>
      </c>
      <c r="B48" s="7">
        <v>1400</v>
      </c>
      <c r="C48" s="7">
        <v>30.7</v>
      </c>
      <c r="D48" s="7"/>
    </row>
    <row r="49" spans="1:4" x14ac:dyDescent="0.3">
      <c r="A49" s="7" t="s">
        <v>80</v>
      </c>
      <c r="B49" s="7">
        <v>263</v>
      </c>
      <c r="C49" s="7">
        <v>280</v>
      </c>
      <c r="D49" s="7"/>
    </row>
    <row r="50" spans="1:4" x14ac:dyDescent="0.3">
      <c r="A50" s="7" t="s">
        <v>81</v>
      </c>
      <c r="B50" s="7">
        <v>22</v>
      </c>
      <c r="C50" s="7">
        <v>1</v>
      </c>
      <c r="D50" s="7"/>
    </row>
    <row r="51" spans="1:4" x14ac:dyDescent="0.3">
      <c r="A51" s="7" t="s">
        <v>82</v>
      </c>
      <c r="B51" s="7">
        <v>72</v>
      </c>
      <c r="C51" s="7">
        <v>1</v>
      </c>
      <c r="D51" s="7"/>
    </row>
    <row r="52" spans="1:4" x14ac:dyDescent="0.3">
      <c r="A52" s="7" t="s">
        <v>83</v>
      </c>
      <c r="B52" s="7">
        <v>14</v>
      </c>
      <c r="C52" s="7">
        <v>630.5</v>
      </c>
      <c r="D52" s="7"/>
    </row>
    <row r="53" spans="1:4" x14ac:dyDescent="0.3">
      <c r="A53" s="7" t="s">
        <v>84</v>
      </c>
      <c r="B53" s="7" t="s">
        <v>35</v>
      </c>
      <c r="C53" s="7" t="s">
        <v>35</v>
      </c>
      <c r="D53" s="7"/>
    </row>
    <row r="54" spans="1:4" x14ac:dyDescent="0.3">
      <c r="A54" s="8" t="s">
        <v>85</v>
      </c>
      <c r="B54" s="7">
        <v>1.18</v>
      </c>
      <c r="C54" s="7" t="s">
        <v>35</v>
      </c>
      <c r="D54" s="5"/>
    </row>
    <row r="55" spans="1:4" x14ac:dyDescent="0.3">
      <c r="A55" s="8" t="s">
        <v>86</v>
      </c>
      <c r="B55" s="8" t="s">
        <v>35</v>
      </c>
      <c r="C55" s="8" t="s">
        <v>35</v>
      </c>
      <c r="D55" s="5"/>
    </row>
    <row r="56" spans="1:4" x14ac:dyDescent="0.3">
      <c r="A56" s="7" t="s">
        <v>87</v>
      </c>
      <c r="B56" s="7" t="s">
        <v>35</v>
      </c>
      <c r="C56" s="7" t="s">
        <v>35</v>
      </c>
      <c r="D56" s="7"/>
    </row>
    <row r="57" spans="1:4" x14ac:dyDescent="0.3">
      <c r="A57" s="7" t="s">
        <v>88</v>
      </c>
      <c r="B57" s="7">
        <v>4.7</v>
      </c>
      <c r="C57" s="7" t="s">
        <v>35</v>
      </c>
      <c r="D57" s="7"/>
    </row>
    <row r="58" spans="1:4" x14ac:dyDescent="0.3">
      <c r="A58" s="6" t="s">
        <v>89</v>
      </c>
      <c r="B58" s="6" t="s">
        <v>35</v>
      </c>
      <c r="C58" s="6" t="s">
        <v>35</v>
      </c>
      <c r="D58" s="5"/>
    </row>
    <row r="59" spans="1:4" x14ac:dyDescent="0.3">
      <c r="A59" s="8" t="s">
        <v>90</v>
      </c>
      <c r="B59" s="7" t="s">
        <v>35</v>
      </c>
      <c r="C59" s="7" t="s">
        <v>35</v>
      </c>
      <c r="D59" s="5"/>
    </row>
    <row r="60" spans="1:4" x14ac:dyDescent="0.3">
      <c r="A60" s="7" t="s">
        <v>91</v>
      </c>
      <c r="B60" s="7" t="s">
        <v>35</v>
      </c>
      <c r="C60" s="7" t="s">
        <v>35</v>
      </c>
      <c r="D60" s="7"/>
    </row>
    <row r="61" spans="1:4" x14ac:dyDescent="0.3">
      <c r="A61" s="7" t="s">
        <v>92</v>
      </c>
      <c r="B61" s="7">
        <v>4.4000000000000004</v>
      </c>
      <c r="C61" s="7" t="s">
        <v>35</v>
      </c>
      <c r="D61" s="7"/>
    </row>
    <row r="62" spans="1:4" x14ac:dyDescent="0.3">
      <c r="A62" s="7" t="s">
        <v>93</v>
      </c>
      <c r="B62" s="7">
        <v>7150</v>
      </c>
      <c r="C62" s="7" t="s">
        <v>35</v>
      </c>
      <c r="D62" s="7"/>
    </row>
    <row r="63" spans="1:4" x14ac:dyDescent="0.3">
      <c r="A63" s="7" t="s">
        <v>94</v>
      </c>
      <c r="B63" s="7">
        <v>25</v>
      </c>
      <c r="C63" s="7">
        <v>700</v>
      </c>
      <c r="D63" s="7"/>
    </row>
    <row r="64" spans="1:4" x14ac:dyDescent="0.3">
      <c r="A64" s="7" t="s">
        <v>95</v>
      </c>
      <c r="B64" s="7">
        <v>2.63</v>
      </c>
      <c r="C64" s="7">
        <v>1400</v>
      </c>
      <c r="D64" s="7"/>
    </row>
    <row r="65" spans="1:4" x14ac:dyDescent="0.3">
      <c r="A65" s="8" t="s">
        <v>96</v>
      </c>
      <c r="B65" s="7">
        <v>460</v>
      </c>
      <c r="C65" s="7" t="s">
        <v>35</v>
      </c>
      <c r="D65" s="5"/>
    </row>
    <row r="66" spans="1:4" x14ac:dyDescent="0.3">
      <c r="A66" s="7" t="s">
        <v>97</v>
      </c>
      <c r="B66" s="7" t="s">
        <v>35</v>
      </c>
      <c r="C66" s="7" t="s">
        <v>35</v>
      </c>
      <c r="D66" s="7"/>
    </row>
    <row r="67" spans="1:4" x14ac:dyDescent="0.3">
      <c r="A67" s="7" t="s">
        <v>98</v>
      </c>
      <c r="B67" s="7">
        <v>1135</v>
      </c>
      <c r="C67" s="7">
        <v>2343</v>
      </c>
      <c r="D67" s="7"/>
    </row>
    <row r="68" spans="1:4" x14ac:dyDescent="0.3">
      <c r="A68" s="8" t="s">
        <v>99</v>
      </c>
      <c r="B68" s="7" t="s">
        <v>35</v>
      </c>
      <c r="C68" s="7" t="s">
        <v>35</v>
      </c>
      <c r="D68" s="5"/>
    </row>
    <row r="69" spans="1:4" x14ac:dyDescent="0.3">
      <c r="A69" s="7" t="s">
        <v>100</v>
      </c>
      <c r="B69" s="7">
        <v>405</v>
      </c>
      <c r="C69" s="7">
        <v>20</v>
      </c>
      <c r="D69" s="7"/>
    </row>
    <row r="70" spans="1:4" x14ac:dyDescent="0.3">
      <c r="A70" s="7" t="s">
        <v>101</v>
      </c>
      <c r="B70" s="7">
        <v>796</v>
      </c>
      <c r="C70" s="7">
        <v>700</v>
      </c>
      <c r="D70" s="7"/>
    </row>
    <row r="71" spans="1:4" x14ac:dyDescent="0.3">
      <c r="A71" s="6" t="s">
        <v>102</v>
      </c>
      <c r="B71" s="6">
        <v>1060</v>
      </c>
      <c r="C71" s="6" t="s">
        <v>35</v>
      </c>
      <c r="D71" s="5"/>
    </row>
    <row r="72" spans="1:4" x14ac:dyDescent="0.3">
      <c r="A72" s="7" t="s">
        <v>103</v>
      </c>
      <c r="B72" s="7">
        <v>66</v>
      </c>
      <c r="C72" s="7">
        <v>46</v>
      </c>
      <c r="D72" s="7"/>
    </row>
    <row r="73" spans="1:4" x14ac:dyDescent="0.3">
      <c r="A73" s="7" t="s">
        <v>104</v>
      </c>
      <c r="B73" s="7">
        <v>3250</v>
      </c>
      <c r="C73" s="7">
        <v>990</v>
      </c>
      <c r="D73" s="7"/>
    </row>
    <row r="74" spans="1:4" x14ac:dyDescent="0.3">
      <c r="A74" s="9" t="s">
        <v>105</v>
      </c>
      <c r="B74" s="7" t="s">
        <v>35</v>
      </c>
      <c r="C74" s="7" t="s">
        <v>35</v>
      </c>
      <c r="D74" s="5"/>
    </row>
    <row r="75" spans="1:4" x14ac:dyDescent="0.3">
      <c r="A75" s="7" t="s">
        <v>106</v>
      </c>
      <c r="B75" s="7" t="s">
        <v>35</v>
      </c>
      <c r="C75" s="7" t="s">
        <v>35</v>
      </c>
      <c r="D75" s="7"/>
    </row>
    <row r="76" spans="1:4" x14ac:dyDescent="0.3">
      <c r="A76" s="7" t="s">
        <v>107</v>
      </c>
      <c r="B76" s="7">
        <v>960</v>
      </c>
      <c r="C76" s="7" t="s">
        <v>35</v>
      </c>
      <c r="D76" s="7"/>
    </row>
    <row r="77" spans="1:4" x14ac:dyDescent="0.3">
      <c r="A77" s="7" t="s">
        <v>108</v>
      </c>
      <c r="B77" s="7">
        <v>6.63</v>
      </c>
      <c r="C77" s="7">
        <v>93</v>
      </c>
      <c r="D77" s="7"/>
    </row>
    <row r="78" spans="1:4" x14ac:dyDescent="0.3">
      <c r="A78" s="6" t="s">
        <v>109</v>
      </c>
      <c r="B78" s="6" t="s">
        <v>35</v>
      </c>
      <c r="C78" s="6" t="s">
        <v>35</v>
      </c>
      <c r="D78" s="5"/>
    </row>
    <row r="79" spans="1:4" x14ac:dyDescent="0.3">
      <c r="A79" s="7" t="s">
        <v>110</v>
      </c>
      <c r="B79" s="7">
        <v>20</v>
      </c>
      <c r="C79" s="7" t="s">
        <v>35</v>
      </c>
      <c r="D79" s="7"/>
    </row>
    <row r="80" spans="1:4" x14ac:dyDescent="0.3">
      <c r="A80" s="7" t="s">
        <v>111</v>
      </c>
      <c r="B80" s="7">
        <v>6.5</v>
      </c>
      <c r="C80" s="7">
        <v>280</v>
      </c>
      <c r="D80" s="7"/>
    </row>
    <row r="81" spans="1:4" x14ac:dyDescent="0.3">
      <c r="A81" s="7" t="s">
        <v>112</v>
      </c>
      <c r="B81" s="7">
        <v>1135</v>
      </c>
      <c r="C81" s="7" t="s">
        <v>35</v>
      </c>
      <c r="D81" s="7"/>
    </row>
    <row r="82" spans="1:4" x14ac:dyDescent="0.3">
      <c r="A82" s="7" t="s">
        <v>113</v>
      </c>
      <c r="B82" s="7">
        <v>34</v>
      </c>
      <c r="C82" s="7">
        <v>175</v>
      </c>
      <c r="D82" s="7"/>
    </row>
    <row r="83" spans="1:4" x14ac:dyDescent="0.3">
      <c r="A83" s="7" t="s">
        <v>114</v>
      </c>
      <c r="B83" s="7" t="s">
        <v>35</v>
      </c>
      <c r="C83" s="7" t="s">
        <v>35</v>
      </c>
      <c r="D83" s="7"/>
    </row>
    <row r="84" spans="1:4" x14ac:dyDescent="0.3">
      <c r="A84" s="9" t="s">
        <v>115</v>
      </c>
      <c r="B84" s="7">
        <v>10</v>
      </c>
      <c r="C84" s="7">
        <v>35</v>
      </c>
      <c r="D84" s="7"/>
    </row>
    <row r="85" spans="1:4" x14ac:dyDescent="0.3">
      <c r="A85" s="7" t="s">
        <v>116</v>
      </c>
      <c r="B85" s="7" t="s">
        <v>35</v>
      </c>
      <c r="C85" s="7" t="s">
        <v>35</v>
      </c>
      <c r="D85" s="7"/>
    </row>
    <row r="86" spans="1:4" x14ac:dyDescent="0.3">
      <c r="A86" s="8" t="s">
        <v>117</v>
      </c>
      <c r="B86" s="6">
        <v>3</v>
      </c>
      <c r="C86" s="6">
        <v>10</v>
      </c>
      <c r="D86" s="5"/>
    </row>
    <row r="87" spans="1:4" x14ac:dyDescent="0.3">
      <c r="A87" s="9" t="s">
        <v>118</v>
      </c>
      <c r="B87" s="7" t="s">
        <v>35</v>
      </c>
      <c r="C87" s="7" t="s">
        <v>35</v>
      </c>
      <c r="D87" s="7"/>
    </row>
    <row r="88" spans="1:4" x14ac:dyDescent="0.3">
      <c r="A88" s="7" t="s">
        <v>119</v>
      </c>
      <c r="B88" s="7">
        <v>1860</v>
      </c>
      <c r="C88" s="7">
        <v>35</v>
      </c>
      <c r="D88" s="7"/>
    </row>
    <row r="89" spans="1:4" x14ac:dyDescent="0.3">
      <c r="A89" s="9" t="s">
        <v>120</v>
      </c>
      <c r="B89" s="7">
        <v>280</v>
      </c>
      <c r="C89" s="7">
        <v>350</v>
      </c>
      <c r="D89" s="7">
        <v>2</v>
      </c>
    </row>
    <row r="90" spans="1:4" x14ac:dyDescent="0.3">
      <c r="A90" s="8" t="s">
        <v>121</v>
      </c>
      <c r="B90" s="7" t="s">
        <v>35</v>
      </c>
      <c r="C90" s="7" t="s">
        <v>35</v>
      </c>
      <c r="D90" s="5"/>
    </row>
    <row r="91" spans="1:4" x14ac:dyDescent="0.3">
      <c r="A91" s="7" t="s">
        <v>122</v>
      </c>
      <c r="B91" s="7">
        <v>685</v>
      </c>
      <c r="C91" s="7">
        <v>105</v>
      </c>
      <c r="D91" s="7"/>
    </row>
    <row r="92" spans="1:4" x14ac:dyDescent="0.3">
      <c r="A92" s="7" t="s">
        <v>123</v>
      </c>
      <c r="B92" s="7">
        <v>4.8</v>
      </c>
      <c r="C92" s="7" t="s">
        <v>35</v>
      </c>
      <c r="D92" s="7"/>
    </row>
    <row r="93" spans="1:4" x14ac:dyDescent="0.3">
      <c r="A93" s="9" t="s">
        <v>124</v>
      </c>
      <c r="B93" s="7">
        <v>280</v>
      </c>
      <c r="C93" s="7">
        <v>350</v>
      </c>
      <c r="D93" s="7">
        <v>2</v>
      </c>
    </row>
    <row r="94" spans="1:4" x14ac:dyDescent="0.3">
      <c r="A94" s="7" t="s">
        <v>125</v>
      </c>
      <c r="B94" s="7">
        <v>22</v>
      </c>
      <c r="C94" s="7" t="s">
        <v>35</v>
      </c>
      <c r="D94" s="7"/>
    </row>
    <row r="95" spans="1:4" x14ac:dyDescent="0.3">
      <c r="A95" s="8" t="s">
        <v>126</v>
      </c>
      <c r="B95" s="8">
        <v>7</v>
      </c>
      <c r="C95" s="8" t="s">
        <v>35</v>
      </c>
      <c r="D95" s="5"/>
    </row>
    <row r="96" spans="1:4" x14ac:dyDescent="0.3">
      <c r="A96" s="7" t="s">
        <v>127</v>
      </c>
      <c r="B96" s="7" t="s">
        <v>35</v>
      </c>
      <c r="C96" s="7" t="s">
        <v>35</v>
      </c>
      <c r="D96" s="7"/>
    </row>
    <row r="97" spans="1:4" x14ac:dyDescent="0.3">
      <c r="A97" s="7" t="s">
        <v>128</v>
      </c>
      <c r="B97" s="7" t="s">
        <v>35</v>
      </c>
      <c r="C97" s="7" t="s">
        <v>35</v>
      </c>
      <c r="D97" s="7"/>
    </row>
    <row r="98" spans="1:4" x14ac:dyDescent="0.3">
      <c r="A98" s="7" t="s">
        <v>129</v>
      </c>
      <c r="B98" s="7">
        <v>36</v>
      </c>
      <c r="C98" s="7">
        <v>120</v>
      </c>
      <c r="D98" s="7"/>
    </row>
    <row r="99" spans="1:4" x14ac:dyDescent="0.3">
      <c r="A99" s="6" t="s">
        <v>130</v>
      </c>
      <c r="B99" s="6" t="s">
        <v>35</v>
      </c>
      <c r="C99" s="6" t="s">
        <v>35</v>
      </c>
      <c r="D99" s="5"/>
    </row>
    <row r="100" spans="1:4" x14ac:dyDescent="0.3">
      <c r="A100" s="7" t="s">
        <v>131</v>
      </c>
      <c r="B100" s="7" t="s">
        <v>35</v>
      </c>
      <c r="C100" s="7" t="s">
        <v>35</v>
      </c>
      <c r="D100" s="7"/>
    </row>
    <row r="101" spans="1:4" x14ac:dyDescent="0.3">
      <c r="A101" s="7" t="s">
        <v>132</v>
      </c>
      <c r="B101" s="7">
        <v>2.9</v>
      </c>
      <c r="C101" s="7" t="s">
        <v>35</v>
      </c>
      <c r="D101" s="7"/>
    </row>
    <row r="102" spans="1:4" x14ac:dyDescent="0.3">
      <c r="A102" s="6" t="s">
        <v>209</v>
      </c>
      <c r="B102" s="6" t="s">
        <v>35</v>
      </c>
      <c r="C102" s="6" t="s">
        <v>35</v>
      </c>
      <c r="D102" s="5"/>
    </row>
    <row r="103" spans="1:4" x14ac:dyDescent="0.3">
      <c r="A103" s="7" t="s">
        <v>133</v>
      </c>
      <c r="B103" s="7">
        <v>8</v>
      </c>
      <c r="C103" s="7">
        <v>455</v>
      </c>
      <c r="D103" s="7"/>
    </row>
    <row r="104" spans="1:4" x14ac:dyDescent="0.3">
      <c r="A104" s="7" t="s">
        <v>134</v>
      </c>
      <c r="B104" s="7">
        <v>5</v>
      </c>
      <c r="C104" s="7">
        <v>6</v>
      </c>
      <c r="D104" s="7"/>
    </row>
    <row r="105" spans="1:4" x14ac:dyDescent="0.3">
      <c r="A105" s="7" t="s">
        <v>135</v>
      </c>
      <c r="B105" s="7">
        <v>2.1</v>
      </c>
      <c r="C105" s="7">
        <v>280</v>
      </c>
      <c r="D105" s="7"/>
    </row>
    <row r="106" spans="1:4" x14ac:dyDescent="0.3">
      <c r="A106" s="8" t="s">
        <v>136</v>
      </c>
      <c r="B106" s="7">
        <v>3</v>
      </c>
      <c r="C106" s="7" t="s">
        <v>35</v>
      </c>
      <c r="D106" s="5"/>
    </row>
    <row r="107" spans="1:4" x14ac:dyDescent="0.3">
      <c r="A107" s="7" t="s">
        <v>137</v>
      </c>
      <c r="B107" s="7">
        <v>145</v>
      </c>
      <c r="C107" s="7" t="s">
        <v>35</v>
      </c>
      <c r="D107" s="7"/>
    </row>
    <row r="108" spans="1:4" x14ac:dyDescent="0.3">
      <c r="A108" s="8" t="s">
        <v>138</v>
      </c>
      <c r="B108" s="7" t="s">
        <v>35</v>
      </c>
      <c r="C108" s="7" t="s">
        <v>35</v>
      </c>
      <c r="D108" s="5"/>
    </row>
    <row r="109" spans="1:4" x14ac:dyDescent="0.3">
      <c r="A109" s="6" t="s">
        <v>139</v>
      </c>
      <c r="B109" s="6" t="s">
        <v>35</v>
      </c>
      <c r="C109" s="6" t="s">
        <v>35</v>
      </c>
      <c r="D109" s="5"/>
    </row>
    <row r="110" spans="1:4" x14ac:dyDescent="0.3">
      <c r="A110" s="7" t="s">
        <v>140</v>
      </c>
      <c r="B110" s="7">
        <v>13</v>
      </c>
      <c r="C110" s="7" t="s">
        <v>35</v>
      </c>
      <c r="D110" s="7"/>
    </row>
    <row r="111" spans="1:4" x14ac:dyDescent="0.3">
      <c r="A111" s="7" t="s">
        <v>141</v>
      </c>
      <c r="B111" s="7" t="s">
        <v>35</v>
      </c>
      <c r="C111" s="7" t="s">
        <v>35</v>
      </c>
      <c r="D111" s="7"/>
    </row>
    <row r="112" spans="1:4" x14ac:dyDescent="0.3">
      <c r="A112" s="7" t="s">
        <v>142</v>
      </c>
      <c r="B112" s="7" t="s">
        <v>35</v>
      </c>
      <c r="C112" s="7" t="s">
        <v>35</v>
      </c>
      <c r="D112" s="7"/>
    </row>
    <row r="113" spans="1:4" x14ac:dyDescent="0.3">
      <c r="A113" s="7" t="s">
        <v>143</v>
      </c>
      <c r="B113" s="7" t="s">
        <v>35</v>
      </c>
      <c r="C113" s="7" t="s">
        <v>35</v>
      </c>
      <c r="D113" s="7"/>
    </row>
    <row r="114" spans="1:4" x14ac:dyDescent="0.3">
      <c r="A114" s="7" t="s">
        <v>144</v>
      </c>
      <c r="B114" s="7">
        <v>196</v>
      </c>
      <c r="C114" s="7">
        <v>100</v>
      </c>
      <c r="D114" s="7"/>
    </row>
    <row r="115" spans="1:4" x14ac:dyDescent="0.3">
      <c r="A115" s="7" t="s">
        <v>145</v>
      </c>
      <c r="B115" s="7">
        <v>3525</v>
      </c>
      <c r="C115" s="7">
        <v>924</v>
      </c>
      <c r="D115" s="7"/>
    </row>
    <row r="116" spans="1:4" x14ac:dyDescent="0.3">
      <c r="A116" s="7" t="s">
        <v>146</v>
      </c>
      <c r="B116" s="7">
        <v>810</v>
      </c>
      <c r="C116" s="7">
        <v>104</v>
      </c>
      <c r="D116" s="7"/>
    </row>
    <row r="117" spans="1:4" x14ac:dyDescent="0.3">
      <c r="A117" s="6" t="s">
        <v>147</v>
      </c>
      <c r="B117" s="6">
        <v>5.3</v>
      </c>
      <c r="C117" s="6" t="s">
        <v>35</v>
      </c>
      <c r="D117" s="5"/>
    </row>
    <row r="118" spans="1:4" x14ac:dyDescent="0.3">
      <c r="A118" s="8" t="s">
        <v>148</v>
      </c>
      <c r="B118" s="8" t="s">
        <v>35</v>
      </c>
      <c r="C118" s="8" t="s">
        <v>35</v>
      </c>
      <c r="D118" s="5"/>
    </row>
    <row r="119" spans="1:4" x14ac:dyDescent="0.3">
      <c r="A119" s="8" t="s">
        <v>149</v>
      </c>
      <c r="B119" s="8" t="s">
        <v>35</v>
      </c>
      <c r="C119" s="8" t="s">
        <v>35</v>
      </c>
      <c r="D119" s="5"/>
    </row>
    <row r="120" spans="1:4" x14ac:dyDescent="0.3">
      <c r="A120" s="7" t="s">
        <v>150</v>
      </c>
      <c r="B120" s="7">
        <v>13</v>
      </c>
      <c r="C120" s="7" t="s">
        <v>35</v>
      </c>
      <c r="D120" s="7"/>
    </row>
    <row r="121" spans="1:4" x14ac:dyDescent="0.3">
      <c r="A121" s="8" t="s">
        <v>151</v>
      </c>
      <c r="B121" s="8" t="s">
        <v>35</v>
      </c>
      <c r="C121" s="8" t="s">
        <v>35</v>
      </c>
      <c r="D121" s="5"/>
    </row>
    <row r="122" spans="1:4" x14ac:dyDescent="0.3">
      <c r="A122" s="7" t="s">
        <v>152</v>
      </c>
      <c r="B122" s="7">
        <v>474</v>
      </c>
      <c r="C122" s="7">
        <v>369</v>
      </c>
      <c r="D122" s="7"/>
    </row>
    <row r="123" spans="1:4" x14ac:dyDescent="0.3">
      <c r="A123" s="7" t="s">
        <v>153</v>
      </c>
      <c r="B123" s="7" t="s">
        <v>35</v>
      </c>
      <c r="C123" s="7" t="s">
        <v>35</v>
      </c>
      <c r="D123" s="7"/>
    </row>
    <row r="124" spans="1:4" x14ac:dyDescent="0.3">
      <c r="A124" s="7" t="s">
        <v>154</v>
      </c>
      <c r="B124" s="7">
        <v>210</v>
      </c>
      <c r="C124" s="7" t="s">
        <v>35</v>
      </c>
      <c r="D124" s="7"/>
    </row>
    <row r="125" spans="1:4" x14ac:dyDescent="0.3">
      <c r="A125" s="7" t="s">
        <v>155</v>
      </c>
      <c r="B125" s="7">
        <v>195</v>
      </c>
      <c r="C125" s="7">
        <v>4375</v>
      </c>
      <c r="D125" s="7"/>
    </row>
    <row r="126" spans="1:4" x14ac:dyDescent="0.3">
      <c r="A126" s="7" t="s">
        <v>156</v>
      </c>
      <c r="B126" s="7" t="s">
        <v>35</v>
      </c>
      <c r="C126" s="7" t="s">
        <v>35</v>
      </c>
      <c r="D126" s="7"/>
    </row>
    <row r="127" spans="1:4" x14ac:dyDescent="0.3">
      <c r="A127" s="7" t="s">
        <v>157</v>
      </c>
      <c r="B127" s="7" t="s">
        <v>35</v>
      </c>
      <c r="C127" s="7" t="s">
        <v>35</v>
      </c>
      <c r="D127" s="7"/>
    </row>
    <row r="128" spans="1:4" x14ac:dyDescent="0.3">
      <c r="A128" s="7" t="s">
        <v>158</v>
      </c>
      <c r="B128" s="7" t="s">
        <v>35</v>
      </c>
      <c r="C128" s="7" t="s">
        <v>35</v>
      </c>
      <c r="D128" s="7"/>
    </row>
    <row r="129" spans="1:4" x14ac:dyDescent="0.3">
      <c r="A129" s="7" t="s">
        <v>159</v>
      </c>
      <c r="B129" s="7">
        <v>90</v>
      </c>
      <c r="C129" s="7">
        <v>84.6</v>
      </c>
      <c r="D129" s="7"/>
    </row>
    <row r="130" spans="1:4" x14ac:dyDescent="0.3">
      <c r="A130" s="7" t="s">
        <v>160</v>
      </c>
      <c r="B130" s="7" t="s">
        <v>35</v>
      </c>
      <c r="C130" s="7" t="s">
        <v>35</v>
      </c>
      <c r="D130" s="7"/>
    </row>
    <row r="131" spans="1:4" x14ac:dyDescent="0.3">
      <c r="A131" s="7" t="s">
        <v>161</v>
      </c>
      <c r="B131" s="7" t="s">
        <v>35</v>
      </c>
      <c r="C131" s="7" t="s">
        <v>35</v>
      </c>
      <c r="D131" s="7"/>
    </row>
    <row r="132" spans="1:4" x14ac:dyDescent="0.3">
      <c r="A132" s="7" t="s">
        <v>162</v>
      </c>
      <c r="B132" s="7">
        <v>59</v>
      </c>
      <c r="C132" s="7" t="s">
        <v>35</v>
      </c>
      <c r="D132" s="7"/>
    </row>
    <row r="133" spans="1:4" x14ac:dyDescent="0.3">
      <c r="A133" s="7" t="s">
        <v>163</v>
      </c>
      <c r="B133" s="7" t="s">
        <v>35</v>
      </c>
      <c r="C133" s="7" t="s">
        <v>35</v>
      </c>
      <c r="D133" s="7"/>
    </row>
    <row r="134" spans="1:4" x14ac:dyDescent="0.3">
      <c r="A134" s="7" t="s">
        <v>164</v>
      </c>
      <c r="B134" s="7">
        <v>151</v>
      </c>
      <c r="C134" s="7" t="s">
        <v>35</v>
      </c>
      <c r="D134" s="7"/>
    </row>
    <row r="135" spans="1:4" x14ac:dyDescent="0.3">
      <c r="A135" s="6" t="s">
        <v>165</v>
      </c>
      <c r="B135" s="6">
        <v>71.5</v>
      </c>
      <c r="C135" s="6" t="s">
        <v>35</v>
      </c>
      <c r="D135" s="5"/>
    </row>
    <row r="136" spans="1:4" x14ac:dyDescent="0.3">
      <c r="A136" s="7" t="s">
        <v>166</v>
      </c>
      <c r="B136" s="7">
        <v>17.5</v>
      </c>
      <c r="C136" s="7" t="s">
        <v>35</v>
      </c>
      <c r="D136" s="7"/>
    </row>
    <row r="137" spans="1:4" x14ac:dyDescent="0.3">
      <c r="A137" s="7" t="s">
        <v>167</v>
      </c>
      <c r="B137" s="7">
        <v>83</v>
      </c>
      <c r="C137" s="7">
        <v>560</v>
      </c>
      <c r="D137" s="7"/>
    </row>
    <row r="138" spans="1:4" x14ac:dyDescent="0.3">
      <c r="A138" s="7" t="s">
        <v>168</v>
      </c>
      <c r="B138" s="7">
        <v>0.44</v>
      </c>
      <c r="C138" s="7">
        <v>35</v>
      </c>
      <c r="D138" s="7"/>
    </row>
    <row r="139" spans="1:4" x14ac:dyDescent="0.3">
      <c r="A139" s="7" t="s">
        <v>169</v>
      </c>
      <c r="B139" s="7">
        <v>6.7</v>
      </c>
      <c r="C139" s="7" t="s">
        <v>35</v>
      </c>
      <c r="D139" s="7"/>
    </row>
    <row r="140" spans="1:4" x14ac:dyDescent="0.3">
      <c r="A140" s="7" t="s">
        <v>170</v>
      </c>
      <c r="B140" s="7">
        <v>24</v>
      </c>
      <c r="C140" s="7">
        <v>10</v>
      </c>
      <c r="D140" s="7"/>
    </row>
    <row r="141" spans="1:4" x14ac:dyDescent="0.3">
      <c r="A141" s="7" t="s">
        <v>171</v>
      </c>
      <c r="B141" s="7">
        <v>1.6</v>
      </c>
      <c r="C141" s="7">
        <v>1.5</v>
      </c>
      <c r="D141" s="7"/>
    </row>
    <row r="142" spans="1:4" x14ac:dyDescent="0.3">
      <c r="A142" s="7" t="s">
        <v>172</v>
      </c>
      <c r="B142" s="7" t="s">
        <v>35</v>
      </c>
      <c r="C142" s="7" t="s">
        <v>35</v>
      </c>
      <c r="D142" s="7"/>
    </row>
    <row r="143" spans="1:4" x14ac:dyDescent="0.3">
      <c r="A143" s="7" t="s">
        <v>173</v>
      </c>
      <c r="B143" s="7" t="s">
        <v>35</v>
      </c>
      <c r="C143" s="7" t="s">
        <v>35</v>
      </c>
      <c r="D143" s="7"/>
    </row>
    <row r="144" spans="1:4" x14ac:dyDescent="0.3">
      <c r="A144" s="7" t="s">
        <v>174</v>
      </c>
      <c r="B144" s="7">
        <v>4400</v>
      </c>
      <c r="C144" s="7">
        <v>487</v>
      </c>
      <c r="D144" s="7"/>
    </row>
    <row r="145" spans="1:4" x14ac:dyDescent="0.3">
      <c r="A145" s="7" t="s">
        <v>175</v>
      </c>
      <c r="B145" s="7" t="s">
        <v>35</v>
      </c>
      <c r="C145" s="7">
        <v>410</v>
      </c>
      <c r="D145" s="7"/>
    </row>
    <row r="146" spans="1:4" x14ac:dyDescent="0.3">
      <c r="A146" s="7" t="s">
        <v>176</v>
      </c>
      <c r="B146" s="7">
        <v>8.3000000000000007</v>
      </c>
      <c r="C146" s="7">
        <v>5</v>
      </c>
      <c r="D146" s="7"/>
    </row>
    <row r="147" spans="1:4" x14ac:dyDescent="0.3">
      <c r="A147" s="9" t="s">
        <v>177</v>
      </c>
      <c r="B147" s="7">
        <v>190</v>
      </c>
      <c r="C147" s="7">
        <v>1050</v>
      </c>
      <c r="D147" s="7">
        <v>1</v>
      </c>
    </row>
    <row r="148" spans="1:4" x14ac:dyDescent="0.3">
      <c r="A148" s="7" t="s">
        <v>178</v>
      </c>
      <c r="B148" s="7">
        <v>36</v>
      </c>
      <c r="C148" s="7" t="s">
        <v>35</v>
      </c>
      <c r="D148" s="7"/>
    </row>
    <row r="149" spans="1:4" x14ac:dyDescent="0.3">
      <c r="A149" s="7" t="s">
        <v>179</v>
      </c>
      <c r="B149" s="7" t="s">
        <v>35</v>
      </c>
      <c r="C149" s="7" t="s">
        <v>35</v>
      </c>
      <c r="D149" s="7"/>
    </row>
    <row r="150" spans="1:4" x14ac:dyDescent="0.3">
      <c r="A150" s="6"/>
      <c r="B150" s="6"/>
      <c r="C150" s="6"/>
      <c r="D150" s="5"/>
    </row>
    <row r="151" spans="1:4" x14ac:dyDescent="0.3">
      <c r="A151" s="6"/>
      <c r="B151" s="6"/>
      <c r="C151" s="6"/>
      <c r="D151" s="5"/>
    </row>
    <row r="152" spans="1:4" x14ac:dyDescent="0.3">
      <c r="A152" s="88"/>
      <c r="B152" s="88"/>
      <c r="C152" s="88"/>
      <c r="D152" s="89"/>
    </row>
    <row r="153" spans="1:4" x14ac:dyDescent="0.3">
      <c r="A153" s="88"/>
      <c r="B153" s="88"/>
      <c r="C153" s="88"/>
      <c r="D153" s="89"/>
    </row>
    <row r="154" spans="1:4" x14ac:dyDescent="0.3">
      <c r="A154" s="6"/>
      <c r="B154" s="6"/>
      <c r="C154" s="6"/>
      <c r="D154" s="5"/>
    </row>
    <row r="155" spans="1:4" x14ac:dyDescent="0.3">
      <c r="A155" s="5"/>
      <c r="B155" s="5"/>
      <c r="C155" s="5"/>
      <c r="D155" s="5"/>
    </row>
    <row r="156" spans="1:4" x14ac:dyDescent="0.3">
      <c r="A156" s="5"/>
      <c r="B156" s="5"/>
      <c r="C156" s="5"/>
      <c r="D156" s="5"/>
    </row>
    <row r="157" spans="1:4" x14ac:dyDescent="0.3">
      <c r="A157" s="5"/>
      <c r="B157" s="5"/>
      <c r="C157" s="5"/>
      <c r="D157" s="5"/>
    </row>
    <row r="158" spans="1:4" x14ac:dyDescent="0.3">
      <c r="A158" s="5"/>
      <c r="B158" s="5"/>
      <c r="C158" s="5"/>
      <c r="D158" s="5"/>
    </row>
    <row r="159" spans="1:4" x14ac:dyDescent="0.3">
      <c r="A159" s="5"/>
      <c r="B159" s="5"/>
      <c r="C159" s="5"/>
      <c r="D159" s="5"/>
    </row>
    <row r="160" spans="1:4" x14ac:dyDescent="0.3">
      <c r="A160" s="5"/>
      <c r="B160" s="5"/>
      <c r="C160" s="5"/>
      <c r="D160" s="5"/>
    </row>
    <row r="161" spans="1:4" x14ac:dyDescent="0.3">
      <c r="A161" s="5"/>
      <c r="B161" s="5"/>
      <c r="C161" s="5"/>
      <c r="D161" s="5"/>
    </row>
    <row r="162" spans="1:4" x14ac:dyDescent="0.3">
      <c r="A162" s="5"/>
      <c r="B162" s="5"/>
      <c r="C162" s="5"/>
      <c r="D162" s="5"/>
    </row>
    <row r="163" spans="1:4" x14ac:dyDescent="0.3">
      <c r="A163" s="5"/>
      <c r="B163" s="5"/>
      <c r="C163" s="5"/>
      <c r="D163" s="5"/>
    </row>
  </sheetData>
  <sheetProtection algorithmName="SHA-512" hashValue="cogYIoFloJGRK5oPTHMnUwbgCThkz1rCeJvjAtQBHPiQyB8wQM1VHSRaZ7u5S8jZk6Qm/7ESVyEsY/u1VixGGQ==" saltValue="bwOKQilq/6coOv3CH/1/e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LIQUID Formulations</vt:lpstr>
      <vt:lpstr>DRY Formulations</vt:lpstr>
      <vt:lpstr>AI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Matthew</dc:creator>
  <cp:lastModifiedBy>Wood, Matthew</cp:lastModifiedBy>
  <dcterms:created xsi:type="dcterms:W3CDTF">2023-03-15T20:23:49Z</dcterms:created>
  <dcterms:modified xsi:type="dcterms:W3CDTF">2023-11-01T15:21:38Z</dcterms:modified>
</cp:coreProperties>
</file>